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vmikhalkina\Desktop\Мои документы\Релиз Тур\ПРАЙС ЛИСТЫ 2025\ГОРКИ ОТЕЛИ\"/>
    </mc:Choice>
  </mc:AlternateContent>
  <bookViews>
    <workbookView xWindow="0" yWindow="0" windowWidth="9555" windowHeight="7050" tabRatio="868" firstSheet="19" activeTab="19"/>
  </bookViews>
  <sheets>
    <sheet name="SSS_2+2 RO" sheetId="9" state="hidden" r:id="rId1"/>
    <sheet name="SSS_2+2 BB" sheetId="10" state="hidden" r:id="rId2"/>
    <sheet name="Dol_2+2 RO" sheetId="11" state="hidden" r:id="rId3"/>
    <sheet name="Dol_2+2 BB" sheetId="12" state="hidden" r:id="rId4"/>
    <sheet name="SSH_Раннее бронирование RO" sheetId="8" state="hidden" r:id="rId5"/>
    <sheet name="SSH_Раннее бронирование RO 30%" sheetId="17" state="hidden" r:id="rId6"/>
    <sheet name="SSH_Раннее бронирование BB" sheetId="7" state="hidden" r:id="rId7"/>
    <sheet name="SSH_Раннее бронирование BB 30%" sheetId="18" state="hidden" r:id="rId8"/>
    <sheet name="SSS_Раннее бронирование RO" sheetId="13" state="hidden" r:id="rId9"/>
    <sheet name="SSS_Раннее бронирование BB" sheetId="14" state="hidden" r:id="rId10"/>
    <sheet name="Dol_Раннее бронирование RO" sheetId="15" state="hidden" r:id="rId11"/>
    <sheet name="Dol_Раннее бронирование RO 30%" sheetId="19" state="hidden" r:id="rId12"/>
    <sheet name="Dol_Раннее бронирование BB" sheetId="16" state="hidden" r:id="rId13"/>
    <sheet name="Dol_Раннее бронирование BB 30%" sheetId="20" state="hidden" r:id="rId14"/>
    <sheet name="Школьные каникулы" sheetId="5" state="hidden" r:id="rId15"/>
    <sheet name="Poker Stars Солис RO " sheetId="28" state="hidden" r:id="rId16"/>
    <sheet name="Poker Stars Солис BB" sheetId="30" state="hidden" r:id="rId17"/>
    <sheet name="Poker Stars Солис RO  comm" sheetId="31" state="hidden" r:id="rId18"/>
    <sheet name="Poker Stars Солис BB comm" sheetId="32" state="hidden" r:id="rId19"/>
    <sheet name="C завтраками| Bed and breakfast" sheetId="54" r:id="rId20"/>
    <sheet name="Каникулы в Мовенпик |COMM" sheetId="204" state="hidden" r:id="rId21"/>
    <sheet name="Каникулы в Мовенпик |FIT15" sheetId="201" state="hidden" r:id="rId22"/>
    <sheet name="Каникулы в Мовенпик |FIT18 +25" sheetId="206" state="hidden" r:id="rId23"/>
    <sheet name="Каникулы в Мовенпик |FIT18" sheetId="205" state="hidden" r:id="rId24"/>
    <sheet name="Каникулы в Мовенпик |FIT20 " sheetId="207" state="hidden" r:id="rId25"/>
    <sheet name="нетто 15" sheetId="79" state="hidden" r:id="rId26"/>
    <sheet name="нетто 18" sheetId="132" state="hidden" r:id="rId27"/>
    <sheet name="Осенние Каникулы | FIT15 " sheetId="147" state="hidden" r:id="rId28"/>
    <sheet name="Осенние каникулы | FIT18" sheetId="148" state="hidden" r:id="rId29"/>
    <sheet name="РБ ВВ 15 |FIT15" sheetId="58" state="hidden" r:id="rId30"/>
    <sheet name="Туры с перелетами | Flight Tour" sheetId="69" state="hidden" r:id="rId31"/>
    <sheet name="РБ ВВ 15 |FIT20" sheetId="81" state="hidden" r:id="rId32"/>
    <sheet name="РБ ВВ 15 |COMMISSION" sheetId="82" state="hidden" r:id="rId33"/>
    <sheet name="нетто 20" sheetId="80" state="hidden" r:id="rId34"/>
    <sheet name="нетто 20+25руб." sheetId="116" state="hidden" r:id="rId35"/>
    <sheet name="РБ ВВ 10(2022) |FIT15" sheetId="102" state="hidden" r:id="rId36"/>
    <sheet name="РБ ВВ 10(2022) |FIT20" sheetId="103" state="hidden" r:id="rId37"/>
    <sheet name="РБ ВВ 10(2022) |FIT20+25руб." sheetId="117" state="hidden" r:id="rId38"/>
    <sheet name="РБ ВВ 10(2022) |COMMISSION" sheetId="104" state="hidden" r:id="rId39"/>
    <sheet name="РБ ВВ 10(2023) |FIT20+25руб." sheetId="118" state="hidden" r:id="rId40"/>
    <sheet name="РБ ВВ 15(2022) |FIT15" sheetId="108" state="hidden" r:id="rId41"/>
    <sheet name="РБ ВВ 15(2022) |FIT20" sheetId="109" state="hidden" r:id="rId42"/>
    <sheet name="РБ ВВ 15(2022) |FIT20+25руб." sheetId="119" state="hidden" r:id="rId43"/>
    <sheet name="РБ ВВ 15(2022) |COMMISSION" sheetId="110" state="hidden" r:id="rId44"/>
    <sheet name="RO | FIT15" sheetId="72" state="hidden" r:id="rId45"/>
    <sheet name="RO | FIT20" sheetId="83" state="hidden" r:id="rId46"/>
    <sheet name="RO | FIT20+25руб." sheetId="120" state="hidden" r:id="rId47"/>
    <sheet name="ЗЭГ Активный | FIT15" sheetId="77" state="hidden" r:id="rId48"/>
    <sheet name="ЗЭГ Активный | FIT20" sheetId="89" state="hidden" r:id="rId49"/>
    <sheet name="ЗЭГ Активный | COMMISSION" sheetId="90" state="hidden" r:id="rId50"/>
    <sheet name="Горный детокс |FIT15" sheetId="78" state="hidden" r:id="rId51"/>
    <sheet name="Горный детокс |FIT20" sheetId="91" state="hidden" r:id="rId52"/>
    <sheet name="Горный детокс | COMMISSION" sheetId="92" state="hidden" r:id="rId53"/>
    <sheet name="Весенние Каникулы | FIT15 " sheetId="105" state="hidden" r:id="rId54"/>
    <sheet name="Весенние Каникулы | FIT20" sheetId="106" state="hidden" r:id="rId55"/>
    <sheet name="Весенние Каникулы | commission" sheetId="107" state="hidden" r:id="rId56"/>
    <sheet name="ЗЭГ | FIT20+25руб." sheetId="121" state="hidden" r:id="rId57"/>
    <sheet name="Осенние Каникулы | FIT15" sheetId="76" state="hidden" r:id="rId58"/>
    <sheet name="Осенние Каникулы | FIT20" sheetId="87" state="hidden" r:id="rId59"/>
    <sheet name="Осенние Каникулы | COMMISSION" sheetId="88" state="hidden" r:id="rId60"/>
    <sheet name="RO | COMMISSION" sheetId="84" state="hidden" r:id="rId61"/>
    <sheet name="Отдыхай и катай|FIT18 2023" sheetId="125" state="hidden" r:id="rId62"/>
    <sheet name="Осенние каникулы | COMMISSION " sheetId="149" state="hidden" r:id="rId63"/>
    <sheet name="РБ ВВ 10(2023) |FIT15" sheetId="113" state="hidden" r:id="rId64"/>
    <sheet name="РБ ВВ 10(2023) |FIT18" sheetId="114" state="hidden" r:id="rId65"/>
    <sheet name="РБ ВВ 10(2023) |COMMISSION " sheetId="115" state="hidden" r:id="rId66"/>
    <sheet name="РБ ВВ 15(2023) |FIT15" sheetId="122" state="hidden" r:id="rId67"/>
    <sheet name="РБ ВВ 15(2023) |FIT18" sheetId="126" state="hidden" r:id="rId68"/>
    <sheet name="РБ ВВ 15(2023) |COMMISSION" sheetId="127" state="hidden" r:id="rId69"/>
    <sheet name="RO 2023 | FIT15 " sheetId="128" state="hidden" r:id="rId70"/>
    <sheet name="RO 2023 | FIT18" sheetId="130" state="hidden" r:id="rId71"/>
    <sheet name="RO 2023 | COMMISSION" sheetId="131" state="hidden" r:id="rId72"/>
    <sheet name="ЯВК 2023 | COMMISSION" sheetId="133" state="hidden" r:id="rId73"/>
    <sheet name="ЯВК 2023 | FIT15" sheetId="134" state="hidden" r:id="rId74"/>
    <sheet name="ЯВК 2023 | FIT18" sheetId="135" state="hidden" r:id="rId75"/>
    <sheet name="ЗЭГ | FIT15" sheetId="75" state="hidden" r:id="rId76"/>
    <sheet name="ЗЭГ | FIT18" sheetId="111" state="hidden" r:id="rId77"/>
    <sheet name="ЗЭГ | COMMISSION" sheetId="112" state="hidden" r:id="rId78"/>
    <sheet name="нетто 18+25руб." sheetId="160" state="hidden" r:id="rId79"/>
    <sheet name="нетто 20 2025" sheetId="161" state="hidden" r:id="rId80"/>
    <sheet name="4=3 |FIT15 " sheetId="144" state="hidden" r:id="rId81"/>
    <sheet name="4=3 | FIT18 " sheetId="184" state="hidden" r:id="rId82"/>
    <sheet name="4=3 |COMMISSION" sheetId="193" state="hidden" r:id="rId83"/>
    <sheet name="4=3 | FIT18+25руб." sheetId="185" state="hidden" r:id="rId84"/>
    <sheet name="4=3 | FIT20" sheetId="186" state="hidden" r:id="rId85"/>
    <sheet name="РБ ВВ 10(2025) |FIT15" sheetId="194" state="hidden" r:id="rId86"/>
    <sheet name="РБ ВВ 10(2025) |FIT18" sheetId="195" state="hidden" r:id="rId87"/>
    <sheet name="РБ ВВ 10(2025) |FIT18+25руб" sheetId="181" state="hidden" r:id="rId88"/>
    <sheet name="РБ ВВ 10(2025) |FIT20" sheetId="182" state="hidden" r:id="rId89"/>
    <sheet name="Каникулы в горах |FIT15" sheetId="170" state="hidden" r:id="rId90"/>
    <sheet name="Каникулы в горах |FIT18" sheetId="171" state="hidden" r:id="rId91"/>
    <sheet name="Каникулы в горах |COMMISSION" sheetId="172" state="hidden" r:id="rId92"/>
    <sheet name="Каникулы в горах |FIT18+25руб." sheetId="173" state="hidden" r:id="rId93"/>
    <sheet name="Каникулы в горах |FIT20+35руб." sheetId="174" state="hidden" r:id="rId94"/>
    <sheet name="Отдыхай и катай|FIT15" sheetId="99" state="hidden" r:id="rId95"/>
    <sheet name="Отдыхай и катай|FIT18" sheetId="188" state="hidden" r:id="rId96"/>
    <sheet name="Отдыхай и катай|FIT18+25" sheetId="189" state="hidden" r:id="rId97"/>
    <sheet name="Отдыхай и катай|FIT20" sheetId="190" state="hidden" r:id="rId98"/>
    <sheet name="Отдыхай и катай|COMMISSION" sheetId="192" state="hidden" r:id="rId99"/>
    <sheet name="RO 2024 | FIT15 " sheetId="155" state="hidden" r:id="rId100"/>
    <sheet name="RO 2024 | FIT18" sheetId="156" state="hidden" r:id="rId101"/>
    <sheet name="RO 2024 | FIT18+25руб." sheetId="166" state="hidden" r:id="rId102"/>
    <sheet name="RO 2024 | FIT20+35руб." sheetId="167" state="hidden" r:id="rId103"/>
    <sheet name="RO 2024 | COMMISSION" sheetId="157" state="hidden" r:id="rId104"/>
    <sheet name="РБ ВВ 15(2024) |FIT15" sheetId="152" state="hidden" r:id="rId105"/>
    <sheet name="РБ ВВ 15(2024) |FIT18" sheetId="153" state="hidden" r:id="rId106"/>
    <sheet name="РБ ВВ 15(2024) |FIT18+25руб." sheetId="168" state="hidden" r:id="rId107"/>
    <sheet name="РБ ВВ 15(2024) |FIT20+25руб." sheetId="169" state="hidden" r:id="rId108"/>
    <sheet name="РБ ВВ 15(2024) |COMMISSION" sheetId="154" state="hidden" r:id="rId109"/>
    <sheet name="Наполни свое лето | FIT15" sheetId="137" state="hidden" r:id="rId110"/>
    <sheet name="Наполни свое лето | FIT18" sheetId="196" state="hidden" r:id="rId111"/>
    <sheet name="Наполни свое лето | FIT18+25руб" sheetId="197" state="hidden" r:id="rId112"/>
    <sheet name="Наполни свое лето | FIT20" sheetId="199" state="hidden" r:id="rId113"/>
    <sheet name="Наполни свое лето | СOMMISSION" sheetId="200" r:id="rId114"/>
    <sheet name="Наполни свое лето |FIT18" sheetId="175" state="hidden" r:id="rId115"/>
    <sheet name="Наполни свое лето |COMMISSION" sheetId="176" state="hidden" r:id="rId116"/>
    <sheet name="Наполни свое лето |FIT18+25руб" sheetId="177" state="hidden" r:id="rId117"/>
    <sheet name="Наполни свое лето |FIT20+35руб" sheetId="178" state="hidden" r:id="rId118"/>
    <sheet name="Наполни лето | FIT18" sheetId="138" state="hidden" r:id="rId119"/>
    <sheet name="Наполни лето | COMMISSION" sheetId="139" state="hidden" r:id="rId120"/>
    <sheet name="Отдыхай и катай" sheetId="59" state="hidden" r:id="rId121"/>
    <sheet name="Яркие каникулы" sheetId="62" state="hidden" r:id="rId122"/>
    <sheet name="Горный детокс (весна)" sheetId="63" state="hidden" r:id="rId123"/>
  </sheets>
  <calcPr calcId="162913"/>
</workbook>
</file>

<file path=xl/calcChain.xml><?xml version="1.0" encoding="utf-8"?>
<calcChain xmlns="http://schemas.openxmlformats.org/spreadsheetml/2006/main">
  <c r="C2" i="200" l="1"/>
  <c r="D2" i="200"/>
  <c r="E2" i="200"/>
  <c r="F2" i="200"/>
  <c r="G2" i="200"/>
  <c r="H2" i="200"/>
  <c r="I2" i="200"/>
  <c r="J2" i="200"/>
  <c r="K2" i="200"/>
  <c r="L2" i="200"/>
  <c r="M2" i="200"/>
  <c r="N2" i="200"/>
  <c r="O2" i="200"/>
  <c r="P2" i="200"/>
  <c r="Q2" i="200"/>
  <c r="R2" i="200"/>
  <c r="S2" i="200"/>
  <c r="T2" i="200"/>
  <c r="U2" i="200"/>
  <c r="V2" i="200"/>
  <c r="W2" i="200"/>
  <c r="X2" i="200"/>
  <c r="Y2" i="200"/>
  <c r="Z2" i="200"/>
  <c r="AA2" i="200"/>
  <c r="AB2" i="200"/>
  <c r="AC2" i="200"/>
  <c r="AD2" i="200"/>
  <c r="AE2" i="200"/>
  <c r="AF2" i="200"/>
  <c r="AG2" i="200"/>
  <c r="AH2" i="200"/>
  <c r="AI2" i="200"/>
  <c r="AJ2" i="200"/>
  <c r="AK2" i="200"/>
  <c r="AL2" i="200"/>
  <c r="AM2" i="200"/>
  <c r="C3" i="200"/>
  <c r="D3" i="200"/>
  <c r="E3" i="200"/>
  <c r="F3" i="200"/>
  <c r="G3" i="200"/>
  <c r="H3" i="200"/>
  <c r="I3" i="200"/>
  <c r="J3" i="200"/>
  <c r="K3" i="200"/>
  <c r="L3" i="200"/>
  <c r="M3" i="200"/>
  <c r="N3" i="200"/>
  <c r="O3" i="200"/>
  <c r="P3" i="200"/>
  <c r="Q3" i="200"/>
  <c r="R3" i="200"/>
  <c r="S3" i="200"/>
  <c r="T3" i="200"/>
  <c r="U3" i="200"/>
  <c r="V3" i="200"/>
  <c r="W3" i="200"/>
  <c r="X3" i="200"/>
  <c r="Y3" i="200"/>
  <c r="Z3" i="200"/>
  <c r="AA3" i="200"/>
  <c r="AB3" i="200"/>
  <c r="AC3" i="200"/>
  <c r="AD3" i="200"/>
  <c r="AE3" i="200"/>
  <c r="AF3" i="200"/>
  <c r="AG3" i="200"/>
  <c r="AH3" i="200"/>
  <c r="AI3" i="200"/>
  <c r="AJ3" i="200"/>
  <c r="AK3" i="200"/>
  <c r="AL3" i="200"/>
  <c r="AM3" i="200"/>
  <c r="C5" i="200"/>
  <c r="D5" i="200"/>
  <c r="E5" i="200"/>
  <c r="F5" i="200"/>
  <c r="G5" i="200"/>
  <c r="H5" i="200"/>
  <c r="I5" i="200"/>
  <c r="J5" i="200"/>
  <c r="K5" i="200"/>
  <c r="L5" i="200"/>
  <c r="M5" i="200"/>
  <c r="N5" i="200"/>
  <c r="O5" i="200"/>
  <c r="P5" i="200"/>
  <c r="Q5" i="200"/>
  <c r="R5" i="200"/>
  <c r="S5" i="200"/>
  <c r="T5" i="200"/>
  <c r="U5" i="200"/>
  <c r="V5" i="200"/>
  <c r="W5" i="200"/>
  <c r="X5" i="200"/>
  <c r="Y5" i="200"/>
  <c r="Z5" i="200"/>
  <c r="AA5" i="200"/>
  <c r="AB5" i="200"/>
  <c r="AC5" i="200"/>
  <c r="AD5" i="200"/>
  <c r="AE5" i="200"/>
  <c r="AF5" i="200"/>
  <c r="AG5" i="200"/>
  <c r="AH5" i="200"/>
  <c r="AI5" i="200"/>
  <c r="AJ5" i="200"/>
  <c r="AK5" i="200"/>
  <c r="AL5" i="200"/>
  <c r="AM5" i="200"/>
  <c r="R3" i="199"/>
  <c r="AD3" i="199"/>
  <c r="U4" i="199"/>
  <c r="X4" i="199"/>
  <c r="AJ4" i="199"/>
  <c r="AK4" i="199"/>
  <c r="M6" i="199"/>
  <c r="I3" i="197"/>
  <c r="U3" i="197"/>
  <c r="Y3" i="197"/>
  <c r="D4" i="197"/>
  <c r="P4" i="197"/>
  <c r="T4" i="197"/>
  <c r="AI4" i="197"/>
  <c r="N6" i="197"/>
  <c r="AD6" i="197"/>
  <c r="C2" i="196"/>
  <c r="C21" i="196" s="1"/>
  <c r="D2" i="196"/>
  <c r="E2" i="196"/>
  <c r="F2" i="196"/>
  <c r="G2" i="196"/>
  <c r="G21" i="196" s="1"/>
  <c r="H2" i="196"/>
  <c r="H21" i="196" s="1"/>
  <c r="I2" i="196"/>
  <c r="I21" i="196" s="1"/>
  <c r="I3" i="199" s="1"/>
  <c r="J2" i="196"/>
  <c r="J21" i="196" s="1"/>
  <c r="J3" i="197" s="1"/>
  <c r="K2" i="196"/>
  <c r="K21" i="196" s="1"/>
  <c r="L2" i="196"/>
  <c r="M2" i="196"/>
  <c r="N2" i="196"/>
  <c r="O2" i="196"/>
  <c r="O21" i="196" s="1"/>
  <c r="P2" i="196"/>
  <c r="P21" i="196" s="1"/>
  <c r="Q2" i="196"/>
  <c r="Q21" i="196" s="1"/>
  <c r="Q3" i="199" s="1"/>
  <c r="R2" i="196"/>
  <c r="R21" i="196" s="1"/>
  <c r="R3" i="197" s="1"/>
  <c r="S2" i="196"/>
  <c r="S21" i="196" s="1"/>
  <c r="T2" i="196"/>
  <c r="U2" i="196"/>
  <c r="V2" i="196"/>
  <c r="W2" i="196"/>
  <c r="W21" i="196" s="1"/>
  <c r="X2" i="196"/>
  <c r="X21" i="196" s="1"/>
  <c r="Y2" i="196"/>
  <c r="Y21" i="196" s="1"/>
  <c r="Y3" i="199" s="1"/>
  <c r="Z2" i="196"/>
  <c r="Z21" i="196" s="1"/>
  <c r="AA2" i="196"/>
  <c r="AA21" i="196" s="1"/>
  <c r="AB2" i="196"/>
  <c r="AC2" i="196"/>
  <c r="AD2" i="196"/>
  <c r="AE2" i="196"/>
  <c r="AE21" i="196" s="1"/>
  <c r="AF2" i="196"/>
  <c r="AF21" i="196" s="1"/>
  <c r="AF3" i="199" s="1"/>
  <c r="AG2" i="196"/>
  <c r="AG21" i="196" s="1"/>
  <c r="AG3" i="199" s="1"/>
  <c r="AH2" i="196"/>
  <c r="AH21" i="196" s="1"/>
  <c r="AI2" i="196"/>
  <c r="AI21" i="196" s="1"/>
  <c r="AJ2" i="196"/>
  <c r="AK2" i="196"/>
  <c r="AL2" i="196"/>
  <c r="AM2" i="196"/>
  <c r="AM21" i="196" s="1"/>
  <c r="C3" i="196"/>
  <c r="C22" i="196" s="1"/>
  <c r="D3" i="196"/>
  <c r="D22" i="196" s="1"/>
  <c r="D4" i="199" s="1"/>
  <c r="E3" i="196"/>
  <c r="E22" i="196" s="1"/>
  <c r="F3" i="196"/>
  <c r="F22" i="196" s="1"/>
  <c r="F4" i="199" s="1"/>
  <c r="G3" i="196"/>
  <c r="H3" i="196"/>
  <c r="I3" i="196"/>
  <c r="J3" i="196"/>
  <c r="J22" i="196" s="1"/>
  <c r="K3" i="196"/>
  <c r="K22" i="196" s="1"/>
  <c r="L3" i="196"/>
  <c r="L22" i="196" s="1"/>
  <c r="L4" i="199" s="1"/>
  <c r="M3" i="196"/>
  <c r="M22" i="196" s="1"/>
  <c r="N3" i="196"/>
  <c r="N22" i="196" s="1"/>
  <c r="O3" i="196"/>
  <c r="P3" i="196"/>
  <c r="Q3" i="196"/>
  <c r="R3" i="196"/>
  <c r="R22" i="196" s="1"/>
  <c r="S3" i="196"/>
  <c r="S22" i="196" s="1"/>
  <c r="T3" i="196"/>
  <c r="T22" i="196" s="1"/>
  <c r="T4" i="199" s="1"/>
  <c r="U3" i="196"/>
  <c r="U22" i="196" s="1"/>
  <c r="U4" i="197" s="1"/>
  <c r="V3" i="196"/>
  <c r="V22" i="196" s="1"/>
  <c r="W3" i="196"/>
  <c r="X3" i="196"/>
  <c r="Y3" i="196"/>
  <c r="Z3" i="196"/>
  <c r="Z22" i="196" s="1"/>
  <c r="AA3" i="196"/>
  <c r="AA22" i="196" s="1"/>
  <c r="AA4" i="199" s="1"/>
  <c r="AB3" i="196"/>
  <c r="AB22" i="196" s="1"/>
  <c r="AB4" i="199" s="1"/>
  <c r="AC3" i="196"/>
  <c r="AC22" i="196" s="1"/>
  <c r="AC4" i="199" s="1"/>
  <c r="AD3" i="196"/>
  <c r="AD22" i="196" s="1"/>
  <c r="AE3" i="196"/>
  <c r="AF3" i="196"/>
  <c r="AG3" i="196"/>
  <c r="AH3" i="196"/>
  <c r="AH22" i="196" s="1"/>
  <c r="AI3" i="196"/>
  <c r="AI22" i="196" s="1"/>
  <c r="AI4" i="199" s="1"/>
  <c r="AJ3" i="196"/>
  <c r="AJ22" i="196" s="1"/>
  <c r="AJ4" i="197" s="1"/>
  <c r="AK3" i="196"/>
  <c r="AK22" i="196" s="1"/>
  <c r="AK4" i="197" s="1"/>
  <c r="AL3" i="196"/>
  <c r="AL22" i="196" s="1"/>
  <c r="AM3" i="196"/>
  <c r="C5" i="196"/>
  <c r="D5" i="196"/>
  <c r="E5" i="196"/>
  <c r="E24" i="196" s="1"/>
  <c r="E6" i="197" s="1"/>
  <c r="F5" i="196"/>
  <c r="F24" i="196" s="1"/>
  <c r="F6" i="197" s="1"/>
  <c r="G5" i="196"/>
  <c r="G24" i="196" s="1"/>
  <c r="G6" i="197" s="1"/>
  <c r="H5" i="196"/>
  <c r="H24" i="196" s="1"/>
  <c r="H6" i="197" s="1"/>
  <c r="I5" i="196"/>
  <c r="I24" i="196" s="1"/>
  <c r="I6" i="197" s="1"/>
  <c r="J5" i="196"/>
  <c r="K5" i="196"/>
  <c r="L5" i="196"/>
  <c r="M5" i="196"/>
  <c r="M24" i="196" s="1"/>
  <c r="M6" i="197" s="1"/>
  <c r="N5" i="196"/>
  <c r="N24" i="196" s="1"/>
  <c r="O5" i="196"/>
  <c r="O24" i="196" s="1"/>
  <c r="O6" i="197" s="1"/>
  <c r="P5" i="196"/>
  <c r="P24" i="196" s="1"/>
  <c r="P6" i="197" s="1"/>
  <c r="Q5" i="196"/>
  <c r="Q24" i="196" s="1"/>
  <c r="Q6" i="197" s="1"/>
  <c r="R5" i="196"/>
  <c r="S5" i="196"/>
  <c r="T5" i="196"/>
  <c r="U5" i="196"/>
  <c r="U24" i="196" s="1"/>
  <c r="U6" i="197" s="1"/>
  <c r="V5" i="196"/>
  <c r="V24" i="196" s="1"/>
  <c r="V6" i="197" s="1"/>
  <c r="W5" i="196"/>
  <c r="W24" i="196" s="1"/>
  <c r="W6" i="197" s="1"/>
  <c r="X5" i="196"/>
  <c r="X24" i="196" s="1"/>
  <c r="X6" i="197" s="1"/>
  <c r="Y5" i="196"/>
  <c r="Y24" i="196" s="1"/>
  <c r="Y6" i="197" s="1"/>
  <c r="Z5" i="196"/>
  <c r="AA5" i="196"/>
  <c r="AB5" i="196"/>
  <c r="AC5" i="196"/>
  <c r="AC24" i="196" s="1"/>
  <c r="AC6" i="197" s="1"/>
  <c r="AD5" i="196"/>
  <c r="AD24" i="196" s="1"/>
  <c r="AE5" i="196"/>
  <c r="AE24" i="196" s="1"/>
  <c r="AE6" i="197" s="1"/>
  <c r="AF5" i="196"/>
  <c r="AF24" i="196" s="1"/>
  <c r="AF6" i="197" s="1"/>
  <c r="AG5" i="196"/>
  <c r="AG24" i="196" s="1"/>
  <c r="AG6" i="197" s="1"/>
  <c r="AH5" i="196"/>
  <c r="AI5" i="196"/>
  <c r="AJ5" i="196"/>
  <c r="AK5" i="196"/>
  <c r="AK24" i="196" s="1"/>
  <c r="AK6" i="197" s="1"/>
  <c r="AL5" i="196"/>
  <c r="AL24" i="196" s="1"/>
  <c r="AL6" i="197" s="1"/>
  <c r="AM5" i="196"/>
  <c r="AM24" i="196" s="1"/>
  <c r="AM6" i="197" s="1"/>
  <c r="D21" i="196"/>
  <c r="E21" i="196"/>
  <c r="E3" i="199" s="1"/>
  <c r="F21" i="196"/>
  <c r="L21" i="196"/>
  <c r="M21" i="196"/>
  <c r="N21" i="196"/>
  <c r="T21" i="196"/>
  <c r="T3" i="199" s="1"/>
  <c r="U21" i="196"/>
  <c r="U3" i="199" s="1"/>
  <c r="V21" i="196"/>
  <c r="AB21" i="196"/>
  <c r="AC21" i="196"/>
  <c r="AD21" i="196"/>
  <c r="AD3" i="197" s="1"/>
  <c r="AJ21" i="196"/>
  <c r="AK21" i="196"/>
  <c r="AK3" i="199" s="1"/>
  <c r="AL21" i="196"/>
  <c r="G22" i="196"/>
  <c r="H22" i="196"/>
  <c r="H4" i="197" s="1"/>
  <c r="I22" i="196"/>
  <c r="I4" i="197" s="1"/>
  <c r="O22" i="196"/>
  <c r="O4" i="199" s="1"/>
  <c r="P22" i="196"/>
  <c r="P4" i="199" s="1"/>
  <c r="Q22" i="196"/>
  <c r="W22" i="196"/>
  <c r="X22" i="196"/>
  <c r="X4" i="197" s="1"/>
  <c r="Y22" i="196"/>
  <c r="AE22" i="196"/>
  <c r="AF22" i="196"/>
  <c r="AG22" i="196"/>
  <c r="AM22" i="196"/>
  <c r="C24" i="196"/>
  <c r="C6" i="197" s="1"/>
  <c r="D24" i="196"/>
  <c r="D6" i="197" s="1"/>
  <c r="J24" i="196"/>
  <c r="J6" i="197" s="1"/>
  <c r="K24" i="196"/>
  <c r="K6" i="197" s="1"/>
  <c r="L24" i="196"/>
  <c r="L6" i="197" s="1"/>
  <c r="R24" i="196"/>
  <c r="R6" i="197" s="1"/>
  <c r="S24" i="196"/>
  <c r="S6" i="197" s="1"/>
  <c r="T24" i="196"/>
  <c r="T6" i="197" s="1"/>
  <c r="Z24" i="196"/>
  <c r="Z6" i="197" s="1"/>
  <c r="AA24" i="196"/>
  <c r="AA6" i="197" s="1"/>
  <c r="AB24" i="196"/>
  <c r="AB6" i="197" s="1"/>
  <c r="AH24" i="196"/>
  <c r="AH6" i="197" s="1"/>
  <c r="AI24" i="196"/>
  <c r="AI6" i="197" s="1"/>
  <c r="AJ24" i="196"/>
  <c r="AJ6" i="197" s="1"/>
  <c r="AM2" i="137"/>
  <c r="AM3" i="137"/>
  <c r="AM5" i="137"/>
  <c r="AM6" i="199" s="1"/>
  <c r="AM21" i="137"/>
  <c r="AM22" i="137"/>
  <c r="AM24" i="137"/>
  <c r="C2" i="137"/>
  <c r="C21" i="137" s="1"/>
  <c r="D2" i="137"/>
  <c r="E2" i="137"/>
  <c r="F2" i="137"/>
  <c r="F21" i="137" s="1"/>
  <c r="G2" i="137"/>
  <c r="G21" i="137" s="1"/>
  <c r="H2" i="137"/>
  <c r="I2" i="137"/>
  <c r="J2" i="137"/>
  <c r="J21" i="137" s="1"/>
  <c r="K2" i="137"/>
  <c r="L2" i="137"/>
  <c r="M2" i="137"/>
  <c r="N2" i="137"/>
  <c r="N21" i="137" s="1"/>
  <c r="O2" i="137"/>
  <c r="O21" i="137" s="1"/>
  <c r="P2" i="137"/>
  <c r="Q2" i="137"/>
  <c r="R2" i="137"/>
  <c r="R21" i="137" s="1"/>
  <c r="S2" i="137"/>
  <c r="S21" i="137" s="1"/>
  <c r="T2" i="137"/>
  <c r="U2" i="137"/>
  <c r="V2" i="137"/>
  <c r="V21" i="137" s="1"/>
  <c r="W2" i="137"/>
  <c r="W21" i="137" s="1"/>
  <c r="X2" i="137"/>
  <c r="Y2" i="137"/>
  <c r="Z2" i="137"/>
  <c r="Z21" i="137" s="1"/>
  <c r="AA2" i="137"/>
  <c r="AA21" i="137" s="1"/>
  <c r="AB2" i="137"/>
  <c r="AC2" i="137"/>
  <c r="AD2" i="137"/>
  <c r="AE2" i="137"/>
  <c r="AE21" i="137" s="1"/>
  <c r="AF2" i="137"/>
  <c r="AG2" i="137"/>
  <c r="AH2" i="137"/>
  <c r="AI2" i="137"/>
  <c r="AI21" i="137" s="1"/>
  <c r="AJ2" i="137"/>
  <c r="AK2" i="137"/>
  <c r="AL2" i="137"/>
  <c r="AL21" i="137" s="1"/>
  <c r="C3" i="137"/>
  <c r="C22" i="137" s="1"/>
  <c r="D3" i="137"/>
  <c r="E3" i="137"/>
  <c r="F3" i="137"/>
  <c r="F22" i="137" s="1"/>
  <c r="G3" i="137"/>
  <c r="G22" i="137" s="1"/>
  <c r="H3" i="137"/>
  <c r="I3" i="137"/>
  <c r="J3" i="137"/>
  <c r="K3" i="137"/>
  <c r="K22" i="137" s="1"/>
  <c r="L3" i="137"/>
  <c r="M3" i="137"/>
  <c r="N3" i="137"/>
  <c r="O3" i="137"/>
  <c r="O22" i="137" s="1"/>
  <c r="P3" i="137"/>
  <c r="Q3" i="137"/>
  <c r="R3" i="137"/>
  <c r="R22" i="137" s="1"/>
  <c r="S3" i="137"/>
  <c r="S22" i="137" s="1"/>
  <c r="T3" i="137"/>
  <c r="U3" i="137"/>
  <c r="V3" i="137"/>
  <c r="V22" i="137" s="1"/>
  <c r="W3" i="137"/>
  <c r="W22" i="137" s="1"/>
  <c r="X3" i="137"/>
  <c r="Y3" i="137"/>
  <c r="Z3" i="137"/>
  <c r="AA3" i="137"/>
  <c r="AA22" i="137" s="1"/>
  <c r="AB3" i="137"/>
  <c r="AC3" i="137"/>
  <c r="AD3" i="137"/>
  <c r="AE3" i="137"/>
  <c r="AE22" i="137" s="1"/>
  <c r="AF3" i="137"/>
  <c r="AG3" i="137"/>
  <c r="AH3" i="137"/>
  <c r="AH22" i="137" s="1"/>
  <c r="AI3" i="137"/>
  <c r="AI22" i="137" s="1"/>
  <c r="AJ3" i="137"/>
  <c r="AK3" i="137"/>
  <c r="AL3" i="137"/>
  <c r="AL22" i="137" s="1"/>
  <c r="C5" i="137"/>
  <c r="D5" i="137"/>
  <c r="D6" i="199" s="1"/>
  <c r="E5" i="137"/>
  <c r="E6" i="199" s="1"/>
  <c r="F5" i="137"/>
  <c r="F6" i="199" s="1"/>
  <c r="G5" i="137"/>
  <c r="H5" i="137"/>
  <c r="H6" i="199" s="1"/>
  <c r="I5" i="137"/>
  <c r="I6" i="199" s="1"/>
  <c r="J5" i="137"/>
  <c r="J6" i="199" s="1"/>
  <c r="K5" i="137"/>
  <c r="L5" i="137"/>
  <c r="L6" i="199" s="1"/>
  <c r="M5" i="137"/>
  <c r="N5" i="137"/>
  <c r="O5" i="137"/>
  <c r="P5" i="137"/>
  <c r="P6" i="199" s="1"/>
  <c r="Q5" i="137"/>
  <c r="Q6" i="199" s="1"/>
  <c r="R5" i="137"/>
  <c r="S5" i="137"/>
  <c r="T5" i="137"/>
  <c r="T6" i="199" s="1"/>
  <c r="U5" i="137"/>
  <c r="U6" i="199" s="1"/>
  <c r="V5" i="137"/>
  <c r="V6" i="199" s="1"/>
  <c r="W5" i="137"/>
  <c r="X5" i="137"/>
  <c r="X6" i="199" s="1"/>
  <c r="Y5" i="137"/>
  <c r="Y6" i="199" s="1"/>
  <c r="Z5" i="137"/>
  <c r="Z6" i="199" s="1"/>
  <c r="AA5" i="137"/>
  <c r="AB5" i="137"/>
  <c r="AB6" i="199" s="1"/>
  <c r="AC5" i="137"/>
  <c r="AC6" i="199" s="1"/>
  <c r="AD5" i="137"/>
  <c r="AE5" i="137"/>
  <c r="AF5" i="137"/>
  <c r="AF6" i="199" s="1"/>
  <c r="AG5" i="137"/>
  <c r="AG6" i="199" s="1"/>
  <c r="AH5" i="137"/>
  <c r="AI5" i="137"/>
  <c r="AJ5" i="137"/>
  <c r="AJ6" i="199" s="1"/>
  <c r="AK5" i="137"/>
  <c r="AK6" i="199" s="1"/>
  <c r="AL5" i="137"/>
  <c r="AL6" i="199" s="1"/>
  <c r="J6" i="137"/>
  <c r="J7" i="199" s="1"/>
  <c r="D21" i="137"/>
  <c r="E21" i="137"/>
  <c r="H21" i="137"/>
  <c r="I21" i="137"/>
  <c r="K21" i="137"/>
  <c r="L21" i="137"/>
  <c r="M21" i="137"/>
  <c r="P21" i="137"/>
  <c r="Q21" i="137"/>
  <c r="T21" i="137"/>
  <c r="U21" i="137"/>
  <c r="X21" i="137"/>
  <c r="Y21" i="137"/>
  <c r="AB21" i="137"/>
  <c r="AC21" i="137"/>
  <c r="AD21" i="137"/>
  <c r="AF21" i="137"/>
  <c r="AG21" i="137"/>
  <c r="AH21" i="137"/>
  <c r="AJ21" i="137"/>
  <c r="AK21" i="137"/>
  <c r="D22" i="137"/>
  <c r="E22" i="137"/>
  <c r="H22" i="137"/>
  <c r="I22" i="137"/>
  <c r="J22" i="137"/>
  <c r="L22" i="137"/>
  <c r="M22" i="137"/>
  <c r="N22" i="137"/>
  <c r="P22" i="137"/>
  <c r="Q22" i="137"/>
  <c r="T22" i="137"/>
  <c r="U22" i="137"/>
  <c r="X22" i="137"/>
  <c r="Y22" i="137"/>
  <c r="Z22" i="137"/>
  <c r="AB22" i="137"/>
  <c r="AC22" i="137"/>
  <c r="AD22" i="137"/>
  <c r="AF22" i="137"/>
  <c r="AG22" i="137"/>
  <c r="AJ22" i="137"/>
  <c r="AK22" i="137"/>
  <c r="D24" i="137"/>
  <c r="E24" i="137"/>
  <c r="H24" i="137"/>
  <c r="I24" i="137"/>
  <c r="J24" i="137"/>
  <c r="L24" i="137"/>
  <c r="M24" i="137"/>
  <c r="P24" i="137"/>
  <c r="Q24" i="137"/>
  <c r="T24" i="137"/>
  <c r="U24" i="137"/>
  <c r="V24" i="137"/>
  <c r="X24" i="137"/>
  <c r="Y24" i="137"/>
  <c r="Z24" i="137"/>
  <c r="AB24" i="137"/>
  <c r="AC24" i="137"/>
  <c r="AF24" i="137"/>
  <c r="AG24" i="137"/>
  <c r="AJ24" i="137"/>
  <c r="AK24" i="137"/>
  <c r="E4" i="182"/>
  <c r="E25" i="182" s="1"/>
  <c r="J4" i="182"/>
  <c r="J25" i="182" s="1"/>
  <c r="M4" i="182"/>
  <c r="R4" i="182"/>
  <c r="R25" i="182" s="1"/>
  <c r="U4" i="182"/>
  <c r="U25" i="182" s="1"/>
  <c r="Z4" i="182"/>
  <c r="Z25" i="182" s="1"/>
  <c r="AC4" i="182"/>
  <c r="AC25" i="182" s="1"/>
  <c r="AH4" i="182"/>
  <c r="AH25" i="182" s="1"/>
  <c r="AK4" i="182"/>
  <c r="AK25" i="182" s="1"/>
  <c r="AP4" i="182"/>
  <c r="AP25" i="182" s="1"/>
  <c r="AS4" i="182"/>
  <c r="AS25" i="182" s="1"/>
  <c r="AX4" i="182"/>
  <c r="AX25" i="182" s="1"/>
  <c r="BA4" i="182"/>
  <c r="BA25" i="182" s="1"/>
  <c r="BF4" i="182"/>
  <c r="BF25" i="182" s="1"/>
  <c r="BI4" i="182"/>
  <c r="BI25" i="182" s="1"/>
  <c r="D5" i="182"/>
  <c r="D26" i="182" s="1"/>
  <c r="G5" i="182"/>
  <c r="G26" i="182" s="1"/>
  <c r="L5" i="182"/>
  <c r="L26" i="182" s="1"/>
  <c r="O5" i="182"/>
  <c r="O26" i="182" s="1"/>
  <c r="T5" i="182"/>
  <c r="T26" i="182" s="1"/>
  <c r="W5" i="182"/>
  <c r="W26" i="182" s="1"/>
  <c r="AB5" i="182"/>
  <c r="AB26" i="182" s="1"/>
  <c r="AE5" i="182"/>
  <c r="AE26" i="182" s="1"/>
  <c r="AJ5" i="182"/>
  <c r="AJ26" i="182" s="1"/>
  <c r="AM5" i="182"/>
  <c r="AM26" i="182" s="1"/>
  <c r="AR5" i="182"/>
  <c r="AR26" i="182" s="1"/>
  <c r="AU5" i="182"/>
  <c r="AU26" i="182" s="1"/>
  <c r="AZ5" i="182"/>
  <c r="AZ26" i="182" s="1"/>
  <c r="BC5" i="182"/>
  <c r="BC26" i="182" s="1"/>
  <c r="BH5" i="182"/>
  <c r="BH26" i="182" s="1"/>
  <c r="BK5" i="182"/>
  <c r="BK26" i="182" s="1"/>
  <c r="F7" i="182"/>
  <c r="F28" i="182" s="1"/>
  <c r="I7" i="182"/>
  <c r="I28" i="182" s="1"/>
  <c r="N7" i="182"/>
  <c r="N28" i="182" s="1"/>
  <c r="Q7" i="182"/>
  <c r="Q28" i="182" s="1"/>
  <c r="V7" i="182"/>
  <c r="V28" i="182" s="1"/>
  <c r="Y7" i="182"/>
  <c r="Y28" i="182" s="1"/>
  <c r="AD7" i="182"/>
  <c r="AD28" i="182" s="1"/>
  <c r="AG7" i="182"/>
  <c r="AG28" i="182" s="1"/>
  <c r="AL7" i="182"/>
  <c r="AL28" i="182" s="1"/>
  <c r="AO7" i="182"/>
  <c r="AO28" i="182" s="1"/>
  <c r="AT7" i="182"/>
  <c r="AT28" i="182" s="1"/>
  <c r="AW7" i="182"/>
  <c r="AW28" i="182" s="1"/>
  <c r="BB7" i="182"/>
  <c r="BB28" i="182" s="1"/>
  <c r="BE7" i="182"/>
  <c r="BE28" i="182" s="1"/>
  <c r="BJ7" i="182"/>
  <c r="BJ28" i="182" s="1"/>
  <c r="M25" i="182"/>
  <c r="AQ3" i="181"/>
  <c r="M4" i="181"/>
  <c r="AS4" i="181"/>
  <c r="T3" i="195"/>
  <c r="T3" i="181" s="1"/>
  <c r="W3" i="195"/>
  <c r="W3" i="181" s="1"/>
  <c r="AE3" i="195"/>
  <c r="AE3" i="181" s="1"/>
  <c r="AM3" i="195"/>
  <c r="AM3" i="181" s="1"/>
  <c r="AU3" i="195"/>
  <c r="AU3" i="181" s="1"/>
  <c r="BC3" i="195"/>
  <c r="BC3" i="181" s="1"/>
  <c r="BK3" i="195"/>
  <c r="BK3" i="181" s="1"/>
  <c r="I4" i="195"/>
  <c r="I4" i="181" s="1"/>
  <c r="Q4" i="195"/>
  <c r="Q4" i="181" s="1"/>
  <c r="V4" i="195"/>
  <c r="V4" i="181" s="1"/>
  <c r="Y4" i="195"/>
  <c r="Y4" i="181" s="1"/>
  <c r="AG4" i="195"/>
  <c r="AG4" i="181" s="1"/>
  <c r="AO4" i="195"/>
  <c r="AO4" i="181" s="1"/>
  <c r="AW4" i="195"/>
  <c r="AW4" i="181" s="1"/>
  <c r="BE4" i="195"/>
  <c r="BE4" i="181" s="1"/>
  <c r="C6" i="195"/>
  <c r="C6" i="181" s="1"/>
  <c r="H6" i="195"/>
  <c r="H6" i="181" s="1"/>
  <c r="K6" i="195"/>
  <c r="K6" i="181" s="1"/>
  <c r="S6" i="195"/>
  <c r="S6" i="181" s="1"/>
  <c r="X6" i="195"/>
  <c r="X6" i="181" s="1"/>
  <c r="AA6" i="195"/>
  <c r="AA6" i="181" s="1"/>
  <c r="AI6" i="195"/>
  <c r="AI6" i="181" s="1"/>
  <c r="AN6" i="195"/>
  <c r="AN6" i="181" s="1"/>
  <c r="AQ6" i="195"/>
  <c r="AQ6" i="181" s="1"/>
  <c r="AY6" i="195"/>
  <c r="AY6" i="181" s="1"/>
  <c r="BD6" i="195"/>
  <c r="BD6" i="181" s="1"/>
  <c r="BG6" i="195"/>
  <c r="BG6" i="181" s="1"/>
  <c r="C3" i="194"/>
  <c r="D3" i="194"/>
  <c r="E3" i="194"/>
  <c r="F3" i="194"/>
  <c r="F22" i="194" s="1"/>
  <c r="F3" i="195" s="1"/>
  <c r="F3" i="181" s="1"/>
  <c r="G3" i="194"/>
  <c r="H3" i="194"/>
  <c r="I3" i="194"/>
  <c r="I22" i="194" s="1"/>
  <c r="I3" i="195" s="1"/>
  <c r="I3" i="181" s="1"/>
  <c r="J3" i="194"/>
  <c r="K3" i="194"/>
  <c r="L3" i="194"/>
  <c r="M3" i="194"/>
  <c r="N3" i="194"/>
  <c r="N4" i="182" s="1"/>
  <c r="N25" i="182" s="1"/>
  <c r="O3" i="194"/>
  <c r="P3" i="194"/>
  <c r="Q3" i="194"/>
  <c r="R3" i="194"/>
  <c r="S3" i="194"/>
  <c r="T3" i="194"/>
  <c r="U3" i="194"/>
  <c r="V3" i="194"/>
  <c r="V4" i="182" s="1"/>
  <c r="V25" i="182" s="1"/>
  <c r="W3" i="194"/>
  <c r="X3" i="194"/>
  <c r="Y3" i="194"/>
  <c r="Y4" i="182" s="1"/>
  <c r="Y25" i="182" s="1"/>
  <c r="Z3" i="194"/>
  <c r="AA3" i="194"/>
  <c r="AB3" i="194"/>
  <c r="AC3" i="194"/>
  <c r="AD3" i="194"/>
  <c r="AD4" i="182" s="1"/>
  <c r="AD25" i="182" s="1"/>
  <c r="AE3" i="194"/>
  <c r="AF3" i="194"/>
  <c r="AG3" i="194"/>
  <c r="AH3" i="194"/>
  <c r="AI3" i="194"/>
  <c r="AJ3" i="194"/>
  <c r="AK3" i="194"/>
  <c r="AL3" i="194"/>
  <c r="AL4" i="182" s="1"/>
  <c r="AL25" i="182" s="1"/>
  <c r="AM3" i="194"/>
  <c r="AN3" i="194"/>
  <c r="AO3" i="194"/>
  <c r="AO4" i="182" s="1"/>
  <c r="AO25" i="182" s="1"/>
  <c r="AP3" i="194"/>
  <c r="AQ3" i="194"/>
  <c r="AR3" i="194"/>
  <c r="AS3" i="194"/>
  <c r="AT3" i="194"/>
  <c r="AT4" i="182" s="1"/>
  <c r="AT25" i="182" s="1"/>
  <c r="AU3" i="194"/>
  <c r="AV3" i="194"/>
  <c r="AW3" i="194"/>
  <c r="AX3" i="194"/>
  <c r="AY3" i="194"/>
  <c r="AZ3" i="194"/>
  <c r="BA3" i="194"/>
  <c r="BB3" i="194"/>
  <c r="BB4" i="182" s="1"/>
  <c r="BB25" i="182" s="1"/>
  <c r="BC3" i="194"/>
  <c r="BD3" i="194"/>
  <c r="BE3" i="194"/>
  <c r="BE4" i="182" s="1"/>
  <c r="BE25" i="182" s="1"/>
  <c r="BF3" i="194"/>
  <c r="BG3" i="194"/>
  <c r="BH3" i="194"/>
  <c r="BI3" i="194"/>
  <c r="BJ3" i="194"/>
  <c r="BJ4" i="182" s="1"/>
  <c r="BJ25" i="182" s="1"/>
  <c r="BK3" i="194"/>
  <c r="BL3" i="194"/>
  <c r="C4" i="194"/>
  <c r="D4" i="194"/>
  <c r="E4" i="194"/>
  <c r="F4" i="194"/>
  <c r="G4" i="194"/>
  <c r="H4" i="194"/>
  <c r="H5" i="182" s="1"/>
  <c r="H26" i="182" s="1"/>
  <c r="I4" i="194"/>
  <c r="J4" i="194"/>
  <c r="K4" i="194"/>
  <c r="K5" i="182" s="1"/>
  <c r="K26" i="182" s="1"/>
  <c r="L4" i="194"/>
  <c r="M4" i="194"/>
  <c r="N4" i="194"/>
  <c r="O4" i="194"/>
  <c r="P4" i="194"/>
  <c r="P5" i="182" s="1"/>
  <c r="P26" i="182" s="1"/>
  <c r="Q4" i="194"/>
  <c r="R4" i="194"/>
  <c r="S4" i="194"/>
  <c r="T4" i="194"/>
  <c r="U4" i="194"/>
  <c r="V4" i="194"/>
  <c r="W4" i="194"/>
  <c r="X4" i="194"/>
  <c r="X5" i="182" s="1"/>
  <c r="X26" i="182" s="1"/>
  <c r="Y4" i="194"/>
  <c r="Z4" i="194"/>
  <c r="AA4" i="194"/>
  <c r="AA5" i="182" s="1"/>
  <c r="AA26" i="182" s="1"/>
  <c r="AB4" i="194"/>
  <c r="AC4" i="194"/>
  <c r="AD4" i="194"/>
  <c r="AE4" i="194"/>
  <c r="AF4" i="194"/>
  <c r="AF5" i="182" s="1"/>
  <c r="AF26" i="182" s="1"/>
  <c r="AG4" i="194"/>
  <c r="AH4" i="194"/>
  <c r="AI4" i="194"/>
  <c r="AJ4" i="194"/>
  <c r="AK4" i="194"/>
  <c r="AL4" i="194"/>
  <c r="AM4" i="194"/>
  <c r="AN4" i="194"/>
  <c r="AN5" i="182" s="1"/>
  <c r="AN26" i="182" s="1"/>
  <c r="AO4" i="194"/>
  <c r="AP4" i="194"/>
  <c r="AQ4" i="194"/>
  <c r="AQ5" i="182" s="1"/>
  <c r="AQ26" i="182" s="1"/>
  <c r="AR4" i="194"/>
  <c r="AS4" i="194"/>
  <c r="AT4" i="194"/>
  <c r="AU4" i="194"/>
  <c r="AV4" i="194"/>
  <c r="AV5" i="182" s="1"/>
  <c r="AV26" i="182" s="1"/>
  <c r="AW4" i="194"/>
  <c r="AX4" i="194"/>
  <c r="AY4" i="194"/>
  <c r="AZ4" i="194"/>
  <c r="BA4" i="194"/>
  <c r="BB4" i="194"/>
  <c r="BC4" i="194"/>
  <c r="BD4" i="194"/>
  <c r="BD5" i="182" s="1"/>
  <c r="BD26" i="182" s="1"/>
  <c r="BE4" i="194"/>
  <c r="BF4" i="194"/>
  <c r="BG4" i="194"/>
  <c r="BG5" i="182" s="1"/>
  <c r="BG26" i="182" s="1"/>
  <c r="BH4" i="194"/>
  <c r="BI4" i="194"/>
  <c r="BJ4" i="194"/>
  <c r="BK4" i="194"/>
  <c r="BL4" i="194"/>
  <c r="BL5" i="182" s="1"/>
  <c r="BL26" i="182" s="1"/>
  <c r="C6" i="194"/>
  <c r="D6" i="194"/>
  <c r="E6" i="194"/>
  <c r="F6" i="194"/>
  <c r="G6" i="194"/>
  <c r="H6" i="194"/>
  <c r="I6" i="194"/>
  <c r="J6" i="194"/>
  <c r="J7" i="182" s="1"/>
  <c r="J28" i="182" s="1"/>
  <c r="K6" i="194"/>
  <c r="L6" i="194"/>
  <c r="M6" i="194"/>
  <c r="M6" i="195" s="1"/>
  <c r="M6" i="181" s="1"/>
  <c r="N6" i="194"/>
  <c r="O6" i="194"/>
  <c r="P6" i="194"/>
  <c r="P6" i="195" s="1"/>
  <c r="P6" i="181" s="1"/>
  <c r="Q6" i="194"/>
  <c r="R6" i="194"/>
  <c r="R7" i="182" s="1"/>
  <c r="R28" i="182" s="1"/>
  <c r="S6" i="194"/>
  <c r="T6" i="194"/>
  <c r="U6" i="194"/>
  <c r="V6" i="194"/>
  <c r="W6" i="194"/>
  <c r="X6" i="194"/>
  <c r="Y6" i="194"/>
  <c r="Z6" i="194"/>
  <c r="Z7" i="182" s="1"/>
  <c r="Z28" i="182" s="1"/>
  <c r="AA6" i="194"/>
  <c r="AB6" i="194"/>
  <c r="AC6" i="194"/>
  <c r="AC6" i="195" s="1"/>
  <c r="AC6" i="181" s="1"/>
  <c r="AD6" i="194"/>
  <c r="AE6" i="194"/>
  <c r="AF6" i="194"/>
  <c r="AG6" i="194"/>
  <c r="AH6" i="194"/>
  <c r="AH7" i="182" s="1"/>
  <c r="AH28" i="182" s="1"/>
  <c r="AI6" i="194"/>
  <c r="AJ6" i="194"/>
  <c r="AK6" i="194"/>
  <c r="AL6" i="194"/>
  <c r="AM6" i="194"/>
  <c r="AN6" i="194"/>
  <c r="AO6" i="194"/>
  <c r="AP6" i="194"/>
  <c r="AP7" i="182" s="1"/>
  <c r="AP28" i="182" s="1"/>
  <c r="AQ6" i="194"/>
  <c r="AR6" i="194"/>
  <c r="AS6" i="194"/>
  <c r="AS6" i="195" s="1"/>
  <c r="AS6" i="181" s="1"/>
  <c r="AT6" i="194"/>
  <c r="AU6" i="194"/>
  <c r="AV6" i="194"/>
  <c r="AW6" i="194"/>
  <c r="AX6" i="194"/>
  <c r="AX7" i="182" s="1"/>
  <c r="AX28" i="182" s="1"/>
  <c r="AY6" i="194"/>
  <c r="AZ6" i="194"/>
  <c r="BA6" i="194"/>
  <c r="BB6" i="194"/>
  <c r="BC6" i="194"/>
  <c r="BD6" i="194"/>
  <c r="BE6" i="194"/>
  <c r="BF6" i="194"/>
  <c r="BF7" i="182" s="1"/>
  <c r="BF28" i="182" s="1"/>
  <c r="BG6" i="194"/>
  <c r="BH6" i="194"/>
  <c r="BI6" i="194"/>
  <c r="BI6" i="195" s="1"/>
  <c r="BI6" i="181" s="1"/>
  <c r="BJ6" i="194"/>
  <c r="BK6" i="194"/>
  <c r="BL6" i="194"/>
  <c r="C22" i="194"/>
  <c r="C3" i="195" s="1"/>
  <c r="C3" i="181" s="1"/>
  <c r="K22" i="194"/>
  <c r="K3" i="195" s="1"/>
  <c r="K3" i="181" s="1"/>
  <c r="M22" i="194"/>
  <c r="M3" i="195" s="1"/>
  <c r="M3" i="181" s="1"/>
  <c r="N22" i="194"/>
  <c r="N3" i="195" s="1"/>
  <c r="N3" i="181" s="1"/>
  <c r="P22" i="194"/>
  <c r="P3" i="195" s="1"/>
  <c r="P3" i="181" s="1"/>
  <c r="Q22" i="194"/>
  <c r="Q3" i="195" s="1"/>
  <c r="Q3" i="181" s="1"/>
  <c r="R22" i="194"/>
  <c r="R3" i="195" s="1"/>
  <c r="R3" i="181" s="1"/>
  <c r="S22" i="194"/>
  <c r="S3" i="195" s="1"/>
  <c r="S3" i="181" s="1"/>
  <c r="T22" i="194"/>
  <c r="U22" i="194"/>
  <c r="U3" i="195" s="1"/>
  <c r="U3" i="181" s="1"/>
  <c r="V22" i="194"/>
  <c r="V3" i="195" s="1"/>
  <c r="V3" i="181" s="1"/>
  <c r="W22" i="194"/>
  <c r="X22" i="194"/>
  <c r="X3" i="195" s="1"/>
  <c r="X3" i="181" s="1"/>
  <c r="Y22" i="194"/>
  <c r="Y3" i="195" s="1"/>
  <c r="Y3" i="181" s="1"/>
  <c r="Z22" i="194"/>
  <c r="Z3" i="195" s="1"/>
  <c r="Z3" i="181" s="1"/>
  <c r="AA22" i="194"/>
  <c r="AA3" i="195" s="1"/>
  <c r="AA3" i="181" s="1"/>
  <c r="AB22" i="194"/>
  <c r="AB3" i="195" s="1"/>
  <c r="AB3" i="181" s="1"/>
  <c r="AC22" i="194"/>
  <c r="AC3" i="195" s="1"/>
  <c r="AC3" i="181" s="1"/>
  <c r="AD22" i="194"/>
  <c r="AD3" i="195" s="1"/>
  <c r="AD3" i="181" s="1"/>
  <c r="AE22" i="194"/>
  <c r="AF22" i="194"/>
  <c r="AF3" i="195" s="1"/>
  <c r="AF3" i="181" s="1"/>
  <c r="AG22" i="194"/>
  <c r="AG3" i="195" s="1"/>
  <c r="AG3" i="181" s="1"/>
  <c r="AH22" i="194"/>
  <c r="AH3" i="195" s="1"/>
  <c r="AH3" i="181" s="1"/>
  <c r="AI22" i="194"/>
  <c r="AI3" i="195" s="1"/>
  <c r="AI3" i="181" s="1"/>
  <c r="AJ22" i="194"/>
  <c r="AJ3" i="195" s="1"/>
  <c r="AJ3" i="181" s="1"/>
  <c r="AK22" i="194"/>
  <c r="AK3" i="195" s="1"/>
  <c r="AK3" i="181" s="1"/>
  <c r="AL22" i="194"/>
  <c r="AL3" i="195" s="1"/>
  <c r="AL3" i="181" s="1"/>
  <c r="AM22" i="194"/>
  <c r="AN22" i="194"/>
  <c r="AN3" i="195" s="1"/>
  <c r="AN3" i="181" s="1"/>
  <c r="AO22" i="194"/>
  <c r="AO3" i="195" s="1"/>
  <c r="AO3" i="181" s="1"/>
  <c r="AP22" i="194"/>
  <c r="AP3" i="195" s="1"/>
  <c r="AP3" i="181" s="1"/>
  <c r="AQ22" i="194"/>
  <c r="AQ3" i="195" s="1"/>
  <c r="AR22" i="194"/>
  <c r="AR3" i="195" s="1"/>
  <c r="AR3" i="181" s="1"/>
  <c r="AS22" i="194"/>
  <c r="AS3" i="195" s="1"/>
  <c r="AS3" i="181" s="1"/>
  <c r="AT22" i="194"/>
  <c r="AT3" i="195" s="1"/>
  <c r="AT3" i="181" s="1"/>
  <c r="AU22" i="194"/>
  <c r="AV22" i="194"/>
  <c r="AV3" i="195" s="1"/>
  <c r="AV3" i="181" s="1"/>
  <c r="AW22" i="194"/>
  <c r="AW3" i="195" s="1"/>
  <c r="AW3" i="181" s="1"/>
  <c r="AX22" i="194"/>
  <c r="AX3" i="195" s="1"/>
  <c r="AX3" i="181" s="1"/>
  <c r="AY22" i="194"/>
  <c r="AY3" i="195" s="1"/>
  <c r="AY3" i="181" s="1"/>
  <c r="AZ22" i="194"/>
  <c r="AZ3" i="195" s="1"/>
  <c r="AZ3" i="181" s="1"/>
  <c r="BA22" i="194"/>
  <c r="BA3" i="195" s="1"/>
  <c r="BA3" i="181" s="1"/>
  <c r="BB22" i="194"/>
  <c r="BB3" i="195" s="1"/>
  <c r="BB3" i="181" s="1"/>
  <c r="BC22" i="194"/>
  <c r="BD22" i="194"/>
  <c r="BD3" i="195" s="1"/>
  <c r="BD3" i="181" s="1"/>
  <c r="BE22" i="194"/>
  <c r="BE3" i="195" s="1"/>
  <c r="BE3" i="181" s="1"/>
  <c r="BF22" i="194"/>
  <c r="BF3" i="195" s="1"/>
  <c r="BF3" i="181" s="1"/>
  <c r="BG22" i="194"/>
  <c r="BG3" i="195" s="1"/>
  <c r="BG3" i="181" s="1"/>
  <c r="BH22" i="194"/>
  <c r="BH3" i="195" s="1"/>
  <c r="BH3" i="181" s="1"/>
  <c r="BI22" i="194"/>
  <c r="BI3" i="195" s="1"/>
  <c r="BI3" i="181" s="1"/>
  <c r="BJ22" i="194"/>
  <c r="BJ3" i="195" s="1"/>
  <c r="BJ3" i="181" s="1"/>
  <c r="BK22" i="194"/>
  <c r="BL22" i="194"/>
  <c r="BL3" i="195" s="1"/>
  <c r="BL3" i="181" s="1"/>
  <c r="C23" i="194"/>
  <c r="C4" i="195" s="1"/>
  <c r="C4" i="181" s="1"/>
  <c r="D23" i="194"/>
  <c r="D4" i="195" s="1"/>
  <c r="D4" i="181" s="1"/>
  <c r="E23" i="194"/>
  <c r="E4" i="195" s="1"/>
  <c r="E4" i="181" s="1"/>
  <c r="F23" i="194"/>
  <c r="F4" i="195" s="1"/>
  <c r="F4" i="181" s="1"/>
  <c r="G23" i="194"/>
  <c r="G4" i="195" s="1"/>
  <c r="G4" i="181" s="1"/>
  <c r="H23" i="194"/>
  <c r="H4" i="195" s="1"/>
  <c r="H4" i="181" s="1"/>
  <c r="I23" i="194"/>
  <c r="J23" i="194"/>
  <c r="J4" i="195" s="1"/>
  <c r="J4" i="181" s="1"/>
  <c r="K23" i="194"/>
  <c r="K4" i="195" s="1"/>
  <c r="K4" i="181" s="1"/>
  <c r="L23" i="194"/>
  <c r="L4" i="195" s="1"/>
  <c r="L4" i="181" s="1"/>
  <c r="M23" i="194"/>
  <c r="M4" i="195" s="1"/>
  <c r="N23" i="194"/>
  <c r="N4" i="195" s="1"/>
  <c r="N4" i="181" s="1"/>
  <c r="O23" i="194"/>
  <c r="O4" i="195" s="1"/>
  <c r="O4" i="181" s="1"/>
  <c r="P23" i="194"/>
  <c r="P4" i="195" s="1"/>
  <c r="P4" i="181" s="1"/>
  <c r="Q23" i="194"/>
  <c r="R23" i="194"/>
  <c r="R4" i="195" s="1"/>
  <c r="R4" i="181" s="1"/>
  <c r="S23" i="194"/>
  <c r="S4" i="195" s="1"/>
  <c r="S4" i="181" s="1"/>
  <c r="T23" i="194"/>
  <c r="T4" i="195" s="1"/>
  <c r="T4" i="181" s="1"/>
  <c r="U23" i="194"/>
  <c r="U4" i="195" s="1"/>
  <c r="U4" i="181" s="1"/>
  <c r="V23" i="194"/>
  <c r="W23" i="194"/>
  <c r="W4" i="195" s="1"/>
  <c r="W4" i="181" s="1"/>
  <c r="X23" i="194"/>
  <c r="X4" i="195" s="1"/>
  <c r="X4" i="181" s="1"/>
  <c r="Y23" i="194"/>
  <c r="Z23" i="194"/>
  <c r="Z4" i="195" s="1"/>
  <c r="Z4" i="181" s="1"/>
  <c r="AA23" i="194"/>
  <c r="AA4" i="195" s="1"/>
  <c r="AA4" i="181" s="1"/>
  <c r="AB23" i="194"/>
  <c r="AB4" i="195" s="1"/>
  <c r="AB4" i="181" s="1"/>
  <c r="AC23" i="194"/>
  <c r="AC4" i="195" s="1"/>
  <c r="AC4" i="181" s="1"/>
  <c r="AD23" i="194"/>
  <c r="AD4" i="195" s="1"/>
  <c r="AD4" i="181" s="1"/>
  <c r="AE23" i="194"/>
  <c r="AE4" i="195" s="1"/>
  <c r="AE4" i="181" s="1"/>
  <c r="AF23" i="194"/>
  <c r="AF4" i="195" s="1"/>
  <c r="AF4" i="181" s="1"/>
  <c r="AG23" i="194"/>
  <c r="AH23" i="194"/>
  <c r="AH4" i="195" s="1"/>
  <c r="AH4" i="181" s="1"/>
  <c r="AI23" i="194"/>
  <c r="AI4" i="195" s="1"/>
  <c r="AI4" i="181" s="1"/>
  <c r="AJ23" i="194"/>
  <c r="AJ4" i="195" s="1"/>
  <c r="AJ4" i="181" s="1"/>
  <c r="AK23" i="194"/>
  <c r="AK4" i="195" s="1"/>
  <c r="AK4" i="181" s="1"/>
  <c r="AL23" i="194"/>
  <c r="AL4" i="195" s="1"/>
  <c r="AL4" i="181" s="1"/>
  <c r="AM23" i="194"/>
  <c r="AM4" i="195" s="1"/>
  <c r="AM4" i="181" s="1"/>
  <c r="AN23" i="194"/>
  <c r="AN4" i="195" s="1"/>
  <c r="AN4" i="181" s="1"/>
  <c r="AO23" i="194"/>
  <c r="AP23" i="194"/>
  <c r="AP4" i="195" s="1"/>
  <c r="AP4" i="181" s="1"/>
  <c r="AQ23" i="194"/>
  <c r="AQ4" i="195" s="1"/>
  <c r="AQ4" i="181" s="1"/>
  <c r="AR23" i="194"/>
  <c r="AR4" i="195" s="1"/>
  <c r="AR4" i="181" s="1"/>
  <c r="AS23" i="194"/>
  <c r="AS4" i="195" s="1"/>
  <c r="AT23" i="194"/>
  <c r="AT4" i="195" s="1"/>
  <c r="AT4" i="181" s="1"/>
  <c r="AU23" i="194"/>
  <c r="AU4" i="195" s="1"/>
  <c r="AU4" i="181" s="1"/>
  <c r="AV23" i="194"/>
  <c r="AV4" i="195" s="1"/>
  <c r="AV4" i="181" s="1"/>
  <c r="AW23" i="194"/>
  <c r="AX23" i="194"/>
  <c r="AX4" i="195" s="1"/>
  <c r="AX4" i="181" s="1"/>
  <c r="AY23" i="194"/>
  <c r="AY4" i="195" s="1"/>
  <c r="AY4" i="181" s="1"/>
  <c r="AZ23" i="194"/>
  <c r="AZ4" i="195" s="1"/>
  <c r="AZ4" i="181" s="1"/>
  <c r="BA23" i="194"/>
  <c r="BA4" i="195" s="1"/>
  <c r="BA4" i="181" s="1"/>
  <c r="BB23" i="194"/>
  <c r="BB4" i="195" s="1"/>
  <c r="BB4" i="181" s="1"/>
  <c r="BC23" i="194"/>
  <c r="BC4" i="195" s="1"/>
  <c r="BC4" i="181" s="1"/>
  <c r="BD23" i="194"/>
  <c r="BD4" i="195" s="1"/>
  <c r="BD4" i="181" s="1"/>
  <c r="BE23" i="194"/>
  <c r="BF23" i="194"/>
  <c r="BF4" i="195" s="1"/>
  <c r="BF4" i="181" s="1"/>
  <c r="BG23" i="194"/>
  <c r="BG4" i="195" s="1"/>
  <c r="BG4" i="181" s="1"/>
  <c r="BH23" i="194"/>
  <c r="BH4" i="195" s="1"/>
  <c r="BH4" i="181" s="1"/>
  <c r="BI23" i="194"/>
  <c r="BI4" i="195" s="1"/>
  <c r="BI4" i="181" s="1"/>
  <c r="BJ23" i="194"/>
  <c r="BJ4" i="195" s="1"/>
  <c r="BJ4" i="181" s="1"/>
  <c r="BK23" i="194"/>
  <c r="BK4" i="195" s="1"/>
  <c r="BK4" i="181" s="1"/>
  <c r="BL23" i="194"/>
  <c r="BL4" i="195" s="1"/>
  <c r="BL4" i="181" s="1"/>
  <c r="C25" i="194"/>
  <c r="D25" i="194"/>
  <c r="E25" i="194"/>
  <c r="F25" i="194"/>
  <c r="G25" i="194"/>
  <c r="H25" i="194"/>
  <c r="I25" i="194"/>
  <c r="J25" i="194"/>
  <c r="K25" i="194"/>
  <c r="L25" i="194"/>
  <c r="M25" i="194"/>
  <c r="N25" i="194"/>
  <c r="O25" i="194"/>
  <c r="P25" i="194"/>
  <c r="Q25" i="194"/>
  <c r="R25" i="194"/>
  <c r="S25" i="194"/>
  <c r="T25" i="194"/>
  <c r="U25" i="194"/>
  <c r="V25" i="194"/>
  <c r="W25" i="194"/>
  <c r="X25" i="194"/>
  <c r="Y25" i="194"/>
  <c r="Z25" i="194"/>
  <c r="AA25" i="194"/>
  <c r="AB25" i="194"/>
  <c r="AC25" i="194"/>
  <c r="AD25" i="194"/>
  <c r="AE25" i="194"/>
  <c r="AF25" i="194"/>
  <c r="AG25" i="194"/>
  <c r="AH25" i="194"/>
  <c r="AI25" i="194"/>
  <c r="AJ25" i="194"/>
  <c r="AK25" i="194"/>
  <c r="AL25" i="194"/>
  <c r="AM25" i="194"/>
  <c r="AN25" i="194"/>
  <c r="AO25" i="194"/>
  <c r="AP25" i="194"/>
  <c r="AQ25" i="194"/>
  <c r="AR25" i="194"/>
  <c r="AS25" i="194"/>
  <c r="AT25" i="194"/>
  <c r="AU25" i="194"/>
  <c r="AV25" i="194"/>
  <c r="AW25" i="194"/>
  <c r="AX25" i="194"/>
  <c r="AY25" i="194"/>
  <c r="AZ25" i="194"/>
  <c r="BA25" i="194"/>
  <c r="BB25" i="194"/>
  <c r="BC25" i="194"/>
  <c r="BD25" i="194"/>
  <c r="BE25" i="194"/>
  <c r="BF25" i="194"/>
  <c r="BG25" i="194"/>
  <c r="BH25" i="194"/>
  <c r="BI25" i="194"/>
  <c r="BJ25" i="194"/>
  <c r="BK25" i="194"/>
  <c r="BL25" i="194"/>
  <c r="D4" i="161"/>
  <c r="H4" i="161"/>
  <c r="I4" i="161"/>
  <c r="L4" i="161"/>
  <c r="P4" i="161"/>
  <c r="Q4" i="161"/>
  <c r="T4" i="161"/>
  <c r="X4" i="161"/>
  <c r="Y4" i="161"/>
  <c r="AB4" i="161"/>
  <c r="AF4" i="161"/>
  <c r="AG4" i="161"/>
  <c r="AJ4" i="161"/>
  <c r="AN4" i="161"/>
  <c r="AO4" i="161"/>
  <c r="AR4" i="161"/>
  <c r="AV4" i="161"/>
  <c r="AW4" i="161"/>
  <c r="AZ4" i="161"/>
  <c r="BD4" i="161"/>
  <c r="BE4" i="161"/>
  <c r="BH4" i="161"/>
  <c r="BL4" i="161"/>
  <c r="C5" i="161"/>
  <c r="F5" i="161"/>
  <c r="J5" i="161"/>
  <c r="K5" i="161"/>
  <c r="N5" i="161"/>
  <c r="R5" i="161"/>
  <c r="S5" i="161"/>
  <c r="V5" i="161"/>
  <c r="Z5" i="161"/>
  <c r="AA5" i="161"/>
  <c r="AD5" i="161"/>
  <c r="AH5" i="161"/>
  <c r="AI5" i="161"/>
  <c r="AL5" i="161"/>
  <c r="AP5" i="161"/>
  <c r="AQ5" i="161"/>
  <c r="AT5" i="161"/>
  <c r="AX5" i="161"/>
  <c r="AY5" i="161"/>
  <c r="BB5" i="161"/>
  <c r="BF5" i="161"/>
  <c r="BG5" i="161"/>
  <c r="BJ5" i="161"/>
  <c r="D7" i="161"/>
  <c r="E7" i="161"/>
  <c r="H7" i="161"/>
  <c r="L7" i="161"/>
  <c r="M7" i="161"/>
  <c r="P7" i="161"/>
  <c r="T7" i="161"/>
  <c r="U7" i="161"/>
  <c r="X7" i="161"/>
  <c r="AB7" i="161"/>
  <c r="AC7" i="161"/>
  <c r="AF7" i="161"/>
  <c r="AJ7" i="161"/>
  <c r="AK7" i="161"/>
  <c r="AN7" i="161"/>
  <c r="AR7" i="161"/>
  <c r="AS7" i="161"/>
  <c r="AV7" i="161"/>
  <c r="AZ7" i="161"/>
  <c r="BA7" i="161"/>
  <c r="BD7" i="161"/>
  <c r="BH7" i="161"/>
  <c r="BI7" i="161"/>
  <c r="BL7" i="161"/>
  <c r="I3" i="160"/>
  <c r="L3" i="160"/>
  <c r="M3" i="160"/>
  <c r="Q3" i="160"/>
  <c r="Y3" i="160"/>
  <c r="AB3" i="160"/>
  <c r="AG3" i="160"/>
  <c r="AJ3" i="160"/>
  <c r="AO3" i="160"/>
  <c r="AR3" i="160"/>
  <c r="AZ3" i="160"/>
  <c r="BE3" i="160"/>
  <c r="BH3" i="160"/>
  <c r="F4" i="160"/>
  <c r="K4" i="160"/>
  <c r="N4" i="160"/>
  <c r="V4" i="160"/>
  <c r="AA4" i="160"/>
  <c r="AD4" i="160"/>
  <c r="AL4" i="160"/>
  <c r="AQ4" i="160"/>
  <c r="AT4" i="160"/>
  <c r="BB4" i="160"/>
  <c r="BG4" i="160"/>
  <c r="BJ4" i="160"/>
  <c r="H6" i="160"/>
  <c r="M6" i="160"/>
  <c r="P6" i="160"/>
  <c r="X6" i="160"/>
  <c r="AC6" i="160"/>
  <c r="AF6" i="160"/>
  <c r="AN6" i="160"/>
  <c r="AS6" i="160"/>
  <c r="AV6" i="160"/>
  <c r="BD6" i="160"/>
  <c r="BI6" i="160"/>
  <c r="BL6" i="160"/>
  <c r="C4" i="132"/>
  <c r="D4" i="132"/>
  <c r="D24" i="132" s="1"/>
  <c r="D3" i="160" s="1"/>
  <c r="E4" i="132"/>
  <c r="F4" i="132"/>
  <c r="G4" i="132"/>
  <c r="H4" i="132"/>
  <c r="H24" i="132" s="1"/>
  <c r="H3" i="160" s="1"/>
  <c r="I4" i="132"/>
  <c r="I24" i="132" s="1"/>
  <c r="J4" i="132"/>
  <c r="J24" i="132" s="1"/>
  <c r="J3" i="160" s="1"/>
  <c r="K4" i="132"/>
  <c r="L4" i="132"/>
  <c r="L24" i="132" s="1"/>
  <c r="M4" i="132"/>
  <c r="M24" i="132" s="1"/>
  <c r="N4" i="132"/>
  <c r="N24" i="132" s="1"/>
  <c r="N3" i="160" s="1"/>
  <c r="O4" i="132"/>
  <c r="O24" i="132" s="1"/>
  <c r="O3" i="160" s="1"/>
  <c r="P4" i="132"/>
  <c r="Q4" i="132"/>
  <c r="R4" i="132"/>
  <c r="S4" i="132"/>
  <c r="T4" i="132"/>
  <c r="U4" i="132"/>
  <c r="V4" i="132"/>
  <c r="W4" i="132"/>
  <c r="X4" i="132"/>
  <c r="Y4" i="132"/>
  <c r="Z4" i="132"/>
  <c r="AA4" i="132"/>
  <c r="AB4" i="132"/>
  <c r="AC4" i="132"/>
  <c r="AD4" i="132"/>
  <c r="AE4" i="132"/>
  <c r="AF4" i="132"/>
  <c r="AG4" i="132"/>
  <c r="AG24" i="132" s="1"/>
  <c r="AH4" i="132"/>
  <c r="AI4" i="132"/>
  <c r="AJ4" i="132"/>
  <c r="AJ24" i="132" s="1"/>
  <c r="AK4" i="132"/>
  <c r="AL4" i="132"/>
  <c r="AM4" i="132"/>
  <c r="AN4" i="132"/>
  <c r="AN24" i="132" s="1"/>
  <c r="AN3" i="160" s="1"/>
  <c r="AO4" i="132"/>
  <c r="AP4" i="132"/>
  <c r="AQ4" i="132"/>
  <c r="AR4" i="132"/>
  <c r="AR24" i="132" s="1"/>
  <c r="AS4" i="132"/>
  <c r="AT4" i="132"/>
  <c r="AU4" i="132"/>
  <c r="AV4" i="132"/>
  <c r="AV24" i="132" s="1"/>
  <c r="AV3" i="160" s="1"/>
  <c r="AW4" i="132"/>
  <c r="AX4" i="132"/>
  <c r="AY4" i="132"/>
  <c r="AZ4" i="132"/>
  <c r="AZ24" i="132" s="1"/>
  <c r="BA4" i="132"/>
  <c r="BB4" i="132"/>
  <c r="BC4" i="132"/>
  <c r="BD4" i="132"/>
  <c r="BD24" i="132" s="1"/>
  <c r="BD3" i="160" s="1"/>
  <c r="BE4" i="132"/>
  <c r="BF4" i="132"/>
  <c r="BG4" i="132"/>
  <c r="BH4" i="132"/>
  <c r="BH24" i="132" s="1"/>
  <c r="BI4" i="132"/>
  <c r="BJ4" i="132"/>
  <c r="BK4" i="132"/>
  <c r="BL4" i="132"/>
  <c r="BL24" i="132" s="1"/>
  <c r="BL3" i="160" s="1"/>
  <c r="C5" i="132"/>
  <c r="D5" i="132"/>
  <c r="E5" i="132"/>
  <c r="F5" i="132"/>
  <c r="F25" i="132" s="1"/>
  <c r="G5" i="132"/>
  <c r="H5" i="132"/>
  <c r="I5" i="132"/>
  <c r="J5" i="132"/>
  <c r="J25" i="132" s="1"/>
  <c r="J4" i="160" s="1"/>
  <c r="K5" i="132"/>
  <c r="L5" i="132"/>
  <c r="M5" i="132"/>
  <c r="N5" i="132"/>
  <c r="N25" i="132" s="1"/>
  <c r="O5" i="132"/>
  <c r="P5" i="132"/>
  <c r="Q5" i="132"/>
  <c r="R5" i="132"/>
  <c r="R25" i="132" s="1"/>
  <c r="R4" i="160" s="1"/>
  <c r="S5" i="132"/>
  <c r="T5" i="132"/>
  <c r="U5" i="132"/>
  <c r="V5" i="132"/>
  <c r="V25" i="132" s="1"/>
  <c r="W5" i="132"/>
  <c r="X5" i="132"/>
  <c r="Y5" i="132"/>
  <c r="Z5" i="132"/>
  <c r="Z25" i="132" s="1"/>
  <c r="Z4" i="160" s="1"/>
  <c r="AA5" i="132"/>
  <c r="AB5" i="132"/>
  <c r="AC5" i="132"/>
  <c r="AD5" i="132"/>
  <c r="AD25" i="132" s="1"/>
  <c r="AE5" i="132"/>
  <c r="AF5" i="132"/>
  <c r="AG5" i="132"/>
  <c r="AH5" i="132"/>
  <c r="AH25" i="132" s="1"/>
  <c r="AH4" i="160" s="1"/>
  <c r="AI5" i="132"/>
  <c r="AJ5" i="132"/>
  <c r="AK5" i="132"/>
  <c r="AL5" i="132"/>
  <c r="AL25" i="132" s="1"/>
  <c r="AM5" i="132"/>
  <c r="AN5" i="132"/>
  <c r="AO5" i="132"/>
  <c r="AP5" i="132"/>
  <c r="AP25" i="132" s="1"/>
  <c r="AP4" i="160" s="1"/>
  <c r="AQ5" i="132"/>
  <c r="AR5" i="132"/>
  <c r="AS5" i="132"/>
  <c r="AT5" i="132"/>
  <c r="AT25" i="132" s="1"/>
  <c r="AU5" i="132"/>
  <c r="AV5" i="132"/>
  <c r="AW5" i="132"/>
  <c r="AX5" i="132"/>
  <c r="AX25" i="132" s="1"/>
  <c r="AX4" i="160" s="1"/>
  <c r="AY5" i="132"/>
  <c r="AZ5" i="132"/>
  <c r="BA5" i="132"/>
  <c r="BB5" i="132"/>
  <c r="BB25" i="132" s="1"/>
  <c r="BC5" i="132"/>
  <c r="BD5" i="132"/>
  <c r="BE5" i="132"/>
  <c r="BF5" i="132"/>
  <c r="BF25" i="132" s="1"/>
  <c r="BF4" i="160" s="1"/>
  <c r="BG5" i="132"/>
  <c r="BH5" i="132"/>
  <c r="BI5" i="132"/>
  <c r="BJ5" i="132"/>
  <c r="BJ25" i="132" s="1"/>
  <c r="BK5" i="132"/>
  <c r="BL5" i="132"/>
  <c r="C7" i="132"/>
  <c r="D7" i="132"/>
  <c r="D27" i="132" s="1"/>
  <c r="D6" i="160" s="1"/>
  <c r="E7" i="132"/>
  <c r="F7" i="132"/>
  <c r="G7" i="132"/>
  <c r="H7" i="132"/>
  <c r="H27" i="132" s="1"/>
  <c r="I7" i="132"/>
  <c r="J7" i="132"/>
  <c r="K7" i="132"/>
  <c r="L7" i="132"/>
  <c r="L27" i="132" s="1"/>
  <c r="L6" i="160" s="1"/>
  <c r="M7" i="132"/>
  <c r="N7" i="132"/>
  <c r="O7" i="132"/>
  <c r="P7" i="132"/>
  <c r="P27" i="132" s="1"/>
  <c r="Q7" i="132"/>
  <c r="R7" i="132"/>
  <c r="S7" i="132"/>
  <c r="T7" i="132"/>
  <c r="T27" i="132" s="1"/>
  <c r="T6" i="160" s="1"/>
  <c r="U7" i="132"/>
  <c r="V7" i="132"/>
  <c r="W7" i="132"/>
  <c r="X7" i="132"/>
  <c r="X27" i="132" s="1"/>
  <c r="Y7" i="132"/>
  <c r="Z7" i="132"/>
  <c r="AA7" i="132"/>
  <c r="AB7" i="132"/>
  <c r="AB27" i="132" s="1"/>
  <c r="AB6" i="160" s="1"/>
  <c r="AC7" i="132"/>
  <c r="AD7" i="132"/>
  <c r="AE7" i="132"/>
  <c r="AF7" i="132"/>
  <c r="AF27" i="132" s="1"/>
  <c r="AG7" i="132"/>
  <c r="AH7" i="132"/>
  <c r="AI7" i="132"/>
  <c r="AJ7" i="132"/>
  <c r="AJ27" i="132" s="1"/>
  <c r="AJ6" i="160" s="1"/>
  <c r="AK7" i="132"/>
  <c r="AL7" i="132"/>
  <c r="AM7" i="132"/>
  <c r="AN7" i="132"/>
  <c r="AN27" i="132" s="1"/>
  <c r="AO7" i="132"/>
  <c r="AP7" i="132"/>
  <c r="AQ7" i="132"/>
  <c r="AR7" i="132"/>
  <c r="AR27" i="132" s="1"/>
  <c r="AR6" i="160" s="1"/>
  <c r="AS7" i="132"/>
  <c r="AT7" i="132"/>
  <c r="AU7" i="132"/>
  <c r="AV7" i="132"/>
  <c r="AV27" i="132" s="1"/>
  <c r="AW7" i="132"/>
  <c r="AX7" i="132"/>
  <c r="AY7" i="132"/>
  <c r="AZ7" i="132"/>
  <c r="AZ27" i="132" s="1"/>
  <c r="AZ6" i="160" s="1"/>
  <c r="BA7" i="132"/>
  <c r="BB7" i="132"/>
  <c r="BC7" i="132"/>
  <c r="BD7" i="132"/>
  <c r="BD27" i="132" s="1"/>
  <c r="BE7" i="132"/>
  <c r="BF7" i="132"/>
  <c r="BG7" i="132"/>
  <c r="BH7" i="132"/>
  <c r="BH27" i="132" s="1"/>
  <c r="BH6" i="160" s="1"/>
  <c r="BI7" i="132"/>
  <c r="BJ7" i="132"/>
  <c r="BK7" i="132"/>
  <c r="BL7" i="132"/>
  <c r="BL27" i="132" s="1"/>
  <c r="C24" i="132"/>
  <c r="C3" i="160" s="1"/>
  <c r="E24" i="132"/>
  <c r="E3" i="160" s="1"/>
  <c r="F24" i="132"/>
  <c r="F3" i="160" s="1"/>
  <c r="G24" i="132"/>
  <c r="G3" i="160" s="1"/>
  <c r="K24" i="132"/>
  <c r="K3" i="160" s="1"/>
  <c r="P24" i="132"/>
  <c r="P3" i="160" s="1"/>
  <c r="Q24" i="132"/>
  <c r="R24" i="132"/>
  <c r="R3" i="160" s="1"/>
  <c r="S24" i="132"/>
  <c r="S3" i="160" s="1"/>
  <c r="T24" i="132"/>
  <c r="T3" i="160" s="1"/>
  <c r="U24" i="132"/>
  <c r="U3" i="160" s="1"/>
  <c r="V24" i="132"/>
  <c r="V3" i="160" s="1"/>
  <c r="W24" i="132"/>
  <c r="W3" i="160" s="1"/>
  <c r="X24" i="132"/>
  <c r="X3" i="160" s="1"/>
  <c r="Y24" i="132"/>
  <c r="Z24" i="132"/>
  <c r="Z3" i="160" s="1"/>
  <c r="AA24" i="132"/>
  <c r="AA3" i="160" s="1"/>
  <c r="AB24" i="132"/>
  <c r="AC24" i="132"/>
  <c r="AC3" i="160" s="1"/>
  <c r="AD24" i="132"/>
  <c r="AD3" i="160" s="1"/>
  <c r="AE24" i="132"/>
  <c r="AE3" i="160" s="1"/>
  <c r="AF24" i="132"/>
  <c r="AF3" i="160" s="1"/>
  <c r="AH24" i="132"/>
  <c r="AH3" i="160" s="1"/>
  <c r="AI24" i="132"/>
  <c r="AI3" i="160" s="1"/>
  <c r="AK24" i="132"/>
  <c r="AK3" i="160" s="1"/>
  <c r="AL24" i="132"/>
  <c r="AL3" i="160" s="1"/>
  <c r="AM24" i="132"/>
  <c r="AM3" i="160" s="1"/>
  <c r="AO24" i="132"/>
  <c r="AP24" i="132"/>
  <c r="AP3" i="160" s="1"/>
  <c r="AQ24" i="132"/>
  <c r="AQ3" i="160" s="1"/>
  <c r="AS24" i="132"/>
  <c r="AS3" i="160" s="1"/>
  <c r="AT24" i="132"/>
  <c r="AT3" i="160" s="1"/>
  <c r="AU24" i="132"/>
  <c r="AU3" i="160" s="1"/>
  <c r="AW24" i="132"/>
  <c r="AW3" i="160" s="1"/>
  <c r="AX24" i="132"/>
  <c r="AX3" i="160" s="1"/>
  <c r="AY24" i="132"/>
  <c r="AY3" i="160" s="1"/>
  <c r="BA24" i="132"/>
  <c r="BA3" i="160" s="1"/>
  <c r="BB24" i="132"/>
  <c r="BB3" i="160" s="1"/>
  <c r="BC24" i="132"/>
  <c r="BC3" i="160" s="1"/>
  <c r="BE24" i="132"/>
  <c r="BF24" i="132"/>
  <c r="BF3" i="160" s="1"/>
  <c r="BG24" i="132"/>
  <c r="BG3" i="160" s="1"/>
  <c r="BI24" i="132"/>
  <c r="BI3" i="160" s="1"/>
  <c r="BJ24" i="132"/>
  <c r="BJ3" i="160" s="1"/>
  <c r="BK24" i="132"/>
  <c r="BK3" i="160" s="1"/>
  <c r="C25" i="132"/>
  <c r="C4" i="160" s="1"/>
  <c r="D25" i="132"/>
  <c r="D4" i="160" s="1"/>
  <c r="E25" i="132"/>
  <c r="E4" i="160" s="1"/>
  <c r="G25" i="132"/>
  <c r="G4" i="160" s="1"/>
  <c r="H25" i="132"/>
  <c r="H4" i="160" s="1"/>
  <c r="I25" i="132"/>
  <c r="I4" i="160" s="1"/>
  <c r="K25" i="132"/>
  <c r="L25" i="132"/>
  <c r="L4" i="160" s="1"/>
  <c r="M25" i="132"/>
  <c r="M4" i="160" s="1"/>
  <c r="O25" i="132"/>
  <c r="O4" i="160" s="1"/>
  <c r="P25" i="132"/>
  <c r="P4" i="160" s="1"/>
  <c r="Q25" i="132"/>
  <c r="Q4" i="160" s="1"/>
  <c r="S25" i="132"/>
  <c r="S4" i="160" s="1"/>
  <c r="T25" i="132"/>
  <c r="T4" i="160" s="1"/>
  <c r="U25" i="132"/>
  <c r="U4" i="160" s="1"/>
  <c r="W25" i="132"/>
  <c r="W4" i="160" s="1"/>
  <c r="X25" i="132"/>
  <c r="X4" i="160" s="1"/>
  <c r="Y25" i="132"/>
  <c r="Y4" i="160" s="1"/>
  <c r="AA25" i="132"/>
  <c r="AB25" i="132"/>
  <c r="AB4" i="160" s="1"/>
  <c r="AC25" i="132"/>
  <c r="AC4" i="160" s="1"/>
  <c r="AE25" i="132"/>
  <c r="AE4" i="160" s="1"/>
  <c r="AF25" i="132"/>
  <c r="AF4" i="160" s="1"/>
  <c r="AG25" i="132"/>
  <c r="AG4" i="160" s="1"/>
  <c r="AI25" i="132"/>
  <c r="AI4" i="160" s="1"/>
  <c r="AJ25" i="132"/>
  <c r="AJ4" i="160" s="1"/>
  <c r="AK25" i="132"/>
  <c r="AK4" i="160" s="1"/>
  <c r="AM25" i="132"/>
  <c r="AM4" i="160" s="1"/>
  <c r="AN25" i="132"/>
  <c r="AN4" i="160" s="1"/>
  <c r="AO25" i="132"/>
  <c r="AO4" i="160" s="1"/>
  <c r="AQ25" i="132"/>
  <c r="AR25" i="132"/>
  <c r="AR4" i="160" s="1"/>
  <c r="AS25" i="132"/>
  <c r="AS4" i="160" s="1"/>
  <c r="AU25" i="132"/>
  <c r="AU4" i="160" s="1"/>
  <c r="AV25" i="132"/>
  <c r="AV4" i="160" s="1"/>
  <c r="AW25" i="132"/>
  <c r="AW4" i="160" s="1"/>
  <c r="AY25" i="132"/>
  <c r="AY4" i="160" s="1"/>
  <c r="AZ25" i="132"/>
  <c r="AZ4" i="160" s="1"/>
  <c r="BA25" i="132"/>
  <c r="BA4" i="160" s="1"/>
  <c r="BC25" i="132"/>
  <c r="BC4" i="160" s="1"/>
  <c r="BD25" i="132"/>
  <c r="BD4" i="160" s="1"/>
  <c r="BE25" i="132"/>
  <c r="BE4" i="160" s="1"/>
  <c r="BG25" i="132"/>
  <c r="BH25" i="132"/>
  <c r="BH4" i="160" s="1"/>
  <c r="BI25" i="132"/>
  <c r="BI4" i="160" s="1"/>
  <c r="BK25" i="132"/>
  <c r="BK4" i="160" s="1"/>
  <c r="BL25" i="132"/>
  <c r="BL4" i="160" s="1"/>
  <c r="C27" i="132"/>
  <c r="C6" i="160" s="1"/>
  <c r="E27" i="132"/>
  <c r="E6" i="160" s="1"/>
  <c r="F27" i="132"/>
  <c r="F6" i="160" s="1"/>
  <c r="G27" i="132"/>
  <c r="G6" i="160" s="1"/>
  <c r="I27" i="132"/>
  <c r="I6" i="160" s="1"/>
  <c r="J27" i="132"/>
  <c r="J6" i="160" s="1"/>
  <c r="K27" i="132"/>
  <c r="K6" i="160" s="1"/>
  <c r="M27" i="132"/>
  <c r="N27" i="132"/>
  <c r="N6" i="160" s="1"/>
  <c r="O27" i="132"/>
  <c r="O6" i="160" s="1"/>
  <c r="Q27" i="132"/>
  <c r="Q6" i="160" s="1"/>
  <c r="R27" i="132"/>
  <c r="R6" i="160" s="1"/>
  <c r="S27" i="132"/>
  <c r="S6" i="160" s="1"/>
  <c r="U27" i="132"/>
  <c r="U6" i="160" s="1"/>
  <c r="V27" i="132"/>
  <c r="V6" i="160" s="1"/>
  <c r="W27" i="132"/>
  <c r="W6" i="160" s="1"/>
  <c r="Y27" i="132"/>
  <c r="Y6" i="160" s="1"/>
  <c r="Z27" i="132"/>
  <c r="Z6" i="160" s="1"/>
  <c r="AA27" i="132"/>
  <c r="AA6" i="160" s="1"/>
  <c r="AC27" i="132"/>
  <c r="AD27" i="132"/>
  <c r="AD6" i="160" s="1"/>
  <c r="AE27" i="132"/>
  <c r="AE6" i="160" s="1"/>
  <c r="AG27" i="132"/>
  <c r="AG6" i="160" s="1"/>
  <c r="AH27" i="132"/>
  <c r="AH6" i="160" s="1"/>
  <c r="AI27" i="132"/>
  <c r="AI6" i="160" s="1"/>
  <c r="AK27" i="132"/>
  <c r="AK6" i="160" s="1"/>
  <c r="AL27" i="132"/>
  <c r="AL6" i="160" s="1"/>
  <c r="AM27" i="132"/>
  <c r="AM6" i="160" s="1"/>
  <c r="AO27" i="132"/>
  <c r="AO6" i="160" s="1"/>
  <c r="AP27" i="132"/>
  <c r="AP6" i="160" s="1"/>
  <c r="AQ27" i="132"/>
  <c r="AQ6" i="160" s="1"/>
  <c r="AS27" i="132"/>
  <c r="AT27" i="132"/>
  <c r="AT6" i="160" s="1"/>
  <c r="AU27" i="132"/>
  <c r="AU6" i="160" s="1"/>
  <c r="AW27" i="132"/>
  <c r="AW6" i="160" s="1"/>
  <c r="AX27" i="132"/>
  <c r="AX6" i="160" s="1"/>
  <c r="AY27" i="132"/>
  <c r="AY6" i="160" s="1"/>
  <c r="BA27" i="132"/>
  <c r="BA6" i="160" s="1"/>
  <c r="BB27" i="132"/>
  <c r="BB6" i="160" s="1"/>
  <c r="BC27" i="132"/>
  <c r="BC6" i="160" s="1"/>
  <c r="BE27" i="132"/>
  <c r="BE6" i="160" s="1"/>
  <c r="BF27" i="132"/>
  <c r="BF6" i="160" s="1"/>
  <c r="BG27" i="132"/>
  <c r="BG6" i="160" s="1"/>
  <c r="BI27" i="132"/>
  <c r="BJ27" i="132"/>
  <c r="BJ6" i="160" s="1"/>
  <c r="BK27" i="132"/>
  <c r="BK6" i="160" s="1"/>
  <c r="C4" i="79"/>
  <c r="C4" i="161" s="1"/>
  <c r="D4" i="79"/>
  <c r="E4" i="79"/>
  <c r="E4" i="161" s="1"/>
  <c r="F4" i="79"/>
  <c r="F4" i="161" s="1"/>
  <c r="G4" i="79"/>
  <c r="G4" i="161" s="1"/>
  <c r="H4" i="79"/>
  <c r="I4" i="79"/>
  <c r="J4" i="79"/>
  <c r="J4" i="161" s="1"/>
  <c r="K4" i="79"/>
  <c r="K4" i="161" s="1"/>
  <c r="L4" i="79"/>
  <c r="M4" i="79"/>
  <c r="M4" i="161" s="1"/>
  <c r="N4" i="79"/>
  <c r="N4" i="161" s="1"/>
  <c r="O4" i="79"/>
  <c r="O4" i="161" s="1"/>
  <c r="P4" i="79"/>
  <c r="Q4" i="79"/>
  <c r="R4" i="79"/>
  <c r="R4" i="161" s="1"/>
  <c r="S4" i="79"/>
  <c r="S4" i="161" s="1"/>
  <c r="T4" i="79"/>
  <c r="U4" i="79"/>
  <c r="U4" i="161" s="1"/>
  <c r="V4" i="79"/>
  <c r="V4" i="161" s="1"/>
  <c r="W4" i="79"/>
  <c r="W4" i="161" s="1"/>
  <c r="X4" i="79"/>
  <c r="Y4" i="79"/>
  <c r="Z4" i="79"/>
  <c r="Z4" i="161" s="1"/>
  <c r="AA4" i="79"/>
  <c r="AA4" i="161" s="1"/>
  <c r="AB4" i="79"/>
  <c r="AC4" i="79"/>
  <c r="AC4" i="161" s="1"/>
  <c r="AD4" i="79"/>
  <c r="AD4" i="161" s="1"/>
  <c r="AE4" i="79"/>
  <c r="AE4" i="161" s="1"/>
  <c r="AF4" i="79"/>
  <c r="AG4" i="79"/>
  <c r="AH4" i="79"/>
  <c r="AH4" i="161" s="1"/>
  <c r="AI4" i="79"/>
  <c r="AI4" i="161" s="1"/>
  <c r="AJ4" i="79"/>
  <c r="AK4" i="79"/>
  <c r="AK4" i="161" s="1"/>
  <c r="AL4" i="79"/>
  <c r="AL4" i="161" s="1"/>
  <c r="AM4" i="79"/>
  <c r="AM4" i="161" s="1"/>
  <c r="AN4" i="79"/>
  <c r="AO4" i="79"/>
  <c r="AP4" i="79"/>
  <c r="AP4" i="161" s="1"/>
  <c r="AQ4" i="79"/>
  <c r="AQ4" i="161" s="1"/>
  <c r="AR4" i="79"/>
  <c r="AS4" i="79"/>
  <c r="AS4" i="161" s="1"/>
  <c r="AT4" i="79"/>
  <c r="AT4" i="161" s="1"/>
  <c r="AU4" i="79"/>
  <c r="AU4" i="161" s="1"/>
  <c r="AV4" i="79"/>
  <c r="AW4" i="79"/>
  <c r="AX4" i="79"/>
  <c r="AX4" i="161" s="1"/>
  <c r="AY4" i="79"/>
  <c r="AY4" i="161" s="1"/>
  <c r="AZ4" i="79"/>
  <c r="BA4" i="79"/>
  <c r="BA4" i="161" s="1"/>
  <c r="BB4" i="79"/>
  <c r="BB4" i="161" s="1"/>
  <c r="BC4" i="79"/>
  <c r="BC4" i="161" s="1"/>
  <c r="BD4" i="79"/>
  <c r="BE4" i="79"/>
  <c r="BF4" i="79"/>
  <c r="BF4" i="161" s="1"/>
  <c r="BG4" i="79"/>
  <c r="BG4" i="161" s="1"/>
  <c r="BH4" i="79"/>
  <c r="BI4" i="79"/>
  <c r="BI4" i="161" s="1"/>
  <c r="BJ4" i="79"/>
  <c r="BJ4" i="161" s="1"/>
  <c r="BK4" i="79"/>
  <c r="BK4" i="161" s="1"/>
  <c r="BL4" i="79"/>
  <c r="C5" i="79"/>
  <c r="D5" i="79"/>
  <c r="D5" i="161" s="1"/>
  <c r="E5" i="79"/>
  <c r="E5" i="161" s="1"/>
  <c r="F5" i="79"/>
  <c r="G5" i="79"/>
  <c r="G5" i="161" s="1"/>
  <c r="H5" i="79"/>
  <c r="H5" i="161" s="1"/>
  <c r="I5" i="79"/>
  <c r="I5" i="161" s="1"/>
  <c r="J5" i="79"/>
  <c r="K5" i="79"/>
  <c r="L5" i="79"/>
  <c r="L5" i="161" s="1"/>
  <c r="M5" i="79"/>
  <c r="M5" i="161" s="1"/>
  <c r="N5" i="79"/>
  <c r="O5" i="79"/>
  <c r="O5" i="161" s="1"/>
  <c r="P5" i="79"/>
  <c r="P5" i="161" s="1"/>
  <c r="Q5" i="79"/>
  <c r="Q5" i="161" s="1"/>
  <c r="R5" i="79"/>
  <c r="S5" i="79"/>
  <c r="T5" i="79"/>
  <c r="T5" i="161" s="1"/>
  <c r="U5" i="79"/>
  <c r="U5" i="161" s="1"/>
  <c r="V5" i="79"/>
  <c r="W5" i="79"/>
  <c r="W5" i="161" s="1"/>
  <c r="X5" i="79"/>
  <c r="X5" i="161" s="1"/>
  <c r="Y5" i="79"/>
  <c r="Y5" i="161" s="1"/>
  <c r="Z5" i="79"/>
  <c r="AA5" i="79"/>
  <c r="AB5" i="79"/>
  <c r="AB5" i="161" s="1"/>
  <c r="AC5" i="79"/>
  <c r="AC5" i="161" s="1"/>
  <c r="AD5" i="79"/>
  <c r="AE5" i="79"/>
  <c r="AE5" i="161" s="1"/>
  <c r="AF5" i="79"/>
  <c r="AF5" i="161" s="1"/>
  <c r="AG5" i="79"/>
  <c r="AG5" i="161" s="1"/>
  <c r="AH5" i="79"/>
  <c r="AI5" i="79"/>
  <c r="AJ5" i="79"/>
  <c r="AJ5" i="161" s="1"/>
  <c r="AK5" i="79"/>
  <c r="AK5" i="161" s="1"/>
  <c r="AL5" i="79"/>
  <c r="AM5" i="79"/>
  <c r="AM5" i="161" s="1"/>
  <c r="AN5" i="79"/>
  <c r="AN5" i="161" s="1"/>
  <c r="AO5" i="79"/>
  <c r="AO5" i="161" s="1"/>
  <c r="AP5" i="79"/>
  <c r="AQ5" i="79"/>
  <c r="AR5" i="79"/>
  <c r="AR5" i="161" s="1"/>
  <c r="AS5" i="79"/>
  <c r="AS5" i="161" s="1"/>
  <c r="AT5" i="79"/>
  <c r="AU5" i="79"/>
  <c r="AU5" i="161" s="1"/>
  <c r="AV5" i="79"/>
  <c r="AV5" i="161" s="1"/>
  <c r="AW5" i="79"/>
  <c r="AW5" i="161" s="1"/>
  <c r="AX5" i="79"/>
  <c r="AY5" i="79"/>
  <c r="AZ5" i="79"/>
  <c r="AZ5" i="161" s="1"/>
  <c r="BA5" i="79"/>
  <c r="BA5" i="161" s="1"/>
  <c r="BB5" i="79"/>
  <c r="BC5" i="79"/>
  <c r="BC5" i="161" s="1"/>
  <c r="BD5" i="79"/>
  <c r="BD5" i="161" s="1"/>
  <c r="BE5" i="79"/>
  <c r="BE5" i="161" s="1"/>
  <c r="BF5" i="79"/>
  <c r="BG5" i="79"/>
  <c r="BH5" i="79"/>
  <c r="BH5" i="161" s="1"/>
  <c r="BI5" i="79"/>
  <c r="BI5" i="161" s="1"/>
  <c r="BJ5" i="79"/>
  <c r="BK5" i="79"/>
  <c r="BK5" i="161" s="1"/>
  <c r="BL5" i="79"/>
  <c r="BL5" i="161" s="1"/>
  <c r="C7" i="79"/>
  <c r="C7" i="161" s="1"/>
  <c r="D7" i="79"/>
  <c r="E7" i="79"/>
  <c r="F7" i="79"/>
  <c r="F7" i="161" s="1"/>
  <c r="G7" i="79"/>
  <c r="G7" i="161" s="1"/>
  <c r="H7" i="79"/>
  <c r="I7" i="79"/>
  <c r="I7" i="161" s="1"/>
  <c r="J7" i="79"/>
  <c r="J7" i="161" s="1"/>
  <c r="K7" i="79"/>
  <c r="K7" i="161" s="1"/>
  <c r="L7" i="79"/>
  <c r="M7" i="79"/>
  <c r="N7" i="79"/>
  <c r="N7" i="161" s="1"/>
  <c r="O7" i="79"/>
  <c r="O7" i="161" s="1"/>
  <c r="P7" i="79"/>
  <c r="Q7" i="79"/>
  <c r="Q7" i="161" s="1"/>
  <c r="R7" i="79"/>
  <c r="R7" i="161" s="1"/>
  <c r="S7" i="79"/>
  <c r="S7" i="161" s="1"/>
  <c r="T7" i="79"/>
  <c r="U7" i="79"/>
  <c r="V7" i="79"/>
  <c r="V7" i="161" s="1"/>
  <c r="W7" i="79"/>
  <c r="W7" i="161" s="1"/>
  <c r="X7" i="79"/>
  <c r="Y7" i="79"/>
  <c r="Y7" i="161" s="1"/>
  <c r="Z7" i="79"/>
  <c r="Z7" i="161" s="1"/>
  <c r="AA7" i="79"/>
  <c r="AA7" i="161" s="1"/>
  <c r="AB7" i="79"/>
  <c r="AC7" i="79"/>
  <c r="AD7" i="79"/>
  <c r="AD7" i="161" s="1"/>
  <c r="AE7" i="79"/>
  <c r="AE7" i="161" s="1"/>
  <c r="AF7" i="79"/>
  <c r="AG7" i="79"/>
  <c r="AG7" i="161" s="1"/>
  <c r="AH7" i="79"/>
  <c r="AH7" i="161" s="1"/>
  <c r="AI7" i="79"/>
  <c r="AI7" i="161" s="1"/>
  <c r="AJ7" i="79"/>
  <c r="AK7" i="79"/>
  <c r="AL7" i="79"/>
  <c r="AL7" i="161" s="1"/>
  <c r="AM7" i="79"/>
  <c r="AM7" i="161" s="1"/>
  <c r="AN7" i="79"/>
  <c r="AO7" i="79"/>
  <c r="AO7" i="161" s="1"/>
  <c r="AP7" i="79"/>
  <c r="AP7" i="161" s="1"/>
  <c r="AQ7" i="79"/>
  <c r="AQ7" i="161" s="1"/>
  <c r="AR7" i="79"/>
  <c r="AS7" i="79"/>
  <c r="AT7" i="79"/>
  <c r="AT7" i="161" s="1"/>
  <c r="AU7" i="79"/>
  <c r="AU7" i="161" s="1"/>
  <c r="AV7" i="79"/>
  <c r="AW7" i="79"/>
  <c r="AW7" i="161" s="1"/>
  <c r="AX7" i="79"/>
  <c r="AX7" i="161" s="1"/>
  <c r="AY7" i="79"/>
  <c r="AY7" i="161" s="1"/>
  <c r="AZ7" i="79"/>
  <c r="BA7" i="79"/>
  <c r="BB7" i="79"/>
  <c r="BB7" i="161" s="1"/>
  <c r="BC7" i="79"/>
  <c r="BC7" i="161" s="1"/>
  <c r="BD7" i="79"/>
  <c r="BE7" i="79"/>
  <c r="BE7" i="161" s="1"/>
  <c r="BF7" i="79"/>
  <c r="BF7" i="161" s="1"/>
  <c r="BG7" i="79"/>
  <c r="BG7" i="161" s="1"/>
  <c r="BH7" i="79"/>
  <c r="BI7" i="79"/>
  <c r="BJ7" i="79"/>
  <c r="BJ7" i="161" s="1"/>
  <c r="BK7" i="79"/>
  <c r="BK7" i="161" s="1"/>
  <c r="BL7" i="79"/>
  <c r="C24" i="79"/>
  <c r="D24" i="79"/>
  <c r="E24" i="79"/>
  <c r="F24" i="79"/>
  <c r="G24" i="79"/>
  <c r="H24" i="79"/>
  <c r="I24" i="79"/>
  <c r="J24" i="79"/>
  <c r="K24" i="79"/>
  <c r="L24" i="79"/>
  <c r="M24" i="79"/>
  <c r="N24" i="79"/>
  <c r="O24" i="79"/>
  <c r="P24" i="79"/>
  <c r="Q24" i="79"/>
  <c r="R24" i="79"/>
  <c r="S24" i="79"/>
  <c r="T24" i="79"/>
  <c r="U24" i="79"/>
  <c r="V24" i="79"/>
  <c r="W24" i="79"/>
  <c r="X24" i="79"/>
  <c r="Y24" i="79"/>
  <c r="Z24" i="79"/>
  <c r="AA24" i="79"/>
  <c r="AB24" i="79"/>
  <c r="AC24" i="79"/>
  <c r="AD24" i="79"/>
  <c r="AE24" i="79"/>
  <c r="AF24" i="79"/>
  <c r="AG24" i="79"/>
  <c r="AH24" i="79"/>
  <c r="AI24" i="79"/>
  <c r="AJ24" i="79"/>
  <c r="AK24" i="79"/>
  <c r="AL24" i="79"/>
  <c r="AM24" i="79"/>
  <c r="AN24" i="79"/>
  <c r="AO24" i="79"/>
  <c r="AP24" i="79"/>
  <c r="AQ24" i="79"/>
  <c r="AR24" i="79"/>
  <c r="AS24" i="79"/>
  <c r="AT24" i="79"/>
  <c r="AU24" i="79"/>
  <c r="AV24" i="79"/>
  <c r="AW24" i="79"/>
  <c r="AX24" i="79"/>
  <c r="AY24" i="79"/>
  <c r="AZ24" i="79"/>
  <c r="BA24" i="79"/>
  <c r="BB24" i="79"/>
  <c r="BC24" i="79"/>
  <c r="BD24" i="79"/>
  <c r="BE24" i="79"/>
  <c r="BF24" i="79"/>
  <c r="BG24" i="79"/>
  <c r="BH24" i="79"/>
  <c r="BI24" i="79"/>
  <c r="BJ24" i="79"/>
  <c r="BK24" i="79"/>
  <c r="BL24" i="79"/>
  <c r="C25" i="79"/>
  <c r="D25" i="79"/>
  <c r="E25" i="79"/>
  <c r="F25" i="79"/>
  <c r="G25" i="79"/>
  <c r="H25" i="79"/>
  <c r="I25" i="79"/>
  <c r="J25" i="79"/>
  <c r="K25" i="79"/>
  <c r="L25" i="79"/>
  <c r="M25" i="79"/>
  <c r="N25" i="79"/>
  <c r="O25" i="79"/>
  <c r="P25" i="79"/>
  <c r="Q25" i="79"/>
  <c r="R25" i="79"/>
  <c r="S25" i="79"/>
  <c r="T25" i="79"/>
  <c r="U25" i="79"/>
  <c r="V25" i="79"/>
  <c r="W25" i="79"/>
  <c r="X25" i="79"/>
  <c r="Y25" i="79"/>
  <c r="Z25" i="79"/>
  <c r="AA25" i="79"/>
  <c r="AB25" i="79"/>
  <c r="AC25" i="79"/>
  <c r="AD25" i="79"/>
  <c r="AE25" i="79"/>
  <c r="AF25" i="79"/>
  <c r="AG25" i="79"/>
  <c r="AH25" i="79"/>
  <c r="AI25" i="79"/>
  <c r="AJ25" i="79"/>
  <c r="AK25" i="79"/>
  <c r="AL25" i="79"/>
  <c r="AM25" i="79"/>
  <c r="AN25" i="79"/>
  <c r="AO25" i="79"/>
  <c r="AP25" i="79"/>
  <c r="AQ25" i="79"/>
  <c r="AR25" i="79"/>
  <c r="AS25" i="79"/>
  <c r="AT25" i="79"/>
  <c r="AU25" i="79"/>
  <c r="AV25" i="79"/>
  <c r="AW25" i="79"/>
  <c r="AX25" i="79"/>
  <c r="AY25" i="79"/>
  <c r="AZ25" i="79"/>
  <c r="BA25" i="79"/>
  <c r="BB25" i="79"/>
  <c r="BC25" i="79"/>
  <c r="BD25" i="79"/>
  <c r="BE25" i="79"/>
  <c r="BF25" i="79"/>
  <c r="BG25" i="79"/>
  <c r="BH25" i="79"/>
  <c r="BI25" i="79"/>
  <c r="BJ25" i="79"/>
  <c r="BK25" i="79"/>
  <c r="BL25" i="79"/>
  <c r="C27" i="79"/>
  <c r="D27" i="79"/>
  <c r="E27" i="79"/>
  <c r="F27" i="79"/>
  <c r="G27" i="79"/>
  <c r="H27" i="79"/>
  <c r="I27" i="79"/>
  <c r="J27" i="79"/>
  <c r="K27" i="79"/>
  <c r="L27" i="79"/>
  <c r="M27" i="79"/>
  <c r="N27" i="79"/>
  <c r="O27" i="79"/>
  <c r="P27" i="79"/>
  <c r="Q27" i="79"/>
  <c r="R27" i="79"/>
  <c r="S27" i="79"/>
  <c r="T27" i="79"/>
  <c r="U27" i="79"/>
  <c r="V27" i="79"/>
  <c r="W27" i="79"/>
  <c r="X27" i="79"/>
  <c r="Y27" i="79"/>
  <c r="Z27" i="79"/>
  <c r="AA27" i="79"/>
  <c r="AB27" i="79"/>
  <c r="AC27" i="79"/>
  <c r="AD27" i="79"/>
  <c r="AE27" i="79"/>
  <c r="AF27" i="79"/>
  <c r="AG27" i="79"/>
  <c r="AH27" i="79"/>
  <c r="AI27" i="79"/>
  <c r="AJ27" i="79"/>
  <c r="AK27" i="79"/>
  <c r="AL27" i="79"/>
  <c r="AM27" i="79"/>
  <c r="AN27" i="79"/>
  <c r="AO27" i="79"/>
  <c r="AP27" i="79"/>
  <c r="AQ27" i="79"/>
  <c r="AR27" i="79"/>
  <c r="AS27" i="79"/>
  <c r="AT27" i="79"/>
  <c r="AU27" i="79"/>
  <c r="AV27" i="79"/>
  <c r="AW27" i="79"/>
  <c r="AX27" i="79"/>
  <c r="AY27" i="79"/>
  <c r="AZ27" i="79"/>
  <c r="BA27" i="79"/>
  <c r="BB27" i="79"/>
  <c r="BC27" i="79"/>
  <c r="BD27" i="79"/>
  <c r="BE27" i="79"/>
  <c r="BF27" i="79"/>
  <c r="BG27" i="79"/>
  <c r="BH27" i="79"/>
  <c r="BI27" i="79"/>
  <c r="BJ27" i="79"/>
  <c r="BK27" i="79"/>
  <c r="BL27" i="79"/>
  <c r="J8" i="54"/>
  <c r="BL7" i="182" l="1"/>
  <c r="BL28" i="182" s="1"/>
  <c r="BD7" i="182"/>
  <c r="BD28" i="182" s="1"/>
  <c r="AV7" i="182"/>
  <c r="AV28" i="182" s="1"/>
  <c r="AN7" i="182"/>
  <c r="AN28" i="182" s="1"/>
  <c r="AF7" i="182"/>
  <c r="AF28" i="182" s="1"/>
  <c r="T7" i="182"/>
  <c r="T28" i="182" s="1"/>
  <c r="T6" i="195"/>
  <c r="T6" i="181" s="1"/>
  <c r="L7" i="182"/>
  <c r="L28" i="182" s="1"/>
  <c r="L6" i="195"/>
  <c r="L6" i="181" s="1"/>
  <c r="D7" i="182"/>
  <c r="D28" i="182" s="1"/>
  <c r="D6" i="195"/>
  <c r="D6" i="181" s="1"/>
  <c r="BF5" i="182"/>
  <c r="BF26" i="182" s="1"/>
  <c r="AX5" i="182"/>
  <c r="AX26" i="182" s="1"/>
  <c r="AP5" i="182"/>
  <c r="AP26" i="182" s="1"/>
  <c r="AH5" i="182"/>
  <c r="AH26" i="182" s="1"/>
  <c r="Z5" i="182"/>
  <c r="Z26" i="182" s="1"/>
  <c r="R5" i="182"/>
  <c r="R26" i="182" s="1"/>
  <c r="J5" i="182"/>
  <c r="J26" i="182" s="1"/>
  <c r="BL4" i="182"/>
  <c r="BL25" i="182" s="1"/>
  <c r="BD4" i="182"/>
  <c r="BD25" i="182" s="1"/>
  <c r="AV4" i="182"/>
  <c r="AV25" i="182" s="1"/>
  <c r="AN4" i="182"/>
  <c r="AN25" i="182" s="1"/>
  <c r="AB4" i="182"/>
  <c r="AB25" i="182" s="1"/>
  <c r="T4" i="182"/>
  <c r="T25" i="182" s="1"/>
  <c r="L4" i="182"/>
  <c r="L25" i="182" s="1"/>
  <c r="D4" i="182"/>
  <c r="D25" i="182" s="1"/>
  <c r="D22" i="194"/>
  <c r="D3" i="195" s="1"/>
  <c r="D3" i="181" s="1"/>
  <c r="J6" i="200"/>
  <c r="J6" i="196"/>
  <c r="J25" i="196" s="1"/>
  <c r="J7" i="197" s="1"/>
  <c r="J8" i="79"/>
  <c r="BL6" i="195"/>
  <c r="BL6" i="181" s="1"/>
  <c r="AV6" i="195"/>
  <c r="AV6" i="181" s="1"/>
  <c r="AF6" i="195"/>
  <c r="AF6" i="181" s="1"/>
  <c r="F4" i="197"/>
  <c r="BH7" i="182"/>
  <c r="BH28" i="182" s="1"/>
  <c r="BH6" i="195"/>
  <c r="BH6" i="181" s="1"/>
  <c r="AZ7" i="182"/>
  <c r="AZ28" i="182" s="1"/>
  <c r="AZ6" i="195"/>
  <c r="AZ6" i="181" s="1"/>
  <c r="AR7" i="182"/>
  <c r="AR28" i="182" s="1"/>
  <c r="AR6" i="195"/>
  <c r="AR6" i="181" s="1"/>
  <c r="AJ7" i="182"/>
  <c r="AJ28" i="182" s="1"/>
  <c r="AJ6" i="195"/>
  <c r="AJ6" i="181" s="1"/>
  <c r="AB7" i="182"/>
  <c r="AB28" i="182" s="1"/>
  <c r="AB6" i="195"/>
  <c r="AB6" i="181" s="1"/>
  <c r="X7" i="182"/>
  <c r="X28" i="182" s="1"/>
  <c r="P7" i="182"/>
  <c r="P28" i="182" s="1"/>
  <c r="H7" i="182"/>
  <c r="H28" i="182" s="1"/>
  <c r="BJ5" i="182"/>
  <c r="BJ26" i="182" s="1"/>
  <c r="BB5" i="182"/>
  <c r="BB26" i="182" s="1"/>
  <c r="AT5" i="182"/>
  <c r="AT26" i="182" s="1"/>
  <c r="AL5" i="182"/>
  <c r="AL26" i="182" s="1"/>
  <c r="AD5" i="182"/>
  <c r="AD26" i="182" s="1"/>
  <c r="V5" i="182"/>
  <c r="V26" i="182" s="1"/>
  <c r="N5" i="182"/>
  <c r="N26" i="182" s="1"/>
  <c r="F5" i="182"/>
  <c r="F26" i="182" s="1"/>
  <c r="BH4" i="182"/>
  <c r="BH25" i="182" s="1"/>
  <c r="AZ4" i="182"/>
  <c r="AZ25" i="182" s="1"/>
  <c r="AR4" i="182"/>
  <c r="AR25" i="182" s="1"/>
  <c r="AJ4" i="182"/>
  <c r="AJ25" i="182" s="1"/>
  <c r="AF4" i="182"/>
  <c r="AF25" i="182" s="1"/>
  <c r="X4" i="182"/>
  <c r="X25" i="182" s="1"/>
  <c r="P4" i="182"/>
  <c r="P25" i="182" s="1"/>
  <c r="H22" i="194"/>
  <c r="H3" i="195" s="1"/>
  <c r="H3" i="181" s="1"/>
  <c r="H4" i="182"/>
  <c r="H25" i="182" s="1"/>
  <c r="J8" i="132"/>
  <c r="J28" i="132" s="1"/>
  <c r="J7" i="160" s="1"/>
  <c r="L22" i="194"/>
  <c r="L3" i="195" s="1"/>
  <c r="L3" i="181" s="1"/>
  <c r="J7" i="194"/>
  <c r="J25" i="137"/>
  <c r="AL4" i="199"/>
  <c r="AL4" i="197"/>
  <c r="AH4" i="199"/>
  <c r="AH4" i="197"/>
  <c r="AD4" i="199"/>
  <c r="AD4" i="197"/>
  <c r="Z4" i="199"/>
  <c r="Z4" i="197"/>
  <c r="V4" i="199"/>
  <c r="V4" i="197"/>
  <c r="R4" i="199"/>
  <c r="R4" i="197"/>
  <c r="N4" i="199"/>
  <c r="N4" i="197"/>
  <c r="J4" i="199"/>
  <c r="J4" i="197"/>
  <c r="AM3" i="197"/>
  <c r="AM3" i="199"/>
  <c r="AI3" i="199"/>
  <c r="AI3" i="197"/>
  <c r="AE3" i="197"/>
  <c r="AE3" i="199"/>
  <c r="AA3" i="199"/>
  <c r="AA3" i="197"/>
  <c r="W3" i="199"/>
  <c r="W3" i="197"/>
  <c r="S3" i="199"/>
  <c r="S3" i="197"/>
  <c r="O3" i="199"/>
  <c r="O3" i="197"/>
  <c r="K3" i="199"/>
  <c r="K3" i="197"/>
  <c r="G3" i="199"/>
  <c r="G3" i="197"/>
  <c r="C3" i="199"/>
  <c r="C3" i="197"/>
  <c r="BK7" i="182"/>
  <c r="BK28" i="182" s="1"/>
  <c r="BG7" i="182"/>
  <c r="BG28" i="182" s="1"/>
  <c r="BC7" i="182"/>
  <c r="BC28" i="182" s="1"/>
  <c r="AY7" i="182"/>
  <c r="AY28" i="182" s="1"/>
  <c r="AU7" i="182"/>
  <c r="AU28" i="182" s="1"/>
  <c r="AQ7" i="182"/>
  <c r="AQ28" i="182" s="1"/>
  <c r="AM7" i="182"/>
  <c r="AM28" i="182" s="1"/>
  <c r="AI7" i="182"/>
  <c r="AI28" i="182" s="1"/>
  <c r="AE7" i="182"/>
  <c r="AE28" i="182" s="1"/>
  <c r="AA7" i="182"/>
  <c r="AA28" i="182" s="1"/>
  <c r="W7" i="182"/>
  <c r="W28" i="182" s="1"/>
  <c r="S7" i="182"/>
  <c r="S28" i="182" s="1"/>
  <c r="O7" i="182"/>
  <c r="O28" i="182" s="1"/>
  <c r="K7" i="182"/>
  <c r="K28" i="182" s="1"/>
  <c r="G7" i="182"/>
  <c r="G28" i="182" s="1"/>
  <c r="C7" i="182"/>
  <c r="C28" i="182" s="1"/>
  <c r="BI5" i="182"/>
  <c r="BI26" i="182" s="1"/>
  <c r="BE5" i="182"/>
  <c r="BE26" i="182" s="1"/>
  <c r="BA5" i="182"/>
  <c r="BA26" i="182" s="1"/>
  <c r="AW5" i="182"/>
  <c r="AW26" i="182" s="1"/>
  <c r="AS5" i="182"/>
  <c r="AS26" i="182" s="1"/>
  <c r="AO5" i="182"/>
  <c r="AO26" i="182" s="1"/>
  <c r="AK5" i="182"/>
  <c r="AK26" i="182" s="1"/>
  <c r="AG5" i="182"/>
  <c r="AG26" i="182" s="1"/>
  <c r="AC5" i="182"/>
  <c r="AC26" i="182" s="1"/>
  <c r="Y5" i="182"/>
  <c r="Y26" i="182" s="1"/>
  <c r="U5" i="182"/>
  <c r="U26" i="182" s="1"/>
  <c r="Q5" i="182"/>
  <c r="Q26" i="182" s="1"/>
  <c r="M5" i="182"/>
  <c r="M26" i="182" s="1"/>
  <c r="I5" i="182"/>
  <c r="I26" i="182" s="1"/>
  <c r="E5" i="182"/>
  <c r="E26" i="182" s="1"/>
  <c r="BK4" i="182"/>
  <c r="BK25" i="182" s="1"/>
  <c r="BG4" i="182"/>
  <c r="BG25" i="182" s="1"/>
  <c r="BC4" i="182"/>
  <c r="BC25" i="182" s="1"/>
  <c r="AY4" i="182"/>
  <c r="AY25" i="182" s="1"/>
  <c r="AU4" i="182"/>
  <c r="AU25" i="182" s="1"/>
  <c r="AQ4" i="182"/>
  <c r="AQ25" i="182" s="1"/>
  <c r="AM4" i="182"/>
  <c r="AM25" i="182" s="1"/>
  <c r="AI4" i="182"/>
  <c r="AI25" i="182" s="1"/>
  <c r="AE4" i="182"/>
  <c r="AE25" i="182" s="1"/>
  <c r="AA4" i="182"/>
  <c r="AA25" i="182" s="1"/>
  <c r="W4" i="182"/>
  <c r="W25" i="182" s="1"/>
  <c r="S4" i="182"/>
  <c r="S25" i="182" s="1"/>
  <c r="O22" i="194"/>
  <c r="O3" i="195" s="1"/>
  <c r="O3" i="181" s="1"/>
  <c r="O4" i="182"/>
  <c r="O25" i="182" s="1"/>
  <c r="K4" i="182"/>
  <c r="K25" i="182" s="1"/>
  <c r="G22" i="194"/>
  <c r="G3" i="195" s="1"/>
  <c r="G3" i="181" s="1"/>
  <c r="G4" i="182"/>
  <c r="G25" i="182" s="1"/>
  <c r="C4" i="182"/>
  <c r="C25" i="182" s="1"/>
  <c r="BK6" i="195"/>
  <c r="BK6" i="181" s="1"/>
  <c r="BC6" i="195"/>
  <c r="BC6" i="181" s="1"/>
  <c r="AU6" i="195"/>
  <c r="AU6" i="181" s="1"/>
  <c r="AM6" i="195"/>
  <c r="AM6" i="181" s="1"/>
  <c r="AE6" i="195"/>
  <c r="AE6" i="181" s="1"/>
  <c r="W6" i="195"/>
  <c r="W6" i="181" s="1"/>
  <c r="O6" i="195"/>
  <c r="O6" i="181" s="1"/>
  <c r="G6" i="195"/>
  <c r="G6" i="181" s="1"/>
  <c r="AI6" i="199"/>
  <c r="AI24" i="137"/>
  <c r="AE6" i="199"/>
  <c r="AE24" i="137"/>
  <c r="AA6" i="199"/>
  <c r="AA24" i="137"/>
  <c r="W6" i="199"/>
  <c r="W24" i="137"/>
  <c r="S6" i="199"/>
  <c r="S24" i="137"/>
  <c r="O24" i="137"/>
  <c r="O6" i="199"/>
  <c r="K6" i="199"/>
  <c r="K24" i="137"/>
  <c r="G6" i="199"/>
  <c r="G24" i="137"/>
  <c r="C6" i="199"/>
  <c r="C24" i="137"/>
  <c r="J22" i="194"/>
  <c r="J3" i="195" s="1"/>
  <c r="J3" i="181" s="1"/>
  <c r="BJ6" i="195"/>
  <c r="BJ6" i="181" s="1"/>
  <c r="BF6" i="195"/>
  <c r="BF6" i="181" s="1"/>
  <c r="BB6" i="195"/>
  <c r="BB6" i="181" s="1"/>
  <c r="AX6" i="195"/>
  <c r="AX6" i="181" s="1"/>
  <c r="AT6" i="195"/>
  <c r="AT6" i="181" s="1"/>
  <c r="AP6" i="195"/>
  <c r="AP6" i="181" s="1"/>
  <c r="AL6" i="195"/>
  <c r="AL6" i="181" s="1"/>
  <c r="AH6" i="195"/>
  <c r="AH6" i="181" s="1"/>
  <c r="AD6" i="195"/>
  <c r="AD6" i="181" s="1"/>
  <c r="Z6" i="195"/>
  <c r="Z6" i="181" s="1"/>
  <c r="V6" i="195"/>
  <c r="V6" i="181" s="1"/>
  <c r="R6" i="195"/>
  <c r="R6" i="181" s="1"/>
  <c r="N6" i="195"/>
  <c r="N6" i="181" s="1"/>
  <c r="J6" i="195"/>
  <c r="J6" i="181" s="1"/>
  <c r="F6" i="195"/>
  <c r="F6" i="181" s="1"/>
  <c r="BI7" i="182"/>
  <c r="BI28" i="182" s="1"/>
  <c r="BA7" i="182"/>
  <c r="BA28" i="182" s="1"/>
  <c r="AS7" i="182"/>
  <c r="AS28" i="182" s="1"/>
  <c r="AK7" i="182"/>
  <c r="AK28" i="182" s="1"/>
  <c r="AC7" i="182"/>
  <c r="AC28" i="182" s="1"/>
  <c r="U7" i="182"/>
  <c r="U28" i="182" s="1"/>
  <c r="M7" i="182"/>
  <c r="M28" i="182" s="1"/>
  <c r="E7" i="182"/>
  <c r="E28" i="182" s="1"/>
  <c r="AY5" i="182"/>
  <c r="AY26" i="182" s="1"/>
  <c r="AI5" i="182"/>
  <c r="AI26" i="182" s="1"/>
  <c r="S5" i="182"/>
  <c r="S26" i="182" s="1"/>
  <c r="C5" i="182"/>
  <c r="C26" i="182" s="1"/>
  <c r="AW4" i="182"/>
  <c r="AW25" i="182" s="1"/>
  <c r="AG4" i="182"/>
  <c r="AG25" i="182" s="1"/>
  <c r="Q4" i="182"/>
  <c r="Q25" i="182" s="1"/>
  <c r="I4" i="182"/>
  <c r="I25" i="182" s="1"/>
  <c r="E22" i="194"/>
  <c r="E3" i="195" s="1"/>
  <c r="E3" i="181" s="1"/>
  <c r="BE6" i="195"/>
  <c r="BE6" i="181" s="1"/>
  <c r="BA6" i="195"/>
  <c r="BA6" i="181" s="1"/>
  <c r="AW6" i="195"/>
  <c r="AW6" i="181" s="1"/>
  <c r="AO6" i="195"/>
  <c r="AO6" i="181" s="1"/>
  <c r="AK6" i="195"/>
  <c r="AK6" i="181" s="1"/>
  <c r="AG6" i="195"/>
  <c r="AG6" i="181" s="1"/>
  <c r="Y6" i="195"/>
  <c r="Y6" i="181" s="1"/>
  <c r="U6" i="195"/>
  <c r="U6" i="181" s="1"/>
  <c r="Q6" i="195"/>
  <c r="Q6" i="181" s="1"/>
  <c r="I6" i="195"/>
  <c r="I6" i="181" s="1"/>
  <c r="E6" i="195"/>
  <c r="E6" i="181" s="1"/>
  <c r="F4" i="182"/>
  <c r="F25" i="182" s="1"/>
  <c r="AH6" i="199"/>
  <c r="AH24" i="137"/>
  <c r="AD6" i="199"/>
  <c r="AD24" i="137"/>
  <c r="R6" i="199"/>
  <c r="R24" i="137"/>
  <c r="N6" i="199"/>
  <c r="N24" i="137"/>
  <c r="AL24" i="137"/>
  <c r="F24" i="137"/>
  <c r="AM4" i="199"/>
  <c r="AM4" i="197"/>
  <c r="AE4" i="199"/>
  <c r="AE4" i="197"/>
  <c r="W4" i="199"/>
  <c r="W4" i="197"/>
  <c r="G4" i="199"/>
  <c r="G4" i="197"/>
  <c r="AJ3" i="199"/>
  <c r="AJ3" i="197"/>
  <c r="AB3" i="199"/>
  <c r="AB3" i="197"/>
  <c r="L3" i="199"/>
  <c r="L3" i="197"/>
  <c r="D3" i="199"/>
  <c r="D3" i="197"/>
  <c r="AF3" i="197"/>
  <c r="T3" i="197"/>
  <c r="S4" i="199"/>
  <c r="S4" i="197"/>
  <c r="K4" i="199"/>
  <c r="K4" i="197"/>
  <c r="C4" i="199"/>
  <c r="C4" i="197"/>
  <c r="X3" i="199"/>
  <c r="X3" i="197"/>
  <c r="P3" i="199"/>
  <c r="P3" i="197"/>
  <c r="H3" i="199"/>
  <c r="H3" i="197"/>
  <c r="AA4" i="197"/>
  <c r="O4" i="197"/>
  <c r="AG4" i="199"/>
  <c r="AG4" i="197"/>
  <c r="Y4" i="199"/>
  <c r="Y4" i="197"/>
  <c r="Q4" i="199"/>
  <c r="Q4" i="197"/>
  <c r="AL3" i="199"/>
  <c r="AL3" i="197"/>
  <c r="V3" i="199"/>
  <c r="V3" i="197"/>
  <c r="N3" i="197"/>
  <c r="N3" i="199"/>
  <c r="F3" i="197"/>
  <c r="F3" i="199"/>
  <c r="AK3" i="197"/>
  <c r="E3" i="197"/>
  <c r="I4" i="199"/>
  <c r="AF4" i="199"/>
  <c r="AF4" i="197"/>
  <c r="AC3" i="199"/>
  <c r="AC3" i="197"/>
  <c r="M3" i="199"/>
  <c r="M3" i="197"/>
  <c r="H4" i="199"/>
  <c r="M4" i="197"/>
  <c r="M4" i="199"/>
  <c r="E4" i="197"/>
  <c r="E4" i="199"/>
  <c r="AH3" i="199"/>
  <c r="AH3" i="197"/>
  <c r="Z3" i="199"/>
  <c r="Z3" i="197"/>
  <c r="AC4" i="197"/>
  <c r="J3" i="199"/>
  <c r="AB4" i="197"/>
  <c r="L4" i="197"/>
  <c r="AG3" i="197"/>
  <c r="Q3" i="197"/>
  <c r="J10" i="54"/>
  <c r="J13" i="54"/>
  <c r="J16" i="54"/>
  <c r="J21" i="54"/>
  <c r="J19" i="54"/>
  <c r="B2" i="200"/>
  <c r="B3" i="200"/>
  <c r="B2" i="196"/>
  <c r="B21" i="196" s="1"/>
  <c r="B3" i="196"/>
  <c r="B22" i="196" s="1"/>
  <c r="B2" i="137"/>
  <c r="B21" i="137" s="1"/>
  <c r="B3" i="137"/>
  <c r="B22" i="137" s="1"/>
  <c r="B3" i="194"/>
  <c r="B4" i="194"/>
  <c r="B23" i="194" s="1"/>
  <c r="B4" i="195" s="1"/>
  <c r="B4" i="181" s="1"/>
  <c r="B4" i="132"/>
  <c r="B24" i="132" s="1"/>
  <c r="B3" i="160" s="1"/>
  <c r="B5" i="132"/>
  <c r="B25" i="132" s="1"/>
  <c r="B4" i="160" s="1"/>
  <c r="B4" i="79"/>
  <c r="B4" i="161" s="1"/>
  <c r="B5" i="79"/>
  <c r="BI8" i="54"/>
  <c r="BI8" i="79" l="1"/>
  <c r="BI8" i="132"/>
  <c r="BI28" i="132" s="1"/>
  <c r="BI7" i="160" s="1"/>
  <c r="BI7" i="194"/>
  <c r="J19" i="200"/>
  <c r="J19" i="196"/>
  <c r="J38" i="196" s="1"/>
  <c r="J20" i="197" s="1"/>
  <c r="J19" i="137"/>
  <c r="J20" i="194"/>
  <c r="J21" i="132"/>
  <c r="J41" i="132" s="1"/>
  <c r="J20" i="160" s="1"/>
  <c r="J21" i="79"/>
  <c r="J14" i="54"/>
  <c r="J11" i="137"/>
  <c r="J11" i="196"/>
  <c r="J30" i="196" s="1"/>
  <c r="J12" i="197" s="1"/>
  <c r="J11" i="200"/>
  <c r="J12" i="194"/>
  <c r="J13" i="132"/>
  <c r="J33" i="132" s="1"/>
  <c r="J12" i="160" s="1"/>
  <c r="J13" i="79"/>
  <c r="J8" i="182"/>
  <c r="J29" i="182" s="1"/>
  <c r="J26" i="194"/>
  <c r="J7" i="195"/>
  <c r="J7" i="181" s="1"/>
  <c r="J17" i="54"/>
  <c r="J14" i="200"/>
  <c r="J14" i="196"/>
  <c r="J33" i="196" s="1"/>
  <c r="J15" i="197" s="1"/>
  <c r="J14" i="137"/>
  <c r="J16" i="132"/>
  <c r="J36" i="132" s="1"/>
  <c r="J15" i="160" s="1"/>
  <c r="J15" i="194"/>
  <c r="J16" i="79"/>
  <c r="J17" i="200"/>
  <c r="J17" i="137"/>
  <c r="J17" i="196"/>
  <c r="J36" i="196" s="1"/>
  <c r="J18" i="197" s="1"/>
  <c r="J19" i="132"/>
  <c r="J39" i="132" s="1"/>
  <c r="J18" i="160" s="1"/>
  <c r="J19" i="79"/>
  <c r="J18" i="194"/>
  <c r="J11" i="54"/>
  <c r="J8" i="200"/>
  <c r="J8" i="196"/>
  <c r="J27" i="196" s="1"/>
  <c r="J9" i="197" s="1"/>
  <c r="J8" i="137"/>
  <c r="J9" i="194"/>
  <c r="J10" i="132"/>
  <c r="J30" i="132" s="1"/>
  <c r="J9" i="160" s="1"/>
  <c r="J10" i="79"/>
  <c r="J28" i="79"/>
  <c r="J8" i="161"/>
  <c r="B22" i="194"/>
  <c r="B3" i="195" s="1"/>
  <c r="B3" i="181" s="1"/>
  <c r="AB13" i="54"/>
  <c r="AD8" i="54"/>
  <c r="B25" i="79"/>
  <c r="B5" i="161"/>
  <c r="AJ16" i="54"/>
  <c r="B24" i="79"/>
  <c r="B4" i="182"/>
  <c r="B25" i="182" s="1"/>
  <c r="B3" i="199"/>
  <c r="B3" i="197"/>
  <c r="Z16" i="54"/>
  <c r="R16" i="54"/>
  <c r="B5" i="182"/>
  <c r="B26" i="182" s="1"/>
  <c r="B4" i="199"/>
  <c r="B4" i="197"/>
  <c r="BI21" i="54"/>
  <c r="BI19" i="54"/>
  <c r="BI10" i="54"/>
  <c r="BI13" i="54"/>
  <c r="BI16" i="54"/>
  <c r="AJ8" i="54"/>
  <c r="AJ10" i="54"/>
  <c r="AJ13" i="54"/>
  <c r="AD13" i="54"/>
  <c r="AD10" i="54"/>
  <c r="AD16" i="54"/>
  <c r="AB16" i="54"/>
  <c r="AB8" i="54"/>
  <c r="AB10" i="54"/>
  <c r="Z8" i="54"/>
  <c r="Z10" i="54"/>
  <c r="Z13" i="54"/>
  <c r="R8" i="54"/>
  <c r="R10" i="54"/>
  <c r="R13" i="54"/>
  <c r="AD8" i="200" l="1"/>
  <c r="AD8" i="196"/>
  <c r="AD27" i="196" s="1"/>
  <c r="AD9" i="197" s="1"/>
  <c r="AD8" i="137"/>
  <c r="AD9" i="194"/>
  <c r="AD10" i="132"/>
  <c r="AD30" i="132" s="1"/>
  <c r="AD9" i="160" s="1"/>
  <c r="AD10" i="79"/>
  <c r="J15" i="199"/>
  <c r="J33" i="137"/>
  <c r="AB6" i="200"/>
  <c r="AB6" i="137"/>
  <c r="AB6" i="196"/>
  <c r="AB25" i="196" s="1"/>
  <c r="AB7" i="197" s="1"/>
  <c r="AB7" i="194"/>
  <c r="AB8" i="132"/>
  <c r="AB28" i="132" s="1"/>
  <c r="AB7" i="160" s="1"/>
  <c r="AB8" i="79"/>
  <c r="BI20" i="194"/>
  <c r="BI21" i="132"/>
  <c r="BI41" i="132" s="1"/>
  <c r="BI20" i="160" s="1"/>
  <c r="BI21" i="79"/>
  <c r="J16" i="161"/>
  <c r="J36" i="79"/>
  <c r="J21" i="182"/>
  <c r="J42" i="182" s="1"/>
  <c r="J39" i="194"/>
  <c r="J20" i="195"/>
  <c r="J20" i="181" s="1"/>
  <c r="R11" i="200"/>
  <c r="R11" i="137"/>
  <c r="R11" i="196"/>
  <c r="R30" i="196" s="1"/>
  <c r="R12" i="197" s="1"/>
  <c r="R12" i="194"/>
  <c r="R13" i="132"/>
  <c r="R33" i="132" s="1"/>
  <c r="R12" i="160" s="1"/>
  <c r="R13" i="79"/>
  <c r="Z8" i="200"/>
  <c r="Z8" i="196"/>
  <c r="Z27" i="196" s="1"/>
  <c r="Z9" i="197" s="1"/>
  <c r="Z8" i="137"/>
  <c r="Z9" i="194"/>
  <c r="Z10" i="132"/>
  <c r="Z30" i="132" s="1"/>
  <c r="Z9" i="160" s="1"/>
  <c r="Z10" i="79"/>
  <c r="AB14" i="200"/>
  <c r="AB14" i="137"/>
  <c r="AB14" i="196"/>
  <c r="AB33" i="196" s="1"/>
  <c r="AB15" i="197" s="1"/>
  <c r="AB15" i="194"/>
  <c r="AB16" i="79"/>
  <c r="AB16" i="132"/>
  <c r="AB36" i="132" s="1"/>
  <c r="AB15" i="160" s="1"/>
  <c r="AJ11" i="200"/>
  <c r="AJ11" i="137"/>
  <c r="AJ11" i="196"/>
  <c r="AJ30" i="196" s="1"/>
  <c r="AJ12" i="197" s="1"/>
  <c r="AJ13" i="79"/>
  <c r="AJ12" i="194"/>
  <c r="AJ13" i="132"/>
  <c r="AJ33" i="132" s="1"/>
  <c r="AJ12" i="160" s="1"/>
  <c r="BI12" i="194"/>
  <c r="BI13" i="79"/>
  <c r="BI13" i="132"/>
  <c r="BI33" i="132" s="1"/>
  <c r="BI12" i="160" s="1"/>
  <c r="R14" i="200"/>
  <c r="R14" i="196"/>
  <c r="R33" i="196" s="1"/>
  <c r="R15" i="197" s="1"/>
  <c r="R14" i="137"/>
  <c r="R16" i="132"/>
  <c r="R36" i="132" s="1"/>
  <c r="R15" i="160" s="1"/>
  <c r="R15" i="194"/>
  <c r="R16" i="79"/>
  <c r="J9" i="195"/>
  <c r="J9" i="181" s="1"/>
  <c r="J28" i="194"/>
  <c r="J10" i="182"/>
  <c r="J31" i="182" s="1"/>
  <c r="J9" i="200"/>
  <c r="J9" i="196"/>
  <c r="J28" i="196" s="1"/>
  <c r="J10" i="197" s="1"/>
  <c r="J9" i="137"/>
  <c r="J10" i="194"/>
  <c r="J11" i="79"/>
  <c r="J11" i="132"/>
  <c r="J31" i="132" s="1"/>
  <c r="J10" i="160" s="1"/>
  <c r="J15" i="195"/>
  <c r="J15" i="181" s="1"/>
  <c r="J34" i="194"/>
  <c r="J16" i="182"/>
  <c r="J37" i="182" s="1"/>
  <c r="J13" i="182"/>
  <c r="J34" i="182" s="1"/>
  <c r="J12" i="195"/>
  <c r="J12" i="181" s="1"/>
  <c r="J31" i="194"/>
  <c r="J12" i="200"/>
  <c r="J12" i="196"/>
  <c r="J31" i="196" s="1"/>
  <c r="J13" i="197" s="1"/>
  <c r="J12" i="137"/>
  <c r="J13" i="194"/>
  <c r="J14" i="79"/>
  <c r="J14" i="132"/>
  <c r="J34" i="132" s="1"/>
  <c r="J13" i="160" s="1"/>
  <c r="J20" i="199"/>
  <c r="J38" i="137"/>
  <c r="R6" i="200"/>
  <c r="R6" i="196"/>
  <c r="R25" i="196" s="1"/>
  <c r="R7" i="197" s="1"/>
  <c r="R6" i="137"/>
  <c r="R8" i="79"/>
  <c r="R8" i="132"/>
  <c r="R28" i="132" s="1"/>
  <c r="R7" i="160" s="1"/>
  <c r="R7" i="194"/>
  <c r="AB8" i="137"/>
  <c r="AB8" i="200"/>
  <c r="AB8" i="196"/>
  <c r="AB27" i="196" s="1"/>
  <c r="AB9" i="197" s="1"/>
  <c r="AB10" i="79"/>
  <c r="AB9" i="194"/>
  <c r="AB10" i="132"/>
  <c r="AB30" i="132" s="1"/>
  <c r="AB9" i="160" s="1"/>
  <c r="AJ6" i="200"/>
  <c r="AJ6" i="137"/>
  <c r="AJ6" i="196"/>
  <c r="AJ25" i="196" s="1"/>
  <c r="AJ7" i="197" s="1"/>
  <c r="AJ7" i="194"/>
  <c r="AJ8" i="132"/>
  <c r="AJ28" i="132" s="1"/>
  <c r="AJ7" i="160" s="1"/>
  <c r="AJ8" i="79"/>
  <c r="BI18" i="194"/>
  <c r="BI19" i="79"/>
  <c r="BI19" i="132"/>
  <c r="BI39" i="132" s="1"/>
  <c r="BI18" i="160" s="1"/>
  <c r="AJ14" i="200"/>
  <c r="AJ14" i="137"/>
  <c r="AJ14" i="196"/>
  <c r="AJ33" i="196" s="1"/>
  <c r="AJ15" i="197" s="1"/>
  <c r="AJ15" i="194"/>
  <c r="AJ16" i="79"/>
  <c r="AJ16" i="132"/>
  <c r="AJ36" i="132" s="1"/>
  <c r="AJ15" i="160" s="1"/>
  <c r="AB11" i="200"/>
  <c r="AB11" i="137"/>
  <c r="AB11" i="196"/>
  <c r="AB30" i="196" s="1"/>
  <c r="AB12" i="197" s="1"/>
  <c r="AB12" i="194"/>
  <c r="AB13" i="79"/>
  <c r="AB13" i="132"/>
  <c r="AB33" i="132" s="1"/>
  <c r="AB12" i="160" s="1"/>
  <c r="J10" i="161"/>
  <c r="J30" i="79"/>
  <c r="J19" i="161"/>
  <c r="J39" i="79"/>
  <c r="J13" i="161"/>
  <c r="J33" i="79"/>
  <c r="Z11" i="200"/>
  <c r="Z11" i="137"/>
  <c r="Z11" i="196"/>
  <c r="Z30" i="196" s="1"/>
  <c r="Z12" i="197" s="1"/>
  <c r="Z13" i="132"/>
  <c r="Z33" i="132" s="1"/>
  <c r="Z12" i="160" s="1"/>
  <c r="Z12" i="194"/>
  <c r="Z13" i="79"/>
  <c r="AD11" i="200"/>
  <c r="AD11" i="196"/>
  <c r="AD30" i="196" s="1"/>
  <c r="AD12" i="197" s="1"/>
  <c r="AD13" i="132"/>
  <c r="AD33" i="132" s="1"/>
  <c r="AD12" i="160" s="1"/>
  <c r="AD12" i="194"/>
  <c r="AD11" i="137"/>
  <c r="AD13" i="79"/>
  <c r="BI16" i="79"/>
  <c r="BI16" i="132"/>
  <c r="BI36" i="132" s="1"/>
  <c r="BI15" i="160" s="1"/>
  <c r="BI15" i="194"/>
  <c r="J12" i="199"/>
  <c r="J30" i="137"/>
  <c r="BI8" i="182"/>
  <c r="BI29" i="182" s="1"/>
  <c r="BI26" i="194"/>
  <c r="BI7" i="195"/>
  <c r="BI7" i="181" s="1"/>
  <c r="R8" i="200"/>
  <c r="R8" i="196"/>
  <c r="R27" i="196" s="1"/>
  <c r="R9" i="197" s="1"/>
  <c r="R8" i="137"/>
  <c r="R9" i="194"/>
  <c r="R10" i="132"/>
  <c r="R30" i="132" s="1"/>
  <c r="R9" i="160" s="1"/>
  <c r="R10" i="79"/>
  <c r="Z6" i="200"/>
  <c r="Z6" i="196"/>
  <c r="Z25" i="196" s="1"/>
  <c r="Z7" i="197" s="1"/>
  <c r="Z6" i="137"/>
  <c r="Z8" i="79"/>
  <c r="Z7" i="194"/>
  <c r="Z8" i="132"/>
  <c r="Z28" i="132" s="1"/>
  <c r="Z7" i="160" s="1"/>
  <c r="AD14" i="200"/>
  <c r="AD14" i="196"/>
  <c r="AD33" i="196" s="1"/>
  <c r="AD15" i="197" s="1"/>
  <c r="AD14" i="137"/>
  <c r="AD16" i="132"/>
  <c r="AD36" i="132" s="1"/>
  <c r="AD15" i="160" s="1"/>
  <c r="AD16" i="79"/>
  <c r="AD15" i="194"/>
  <c r="AJ8" i="200"/>
  <c r="AJ8" i="137"/>
  <c r="AJ8" i="196"/>
  <c r="AJ27" i="196" s="1"/>
  <c r="AJ9" i="197" s="1"/>
  <c r="AJ10" i="79"/>
  <c r="AJ10" i="132"/>
  <c r="AJ30" i="132" s="1"/>
  <c r="AJ9" i="160" s="1"/>
  <c r="AJ9" i="194"/>
  <c r="BI9" i="194"/>
  <c r="BI10" i="79"/>
  <c r="BI10" i="132"/>
  <c r="BI30" i="132" s="1"/>
  <c r="BI9" i="160" s="1"/>
  <c r="Z14" i="200"/>
  <c r="Z14" i="196"/>
  <c r="Z33" i="196" s="1"/>
  <c r="Z15" i="197" s="1"/>
  <c r="Z14" i="137"/>
  <c r="Z16" i="132"/>
  <c r="Z36" i="132" s="1"/>
  <c r="Z15" i="160" s="1"/>
  <c r="Z15" i="194"/>
  <c r="Z16" i="79"/>
  <c r="AD19" i="54"/>
  <c r="AD6" i="196"/>
  <c r="AD25" i="196" s="1"/>
  <c r="AD7" i="197" s="1"/>
  <c r="AD6" i="200"/>
  <c r="AD6" i="137"/>
  <c r="AD7" i="194"/>
  <c r="AD8" i="79"/>
  <c r="AD8" i="132"/>
  <c r="AD28" i="132" s="1"/>
  <c r="AD7" i="160" s="1"/>
  <c r="J9" i="199"/>
  <c r="J27" i="137"/>
  <c r="J19" i="182"/>
  <c r="J40" i="182" s="1"/>
  <c r="J18" i="195"/>
  <c r="J18" i="181" s="1"/>
  <c r="J37" i="194"/>
  <c r="J18" i="199"/>
  <c r="J36" i="137"/>
  <c r="J15" i="200"/>
  <c r="J15" i="196"/>
  <c r="J34" i="196" s="1"/>
  <c r="J16" i="197" s="1"/>
  <c r="J15" i="137"/>
  <c r="J16" i="194"/>
  <c r="J17" i="79"/>
  <c r="J17" i="132"/>
  <c r="J37" i="132" s="1"/>
  <c r="J16" i="160" s="1"/>
  <c r="J21" i="161"/>
  <c r="J41" i="79"/>
  <c r="BI8" i="161"/>
  <c r="BI28" i="79"/>
  <c r="AJ17" i="54"/>
  <c r="AB11" i="54"/>
  <c r="Z17" i="54"/>
  <c r="AB21" i="54"/>
  <c r="R14" i="54"/>
  <c r="AB17" i="54"/>
  <c r="BF10" i="54"/>
  <c r="AD11" i="54"/>
  <c r="BI14" i="54"/>
  <c r="AY8" i="54"/>
  <c r="Z14" i="54"/>
  <c r="AD14" i="54"/>
  <c r="BI11" i="54"/>
  <c r="AZ8" i="54"/>
  <c r="Z11" i="54"/>
  <c r="BA8" i="54"/>
  <c r="AD21" i="54"/>
  <c r="R17" i="54"/>
  <c r="AT8" i="54"/>
  <c r="BK8" i="54"/>
  <c r="AJ14" i="54"/>
  <c r="AJ11" i="54"/>
  <c r="R11" i="54"/>
  <c r="AD17" i="54"/>
  <c r="BI17" i="54"/>
  <c r="AB14" i="54"/>
  <c r="AY10" i="54"/>
  <c r="AJ21" i="54"/>
  <c r="AJ19" i="54"/>
  <c r="AB19" i="54"/>
  <c r="Z21" i="54"/>
  <c r="Z19" i="54"/>
  <c r="R21" i="54"/>
  <c r="R19" i="54"/>
  <c r="AY16" i="54"/>
  <c r="AY13" i="54"/>
  <c r="AU10" i="54"/>
  <c r="BH8" i="54"/>
  <c r="AV8" i="54"/>
  <c r="BJ8" i="54"/>
  <c r="AS8" i="54"/>
  <c r="AT10" i="54"/>
  <c r="BA10" i="54"/>
  <c r="AO8" i="54"/>
  <c r="BC8" i="54"/>
  <c r="AP8" i="54"/>
  <c r="BD8" i="54"/>
  <c r="AN8" i="54"/>
  <c r="AU8" i="54"/>
  <c r="BB8" i="54"/>
  <c r="BG8" i="54"/>
  <c r="AQ8" i="54"/>
  <c r="AW8" i="54"/>
  <c r="BE8" i="54"/>
  <c r="AR8" i="54"/>
  <c r="AX8" i="54"/>
  <c r="BF8" i="54"/>
  <c r="BK10" i="54"/>
  <c r="BL8" i="54"/>
  <c r="BL16" i="54"/>
  <c r="BL13" i="54"/>
  <c r="BL10" i="54"/>
  <c r="BK16" i="54"/>
  <c r="BK13" i="54"/>
  <c r="BJ16" i="54"/>
  <c r="BJ13" i="54"/>
  <c r="BJ10" i="54"/>
  <c r="BH16" i="54"/>
  <c r="BH13" i="54"/>
  <c r="BH10" i="54"/>
  <c r="BG16" i="54"/>
  <c r="BG13" i="54"/>
  <c r="BG10" i="54"/>
  <c r="BF16" i="54"/>
  <c r="BF13" i="54"/>
  <c r="BE16" i="54"/>
  <c r="BE13" i="54"/>
  <c r="BE10" i="54"/>
  <c r="BD16" i="54"/>
  <c r="BD13" i="54"/>
  <c r="BD10" i="54"/>
  <c r="BC16" i="54"/>
  <c r="BC13" i="54"/>
  <c r="BC10" i="54"/>
  <c r="BB16" i="54"/>
  <c r="BB13" i="54"/>
  <c r="BB10" i="54"/>
  <c r="BA21" i="54"/>
  <c r="BA16" i="54"/>
  <c r="BA13" i="54"/>
  <c r="AZ16" i="54"/>
  <c r="AZ13" i="54"/>
  <c r="AZ10" i="54"/>
  <c r="AX16" i="54"/>
  <c r="AX13" i="54"/>
  <c r="AX10" i="54"/>
  <c r="AW16" i="54"/>
  <c r="AW13" i="54"/>
  <c r="AW10" i="54"/>
  <c r="AV16" i="54"/>
  <c r="AV13" i="54"/>
  <c r="AV10" i="54"/>
  <c r="AU16" i="54"/>
  <c r="AU13" i="54"/>
  <c r="AT16" i="54"/>
  <c r="AT13" i="54"/>
  <c r="AS16" i="54"/>
  <c r="AS13" i="54"/>
  <c r="AS10" i="54"/>
  <c r="AR13" i="54"/>
  <c r="AR10" i="54"/>
  <c r="AR16" i="54"/>
  <c r="AQ16" i="54"/>
  <c r="AQ13" i="54"/>
  <c r="AQ10" i="54"/>
  <c r="AP16" i="54"/>
  <c r="AP13" i="54"/>
  <c r="AP10" i="54"/>
  <c r="AN10" i="54"/>
  <c r="AN13" i="54"/>
  <c r="AN16" i="54"/>
  <c r="AO16" i="54"/>
  <c r="AO13" i="54"/>
  <c r="AO10" i="54"/>
  <c r="AO13" i="79" l="1"/>
  <c r="AO13" i="132"/>
  <c r="AO33" i="132" s="1"/>
  <c r="AO12" i="160" s="1"/>
  <c r="AO12" i="194"/>
  <c r="AQ10" i="79"/>
  <c r="AQ9" i="194"/>
  <c r="AQ10" i="132"/>
  <c r="AQ30" i="132" s="1"/>
  <c r="AQ9" i="160" s="1"/>
  <c r="AU12" i="194"/>
  <c r="AU13" i="79"/>
  <c r="AU13" i="132"/>
  <c r="AU33" i="132" s="1"/>
  <c r="AU12" i="160" s="1"/>
  <c r="AX9" i="194"/>
  <c r="AX10" i="132"/>
  <c r="AX30" i="132" s="1"/>
  <c r="AX9" i="160" s="1"/>
  <c r="AX10" i="79"/>
  <c r="BA20" i="194"/>
  <c r="BA21" i="132"/>
  <c r="BA41" i="132" s="1"/>
  <c r="BA20" i="160" s="1"/>
  <c r="BA21" i="79"/>
  <c r="BD12" i="194"/>
  <c r="BD13" i="79"/>
  <c r="BD13" i="132"/>
  <c r="BD33" i="132" s="1"/>
  <c r="BD12" i="160" s="1"/>
  <c r="BG12" i="194"/>
  <c r="BG13" i="79"/>
  <c r="BG13" i="132"/>
  <c r="BG33" i="132" s="1"/>
  <c r="BG12" i="160" s="1"/>
  <c r="BK12" i="194"/>
  <c r="BK13" i="79"/>
  <c r="BK13" i="132"/>
  <c r="BK33" i="132" s="1"/>
  <c r="BK12" i="160" s="1"/>
  <c r="AX8" i="79"/>
  <c r="AX8" i="132"/>
  <c r="AX28" i="132" s="1"/>
  <c r="AX7" i="160" s="1"/>
  <c r="AX7" i="194"/>
  <c r="AN7" i="194"/>
  <c r="AN8" i="132"/>
  <c r="AN28" i="132" s="1"/>
  <c r="AN7" i="160" s="1"/>
  <c r="AN8" i="79"/>
  <c r="BJ7" i="194"/>
  <c r="BJ8" i="79"/>
  <c r="BJ8" i="132"/>
  <c r="BJ28" i="132" s="1"/>
  <c r="BJ7" i="160" s="1"/>
  <c r="Z17" i="200"/>
  <c r="Z17" i="137"/>
  <c r="Z17" i="196"/>
  <c r="Z36" i="196" s="1"/>
  <c r="Z18" i="197" s="1"/>
  <c r="Z19" i="132"/>
  <c r="Z39" i="132" s="1"/>
  <c r="Z18" i="160" s="1"/>
  <c r="Z19" i="79"/>
  <c r="Z18" i="194"/>
  <c r="AJ19" i="200"/>
  <c r="AJ19" i="137"/>
  <c r="AJ19" i="196"/>
  <c r="AJ38" i="196" s="1"/>
  <c r="AJ20" i="197" s="1"/>
  <c r="AJ21" i="132"/>
  <c r="AJ41" i="132" s="1"/>
  <c r="AJ20" i="160" s="1"/>
  <c r="AJ21" i="79"/>
  <c r="AJ20" i="194"/>
  <c r="BK19" i="54"/>
  <c r="BK7" i="194"/>
  <c r="BK8" i="79"/>
  <c r="BK8" i="132"/>
  <c r="BK28" i="132" s="1"/>
  <c r="BK7" i="160" s="1"/>
  <c r="BA8" i="79"/>
  <c r="BA8" i="132"/>
  <c r="BA28" i="132" s="1"/>
  <c r="BA7" i="160" s="1"/>
  <c r="BA7" i="194"/>
  <c r="AD9" i="200"/>
  <c r="AD9" i="196"/>
  <c r="AD28" i="196" s="1"/>
  <c r="AD10" i="197" s="1"/>
  <c r="AD9" i="137"/>
  <c r="AD11" i="79"/>
  <c r="AD10" i="194"/>
  <c r="AD11" i="132"/>
  <c r="AD31" i="132" s="1"/>
  <c r="AD10" i="160" s="1"/>
  <c r="AD8" i="182"/>
  <c r="AD29" i="182" s="1"/>
  <c r="AD7" i="195"/>
  <c r="AD7" i="181" s="1"/>
  <c r="AD26" i="194"/>
  <c r="R10" i="161"/>
  <c r="R30" i="79"/>
  <c r="AJ16" i="161"/>
  <c r="AJ36" i="79"/>
  <c r="AJ7" i="199"/>
  <c r="AJ25" i="137"/>
  <c r="AB30" i="79"/>
  <c r="AB10" i="161"/>
  <c r="R8" i="182"/>
  <c r="R29" i="182" s="1"/>
  <c r="R7" i="195"/>
  <c r="R7" i="181" s="1"/>
  <c r="R26" i="194"/>
  <c r="J11" i="182"/>
  <c r="J32" i="182" s="1"/>
  <c r="J10" i="195"/>
  <c r="J10" i="181" s="1"/>
  <c r="J29" i="194"/>
  <c r="R16" i="161"/>
  <c r="R36" i="79"/>
  <c r="AO15" i="194"/>
  <c r="AO16" i="79"/>
  <c r="AO16" i="132"/>
  <c r="AO36" i="132" s="1"/>
  <c r="AO15" i="160" s="1"/>
  <c r="AQ12" i="194"/>
  <c r="AQ13" i="79"/>
  <c r="AQ13" i="132"/>
  <c r="AQ33" i="132" s="1"/>
  <c r="AQ12" i="160" s="1"/>
  <c r="AT13" i="132"/>
  <c r="AT33" i="132" s="1"/>
  <c r="AT12" i="160" s="1"/>
  <c r="AT12" i="194"/>
  <c r="AT13" i="79"/>
  <c r="AW9" i="194"/>
  <c r="AW10" i="79"/>
  <c r="AW10" i="132"/>
  <c r="AW30" i="132" s="1"/>
  <c r="AW9" i="160" s="1"/>
  <c r="BB9" i="194"/>
  <c r="BB10" i="132"/>
  <c r="BB30" i="132" s="1"/>
  <c r="BB9" i="160" s="1"/>
  <c r="BB10" i="79"/>
  <c r="BD15" i="194"/>
  <c r="BD16" i="79"/>
  <c r="BD16" i="132"/>
  <c r="BD36" i="132" s="1"/>
  <c r="BD15" i="160" s="1"/>
  <c r="BG15" i="194"/>
  <c r="BG16" i="79"/>
  <c r="BG16" i="132"/>
  <c r="BG36" i="132" s="1"/>
  <c r="BG15" i="160" s="1"/>
  <c r="BK15" i="194"/>
  <c r="BK16" i="79"/>
  <c r="BK16" i="132"/>
  <c r="BK36" i="132" s="1"/>
  <c r="BK15" i="160" s="1"/>
  <c r="AR7" i="194"/>
  <c r="AR8" i="132"/>
  <c r="AR28" i="132" s="1"/>
  <c r="AR7" i="160" s="1"/>
  <c r="AR8" i="79"/>
  <c r="BD7" i="194"/>
  <c r="BD8" i="132"/>
  <c r="BD28" i="132" s="1"/>
  <c r="BD7" i="160" s="1"/>
  <c r="BD8" i="79"/>
  <c r="AV7" i="194"/>
  <c r="AV8" i="132"/>
  <c r="AV28" i="132" s="1"/>
  <c r="AV7" i="160" s="1"/>
  <c r="AV8" i="79"/>
  <c r="Z19" i="200"/>
  <c r="Z19" i="196"/>
  <c r="Z38" i="196" s="1"/>
  <c r="Z20" i="197" s="1"/>
  <c r="Z19" i="137"/>
  <c r="Z20" i="194"/>
  <c r="Z21" i="132"/>
  <c r="Z41" i="132" s="1"/>
  <c r="Z20" i="160" s="1"/>
  <c r="Z21" i="79"/>
  <c r="AY11" i="54"/>
  <c r="AY10" i="79"/>
  <c r="AY9" i="194"/>
  <c r="AY10" i="132"/>
  <c r="AY30" i="132" s="1"/>
  <c r="AY9" i="160" s="1"/>
  <c r="AT19" i="54"/>
  <c r="AT7" i="194"/>
  <c r="AT8" i="79"/>
  <c r="AT8" i="132"/>
  <c r="AT28" i="132" s="1"/>
  <c r="AT7" i="160" s="1"/>
  <c r="Z12" i="200"/>
  <c r="Z12" i="196"/>
  <c r="Z31" i="196" s="1"/>
  <c r="Z13" i="197" s="1"/>
  <c r="Z12" i="137"/>
  <c r="Z13" i="194"/>
  <c r="Z14" i="79"/>
  <c r="Z14" i="132"/>
  <c r="Z34" i="132" s="1"/>
  <c r="Z13" i="160" s="1"/>
  <c r="AD7" i="199"/>
  <c r="AD25" i="137"/>
  <c r="BI9" i="195"/>
  <c r="BI9" i="181" s="1"/>
  <c r="BI28" i="194"/>
  <c r="BI10" i="182"/>
  <c r="BI31" i="182" s="1"/>
  <c r="AD16" i="161"/>
  <c r="AD36" i="79"/>
  <c r="Z7" i="199"/>
  <c r="Z25" i="137"/>
  <c r="Z13" i="161"/>
  <c r="Z33" i="79"/>
  <c r="AJ16" i="182"/>
  <c r="AJ37" i="182" s="1"/>
  <c r="AJ15" i="195"/>
  <c r="AJ15" i="181" s="1"/>
  <c r="AJ34" i="194"/>
  <c r="J14" i="161"/>
  <c r="J34" i="79"/>
  <c r="BI21" i="182"/>
  <c r="BI42" i="182" s="1"/>
  <c r="BI39" i="194"/>
  <c r="BI20" i="195"/>
  <c r="BI20" i="181" s="1"/>
  <c r="AN15" i="194"/>
  <c r="AN16" i="79"/>
  <c r="AN16" i="132"/>
  <c r="AN36" i="132" s="1"/>
  <c r="AN15" i="160" s="1"/>
  <c r="AT16" i="132"/>
  <c r="AT36" i="132" s="1"/>
  <c r="AT15" i="160" s="1"/>
  <c r="AT16" i="79"/>
  <c r="AT15" i="194"/>
  <c r="AX16" i="132"/>
  <c r="AX36" i="132" s="1"/>
  <c r="AX15" i="160" s="1"/>
  <c r="AX15" i="194"/>
  <c r="AX16" i="79"/>
  <c r="BC15" i="194"/>
  <c r="BC16" i="79"/>
  <c r="BC16" i="132"/>
  <c r="BC36" i="132" s="1"/>
  <c r="BC15" i="160" s="1"/>
  <c r="BH10" i="79"/>
  <c r="BH9" i="194"/>
  <c r="BH10" i="132"/>
  <c r="BH30" i="132" s="1"/>
  <c r="BH9" i="160" s="1"/>
  <c r="BL9" i="194"/>
  <c r="BL10" i="79"/>
  <c r="BL10" i="132"/>
  <c r="BL30" i="132" s="1"/>
  <c r="BL9" i="160" s="1"/>
  <c r="BE8" i="79"/>
  <c r="BE7" i="194"/>
  <c r="BE8" i="132"/>
  <c r="BE28" i="132" s="1"/>
  <c r="BE7" i="160" s="1"/>
  <c r="AP8" i="79"/>
  <c r="AP7" i="194"/>
  <c r="AP8" i="132"/>
  <c r="AP28" i="132" s="1"/>
  <c r="AP7" i="160" s="1"/>
  <c r="AT9" i="194"/>
  <c r="AT10" i="132"/>
  <c r="AT30" i="132" s="1"/>
  <c r="AT9" i="160" s="1"/>
  <c r="AT10" i="79"/>
  <c r="BH7" i="194"/>
  <c r="BH8" i="132"/>
  <c r="BH28" i="132" s="1"/>
  <c r="BH7" i="160" s="1"/>
  <c r="BH8" i="79"/>
  <c r="R17" i="200"/>
  <c r="R17" i="137"/>
  <c r="R17" i="196"/>
  <c r="R36" i="196" s="1"/>
  <c r="R18" i="197" s="1"/>
  <c r="R19" i="132"/>
  <c r="R39" i="132" s="1"/>
  <c r="R18" i="160" s="1"/>
  <c r="R19" i="79"/>
  <c r="R18" i="194"/>
  <c r="AB17" i="200"/>
  <c r="AB17" i="137"/>
  <c r="AB17" i="196"/>
  <c r="AB36" i="196" s="1"/>
  <c r="AB18" i="197" s="1"/>
  <c r="AB18" i="194"/>
  <c r="AB19" i="132"/>
  <c r="AB39" i="132" s="1"/>
  <c r="AB18" i="160" s="1"/>
  <c r="AB19" i="79"/>
  <c r="AB12" i="200"/>
  <c r="AB12" i="137"/>
  <c r="AB12" i="196"/>
  <c r="AB31" i="196" s="1"/>
  <c r="AB13" i="197" s="1"/>
  <c r="AB14" i="132"/>
  <c r="AB34" i="132" s="1"/>
  <c r="AB13" i="160" s="1"/>
  <c r="AB14" i="79"/>
  <c r="AB13" i="194"/>
  <c r="AJ9" i="200"/>
  <c r="AJ9" i="196"/>
  <c r="AJ28" i="196" s="1"/>
  <c r="AJ10" i="197" s="1"/>
  <c r="AJ9" i="137"/>
  <c r="AJ10" i="194"/>
  <c r="AJ11" i="132"/>
  <c r="AJ31" i="132" s="1"/>
  <c r="AJ10" i="160" s="1"/>
  <c r="AJ11" i="79"/>
  <c r="R15" i="200"/>
  <c r="R15" i="196"/>
  <c r="R34" i="196" s="1"/>
  <c r="R16" i="197" s="1"/>
  <c r="R15" i="137"/>
  <c r="R16" i="194"/>
  <c r="R17" i="79"/>
  <c r="R17" i="132"/>
  <c r="R37" i="132" s="1"/>
  <c r="R16" i="160" s="1"/>
  <c r="AZ7" i="194"/>
  <c r="AZ8" i="132"/>
  <c r="AZ28" i="132" s="1"/>
  <c r="AZ7" i="160" s="1"/>
  <c r="AZ8" i="79"/>
  <c r="AY19" i="54"/>
  <c r="AY7" i="194"/>
  <c r="AY8" i="79"/>
  <c r="AY8" i="132"/>
  <c r="AY28" i="132" s="1"/>
  <c r="AY7" i="160" s="1"/>
  <c r="AB15" i="200"/>
  <c r="AB15" i="196"/>
  <c r="AB34" i="196" s="1"/>
  <c r="AB16" i="197" s="1"/>
  <c r="AB15" i="137"/>
  <c r="AB17" i="132"/>
  <c r="AB37" i="132" s="1"/>
  <c r="AB16" i="160" s="1"/>
  <c r="AB16" i="194"/>
  <c r="AB17" i="79"/>
  <c r="AB9" i="200"/>
  <c r="AB9" i="196"/>
  <c r="AB28" i="196" s="1"/>
  <c r="AB10" i="197" s="1"/>
  <c r="AB9" i="137"/>
  <c r="AB10" i="194"/>
  <c r="AB11" i="132"/>
  <c r="AB31" i="132" s="1"/>
  <c r="AB10" i="160" s="1"/>
  <c r="AB11" i="79"/>
  <c r="J17" i="182"/>
  <c r="J38" i="182" s="1"/>
  <c r="J16" i="195"/>
  <c r="J16" i="181" s="1"/>
  <c r="J35" i="194"/>
  <c r="Z15" i="195"/>
  <c r="Z15" i="181" s="1"/>
  <c r="Z34" i="194"/>
  <c r="Z16" i="182"/>
  <c r="Z37" i="182" s="1"/>
  <c r="AJ10" i="182"/>
  <c r="AJ31" i="182" s="1"/>
  <c r="AJ9" i="195"/>
  <c r="AJ9" i="181" s="1"/>
  <c r="AJ28" i="194"/>
  <c r="AJ9" i="199"/>
  <c r="AJ27" i="137"/>
  <c r="R9" i="195"/>
  <c r="R9" i="181" s="1"/>
  <c r="R28" i="194"/>
  <c r="R10" i="182"/>
  <c r="R31" i="182" s="1"/>
  <c r="BI16" i="161"/>
  <c r="BI36" i="79"/>
  <c r="Z13" i="182"/>
  <c r="Z34" i="182" s="1"/>
  <c r="Z12" i="195"/>
  <c r="Z12" i="181" s="1"/>
  <c r="Z31" i="194"/>
  <c r="AB13" i="161"/>
  <c r="AB33" i="79"/>
  <c r="BI19" i="161"/>
  <c r="BI39" i="79"/>
  <c r="AJ8" i="182"/>
  <c r="AJ29" i="182" s="1"/>
  <c r="AJ7" i="195"/>
  <c r="AJ7" i="181" s="1"/>
  <c r="AJ26" i="194"/>
  <c r="R8" i="161"/>
  <c r="R28" i="79"/>
  <c r="J14" i="182"/>
  <c r="J35" i="182" s="1"/>
  <c r="J13" i="195"/>
  <c r="J13" i="181" s="1"/>
  <c r="J32" i="194"/>
  <c r="AJ13" i="182"/>
  <c r="AJ34" i="182" s="1"/>
  <c r="AJ12" i="195"/>
  <c r="AJ12" i="181" s="1"/>
  <c r="AJ31" i="194"/>
  <c r="AB8" i="161"/>
  <c r="AB28" i="79"/>
  <c r="AB7" i="199"/>
  <c r="AB25" i="137"/>
  <c r="AD10" i="161"/>
  <c r="AD30" i="79"/>
  <c r="AN9" i="194"/>
  <c r="AN10" i="79"/>
  <c r="AN10" i="132"/>
  <c r="AN30" i="132" s="1"/>
  <c r="AN9" i="160" s="1"/>
  <c r="AR10" i="79"/>
  <c r="AR9" i="194"/>
  <c r="AR10" i="132"/>
  <c r="AR30" i="132" s="1"/>
  <c r="AR9" i="160" s="1"/>
  <c r="AS16" i="79"/>
  <c r="AS16" i="132"/>
  <c r="AS36" i="132" s="1"/>
  <c r="AS15" i="160" s="1"/>
  <c r="AS15" i="194"/>
  <c r="AV15" i="194"/>
  <c r="AV16" i="79"/>
  <c r="AV16" i="132"/>
  <c r="AV36" i="132" s="1"/>
  <c r="AV15" i="160" s="1"/>
  <c r="AZ12" i="194"/>
  <c r="AZ13" i="79"/>
  <c r="AZ13" i="132"/>
  <c r="AZ33" i="132" s="1"/>
  <c r="AZ12" i="160" s="1"/>
  <c r="BC10" i="79"/>
  <c r="BC10" i="132"/>
  <c r="BC30" i="132" s="1"/>
  <c r="BC9" i="160" s="1"/>
  <c r="BC9" i="194"/>
  <c r="BE15" i="194"/>
  <c r="BE16" i="79"/>
  <c r="BE16" i="132"/>
  <c r="BE36" i="132" s="1"/>
  <c r="BE15" i="160" s="1"/>
  <c r="BH15" i="194"/>
  <c r="BH16" i="79"/>
  <c r="BH16" i="132"/>
  <c r="BH36" i="132" s="1"/>
  <c r="BH15" i="160" s="1"/>
  <c r="BL15" i="194"/>
  <c r="BL16" i="79"/>
  <c r="BL16" i="132"/>
  <c r="BL36" i="132" s="1"/>
  <c r="BL15" i="160" s="1"/>
  <c r="AQ19" i="54"/>
  <c r="AQ7" i="194"/>
  <c r="AQ8" i="79"/>
  <c r="AQ8" i="132"/>
  <c r="AQ28" i="132" s="1"/>
  <c r="AQ7" i="160" s="1"/>
  <c r="AO8" i="79"/>
  <c r="AO7" i="194"/>
  <c r="AO8" i="132"/>
  <c r="AO28" i="132" s="1"/>
  <c r="AO7" i="160" s="1"/>
  <c r="AY12" i="194"/>
  <c r="AY13" i="79"/>
  <c r="AY13" i="132"/>
  <c r="AY33" i="132" s="1"/>
  <c r="AY12" i="160" s="1"/>
  <c r="AD15" i="200"/>
  <c r="AD15" i="137"/>
  <c r="AD15" i="196"/>
  <c r="AD34" i="196" s="1"/>
  <c r="AD16" i="197" s="1"/>
  <c r="AD16" i="194"/>
  <c r="AD17" i="79"/>
  <c r="AD17" i="132"/>
  <c r="AD37" i="132" s="1"/>
  <c r="AD16" i="160" s="1"/>
  <c r="AD12" i="196"/>
  <c r="AD31" i="196" s="1"/>
  <c r="AD13" i="197" s="1"/>
  <c r="AD12" i="137"/>
  <c r="AD12" i="200"/>
  <c r="AD13" i="194"/>
  <c r="AD14" i="79"/>
  <c r="AD14" i="132"/>
  <c r="AD34" i="132" s="1"/>
  <c r="AD13" i="160" s="1"/>
  <c r="AB19" i="200"/>
  <c r="AB19" i="137"/>
  <c r="AB19" i="196"/>
  <c r="AB38" i="196" s="1"/>
  <c r="AB20" i="197" s="1"/>
  <c r="AB21" i="132"/>
  <c r="AB41" i="132" s="1"/>
  <c r="AB20" i="160" s="1"/>
  <c r="AB21" i="79"/>
  <c r="AB20" i="194"/>
  <c r="AD17" i="200"/>
  <c r="AD17" i="196"/>
  <c r="AD36" i="196" s="1"/>
  <c r="AD18" i="197" s="1"/>
  <c r="AD17" i="137"/>
  <c r="AD19" i="132"/>
  <c r="AD39" i="132" s="1"/>
  <c r="AD18" i="160" s="1"/>
  <c r="AD18" i="194"/>
  <c r="AD19" i="79"/>
  <c r="Z15" i="199"/>
  <c r="Z33" i="137"/>
  <c r="BI10" i="161"/>
  <c r="BI30" i="79"/>
  <c r="AJ10" i="161"/>
  <c r="AJ30" i="79"/>
  <c r="AD16" i="182"/>
  <c r="AD37" i="182" s="1"/>
  <c r="AD15" i="195"/>
  <c r="AD15" i="181" s="1"/>
  <c r="AD34" i="194"/>
  <c r="Z28" i="79"/>
  <c r="Z8" i="161"/>
  <c r="BI15" i="195"/>
  <c r="BI15" i="181" s="1"/>
  <c r="BI16" i="182"/>
  <c r="BI37" i="182" s="1"/>
  <c r="BI34" i="194"/>
  <c r="AD12" i="199"/>
  <c r="AD30" i="137"/>
  <c r="AJ8" i="161"/>
  <c r="AJ28" i="79"/>
  <c r="BI12" i="195"/>
  <c r="BI12" i="181" s="1"/>
  <c r="BI13" i="182"/>
  <c r="BI34" i="182" s="1"/>
  <c r="BI31" i="194"/>
  <c r="AB16" i="161"/>
  <c r="AB36" i="79"/>
  <c r="Z27" i="137"/>
  <c r="Z9" i="199"/>
  <c r="AB8" i="182"/>
  <c r="AB29" i="182" s="1"/>
  <c r="AB7" i="195"/>
  <c r="AB7" i="181" s="1"/>
  <c r="AB26" i="194"/>
  <c r="AD10" i="182"/>
  <c r="AD31" i="182" s="1"/>
  <c r="AD9" i="195"/>
  <c r="AD9" i="181" s="1"/>
  <c r="AD28" i="194"/>
  <c r="AP9" i="194"/>
  <c r="AP10" i="132"/>
  <c r="AP30" i="132" s="1"/>
  <c r="AP9" i="160" s="1"/>
  <c r="AP10" i="79"/>
  <c r="AR12" i="194"/>
  <c r="AR13" i="79"/>
  <c r="AR13" i="132"/>
  <c r="AR33" i="132" s="1"/>
  <c r="AR12" i="160" s="1"/>
  <c r="AU15" i="194"/>
  <c r="AU16" i="79"/>
  <c r="AU16" i="132"/>
  <c r="AU36" i="132" s="1"/>
  <c r="AU15" i="160" s="1"/>
  <c r="AX13" i="132"/>
  <c r="AX33" i="132" s="1"/>
  <c r="AX12" i="160" s="1"/>
  <c r="AX13" i="79"/>
  <c r="AX12" i="194"/>
  <c r="AZ15" i="194"/>
  <c r="AZ16" i="79"/>
  <c r="AZ16" i="132"/>
  <c r="AZ36" i="132" s="1"/>
  <c r="AZ15" i="160" s="1"/>
  <c r="BC12" i="194"/>
  <c r="BC13" i="79"/>
  <c r="BC13" i="132"/>
  <c r="BC33" i="132" s="1"/>
  <c r="BC12" i="160" s="1"/>
  <c r="BF13" i="132"/>
  <c r="BF33" i="132" s="1"/>
  <c r="BF12" i="160" s="1"/>
  <c r="BF13" i="79"/>
  <c r="BF12" i="194"/>
  <c r="BJ9" i="194"/>
  <c r="BJ10" i="132"/>
  <c r="BJ30" i="132" s="1"/>
  <c r="BJ9" i="160" s="1"/>
  <c r="BJ10" i="79"/>
  <c r="BL7" i="194"/>
  <c r="BL8" i="132"/>
  <c r="BL28" i="132" s="1"/>
  <c r="BL7" i="160" s="1"/>
  <c r="BL8" i="79"/>
  <c r="BG7" i="194"/>
  <c r="BG8" i="79"/>
  <c r="BG8" i="132"/>
  <c r="BG28" i="132" s="1"/>
  <c r="BG7" i="160" s="1"/>
  <c r="BA9" i="194"/>
  <c r="BA10" i="79"/>
  <c r="BA10" i="132"/>
  <c r="BA30" i="132" s="1"/>
  <c r="BA9" i="160" s="1"/>
  <c r="AY15" i="194"/>
  <c r="AY16" i="79"/>
  <c r="AY16" i="132"/>
  <c r="AY36" i="132" s="1"/>
  <c r="AY15" i="160" s="1"/>
  <c r="R9" i="200"/>
  <c r="R9" i="137"/>
  <c r="R10" i="194"/>
  <c r="R11" i="79"/>
  <c r="R11" i="132"/>
  <c r="R31" i="132" s="1"/>
  <c r="R10" i="160" s="1"/>
  <c r="R9" i="196"/>
  <c r="R28" i="196" s="1"/>
  <c r="R10" i="197" s="1"/>
  <c r="Z9" i="200"/>
  <c r="Z9" i="196"/>
  <c r="Z28" i="196" s="1"/>
  <c r="Z10" i="197" s="1"/>
  <c r="Z9" i="137"/>
  <c r="Z10" i="194"/>
  <c r="Z11" i="79"/>
  <c r="Z11" i="132"/>
  <c r="Z31" i="132" s="1"/>
  <c r="Z10" i="160" s="1"/>
  <c r="BF11" i="54"/>
  <c r="BF9" i="194"/>
  <c r="BF10" i="132"/>
  <c r="BF30" i="132" s="1"/>
  <c r="BF9" i="160" s="1"/>
  <c r="BF10" i="79"/>
  <c r="Z15" i="200"/>
  <c r="Z15" i="196"/>
  <c r="Z34" i="196" s="1"/>
  <c r="Z16" i="197" s="1"/>
  <c r="Z15" i="137"/>
  <c r="Z16" i="194"/>
  <c r="Z17" i="79"/>
  <c r="Z17" i="132"/>
  <c r="Z37" i="132" s="1"/>
  <c r="Z16" i="160" s="1"/>
  <c r="J17" i="161"/>
  <c r="J37" i="79"/>
  <c r="Z16" i="161"/>
  <c r="Z36" i="79"/>
  <c r="AD12" i="195"/>
  <c r="AD12" i="181" s="1"/>
  <c r="AD31" i="194"/>
  <c r="AD13" i="182"/>
  <c r="AD34" i="182" s="1"/>
  <c r="Z12" i="199"/>
  <c r="Z30" i="137"/>
  <c r="AB12" i="199"/>
  <c r="AB30" i="137"/>
  <c r="J10" i="199"/>
  <c r="J28" i="137"/>
  <c r="R15" i="195"/>
  <c r="R15" i="181" s="1"/>
  <c r="R34" i="194"/>
  <c r="R16" i="182"/>
  <c r="R37" i="182" s="1"/>
  <c r="AJ12" i="199"/>
  <c r="AJ30" i="137"/>
  <c r="AB16" i="182"/>
  <c r="AB37" i="182" s="1"/>
  <c r="AB15" i="195"/>
  <c r="AB15" i="181" s="1"/>
  <c r="AB34" i="194"/>
  <c r="Z10" i="161"/>
  <c r="Z30" i="79"/>
  <c r="R13" i="182"/>
  <c r="R34" i="182" s="1"/>
  <c r="R12" i="195"/>
  <c r="R12" i="181" s="1"/>
  <c r="R31" i="194"/>
  <c r="AD9" i="199"/>
  <c r="AD27" i="137"/>
  <c r="AP13" i="132"/>
  <c r="AP33" i="132" s="1"/>
  <c r="AP12" i="160" s="1"/>
  <c r="AP13" i="79"/>
  <c r="AP12" i="194"/>
  <c r="AQ15" i="194"/>
  <c r="AQ16" i="79"/>
  <c r="AQ16" i="132"/>
  <c r="AQ36" i="132" s="1"/>
  <c r="AQ15" i="160" s="1"/>
  <c r="AS9" i="194"/>
  <c r="AS10" i="79"/>
  <c r="AS10" i="132"/>
  <c r="AS30" i="132" s="1"/>
  <c r="AS9" i="160" s="1"/>
  <c r="AV9" i="194"/>
  <c r="AV10" i="79"/>
  <c r="AV10" i="132"/>
  <c r="AV30" i="132" s="1"/>
  <c r="AV9" i="160" s="1"/>
  <c r="AW13" i="79"/>
  <c r="AW12" i="194"/>
  <c r="AW13" i="132"/>
  <c r="AW33" i="132" s="1"/>
  <c r="AW12" i="160" s="1"/>
  <c r="BA12" i="194"/>
  <c r="BA13" i="79"/>
  <c r="BA13" i="132"/>
  <c r="BA33" i="132" s="1"/>
  <c r="BA12" i="160" s="1"/>
  <c r="BB13" i="132"/>
  <c r="BB33" i="132" s="1"/>
  <c r="BB12" i="160" s="1"/>
  <c r="BB12" i="194"/>
  <c r="BB13" i="79"/>
  <c r="BE9" i="194"/>
  <c r="BE10" i="79"/>
  <c r="BE10" i="132"/>
  <c r="BE30" i="132" s="1"/>
  <c r="BE9" i="160" s="1"/>
  <c r="BF16" i="132"/>
  <c r="BF36" i="132" s="1"/>
  <c r="BF15" i="160" s="1"/>
  <c r="BF15" i="194"/>
  <c r="BF16" i="79"/>
  <c r="BJ13" i="132"/>
  <c r="BJ33" i="132" s="1"/>
  <c r="BJ12" i="160" s="1"/>
  <c r="BJ12" i="194"/>
  <c r="BJ13" i="79"/>
  <c r="BK10" i="79"/>
  <c r="BK10" i="132"/>
  <c r="BK30" i="132" s="1"/>
  <c r="BK9" i="160" s="1"/>
  <c r="BK9" i="194"/>
  <c r="BB7" i="194"/>
  <c r="BB8" i="79"/>
  <c r="BB8" i="132"/>
  <c r="BB28" i="132" s="1"/>
  <c r="BB7" i="160" s="1"/>
  <c r="AO9" i="194"/>
  <c r="AO10" i="79"/>
  <c r="AO10" i="132"/>
  <c r="AO30" i="132" s="1"/>
  <c r="AO9" i="160" s="1"/>
  <c r="AN12" i="194"/>
  <c r="AN13" i="79"/>
  <c r="AN13" i="132"/>
  <c r="AN33" i="132" s="1"/>
  <c r="AN12" i="160" s="1"/>
  <c r="AP16" i="132"/>
  <c r="AP36" i="132" s="1"/>
  <c r="AP15" i="160" s="1"/>
  <c r="AP15" i="194"/>
  <c r="AP16" i="79"/>
  <c r="AR15" i="194"/>
  <c r="AR16" i="79"/>
  <c r="AR16" i="132"/>
  <c r="AR36" i="132" s="1"/>
  <c r="AR15" i="160" s="1"/>
  <c r="AS12" i="194"/>
  <c r="AS13" i="79"/>
  <c r="AS13" i="132"/>
  <c r="AS33" i="132" s="1"/>
  <c r="AS12" i="160" s="1"/>
  <c r="AT21" i="54"/>
  <c r="AV12" i="194"/>
  <c r="AV13" i="79"/>
  <c r="AV13" i="132"/>
  <c r="AV33" i="132" s="1"/>
  <c r="AV12" i="160" s="1"/>
  <c r="AW15" i="194"/>
  <c r="AW16" i="79"/>
  <c r="AW16" i="132"/>
  <c r="AW36" i="132" s="1"/>
  <c r="AW15" i="160" s="1"/>
  <c r="AZ10" i="79"/>
  <c r="AZ10" i="132"/>
  <c r="AZ30" i="132" s="1"/>
  <c r="AZ9" i="160" s="1"/>
  <c r="AZ9" i="194"/>
  <c r="BA16" i="79"/>
  <c r="BA15" i="194"/>
  <c r="BA16" i="132"/>
  <c r="BA36" i="132" s="1"/>
  <c r="BA15" i="160" s="1"/>
  <c r="BB16" i="132"/>
  <c r="BB36" i="132" s="1"/>
  <c r="BB15" i="160" s="1"/>
  <c r="BB16" i="79"/>
  <c r="BB15" i="194"/>
  <c r="BD9" i="194"/>
  <c r="BD10" i="79"/>
  <c r="BD10" i="132"/>
  <c r="BD30" i="132" s="1"/>
  <c r="BD9" i="160" s="1"/>
  <c r="BE13" i="79"/>
  <c r="BE13" i="132"/>
  <c r="BE33" i="132" s="1"/>
  <c r="BE12" i="160" s="1"/>
  <c r="BE12" i="194"/>
  <c r="BG10" i="79"/>
  <c r="BG9" i="194"/>
  <c r="BG10" i="132"/>
  <c r="BG30" i="132" s="1"/>
  <c r="BG9" i="160" s="1"/>
  <c r="BH12" i="194"/>
  <c r="BH13" i="79"/>
  <c r="BH13" i="132"/>
  <c r="BH33" i="132" s="1"/>
  <c r="BH12" i="160" s="1"/>
  <c r="BJ16" i="132"/>
  <c r="BJ36" i="132" s="1"/>
  <c r="BJ15" i="160" s="1"/>
  <c r="BJ16" i="79"/>
  <c r="BJ15" i="194"/>
  <c r="BL12" i="194"/>
  <c r="BL13" i="79"/>
  <c r="BL13" i="132"/>
  <c r="BL33" i="132" s="1"/>
  <c r="BL12" i="160" s="1"/>
  <c r="BF8" i="79"/>
  <c r="BF7" i="194"/>
  <c r="BF8" i="132"/>
  <c r="BF28" i="132" s="1"/>
  <c r="BF7" i="160" s="1"/>
  <c r="AW8" i="79"/>
  <c r="AW7" i="194"/>
  <c r="AW8" i="132"/>
  <c r="AW28" i="132" s="1"/>
  <c r="AW7" i="160" s="1"/>
  <c r="AU7" i="194"/>
  <c r="AU8" i="79"/>
  <c r="AU8" i="132"/>
  <c r="AU28" i="132" s="1"/>
  <c r="AU7" i="160" s="1"/>
  <c r="BC7" i="194"/>
  <c r="BC8" i="79"/>
  <c r="BC8" i="132"/>
  <c r="BC28" i="132" s="1"/>
  <c r="BC7" i="160" s="1"/>
  <c r="AS8" i="79"/>
  <c r="AS8" i="132"/>
  <c r="AS28" i="132" s="1"/>
  <c r="AS7" i="160" s="1"/>
  <c r="AS7" i="194"/>
  <c r="AU10" i="79"/>
  <c r="AU10" i="132"/>
  <c r="AU30" i="132" s="1"/>
  <c r="AU9" i="160" s="1"/>
  <c r="AU9" i="194"/>
  <c r="R19" i="200"/>
  <c r="R19" i="196"/>
  <c r="R38" i="196" s="1"/>
  <c r="R20" i="197" s="1"/>
  <c r="R19" i="137"/>
  <c r="R20" i="194"/>
  <c r="R21" i="132"/>
  <c r="R41" i="132" s="1"/>
  <c r="R20" i="160" s="1"/>
  <c r="R21" i="79"/>
  <c r="AJ17" i="200"/>
  <c r="AJ17" i="137"/>
  <c r="AJ17" i="196"/>
  <c r="AJ36" i="196" s="1"/>
  <c r="AJ18" i="197" s="1"/>
  <c r="AJ18" i="194"/>
  <c r="AJ19" i="132"/>
  <c r="AJ39" i="132" s="1"/>
  <c r="AJ18" i="160" s="1"/>
  <c r="AJ19" i="79"/>
  <c r="BI16" i="194"/>
  <c r="BI17" i="132"/>
  <c r="BI37" i="132" s="1"/>
  <c r="BI16" i="160" s="1"/>
  <c r="BI17" i="79"/>
  <c r="AJ12" i="200"/>
  <c r="AJ12" i="137"/>
  <c r="AJ12" i="196"/>
  <c r="AJ31" i="196" s="1"/>
  <c r="AJ13" i="197" s="1"/>
  <c r="AJ14" i="132"/>
  <c r="AJ34" i="132" s="1"/>
  <c r="AJ13" i="160" s="1"/>
  <c r="AJ14" i="79"/>
  <c r="AJ13" i="194"/>
  <c r="AD19" i="200"/>
  <c r="AD19" i="196"/>
  <c r="AD38" i="196" s="1"/>
  <c r="AD20" i="197" s="1"/>
  <c r="AD19" i="137"/>
  <c r="AD20" i="194"/>
  <c r="AD21" i="132"/>
  <c r="AD41" i="132" s="1"/>
  <c r="AD20" i="160" s="1"/>
  <c r="AD21" i="79"/>
  <c r="BI11" i="79"/>
  <c r="BI10" i="194"/>
  <c r="BI11" i="132"/>
  <c r="BI31" i="132" s="1"/>
  <c r="BI10" i="160" s="1"/>
  <c r="BI13" i="194"/>
  <c r="BI14" i="79"/>
  <c r="BI14" i="132"/>
  <c r="BI34" i="132" s="1"/>
  <c r="BI13" i="160" s="1"/>
  <c r="R12" i="200"/>
  <c r="R12" i="196"/>
  <c r="R31" i="196" s="1"/>
  <c r="R13" i="197" s="1"/>
  <c r="R12" i="137"/>
  <c r="R13" i="194"/>
  <c r="R14" i="79"/>
  <c r="R14" i="132"/>
  <c r="R34" i="132" s="1"/>
  <c r="R13" i="160" s="1"/>
  <c r="AJ15" i="200"/>
  <c r="AJ15" i="196"/>
  <c r="AJ34" i="196" s="1"/>
  <c r="AJ16" i="197" s="1"/>
  <c r="AJ15" i="137"/>
  <c r="AJ17" i="132"/>
  <c r="AJ37" i="132" s="1"/>
  <c r="AJ16" i="160" s="1"/>
  <c r="AJ16" i="194"/>
  <c r="AJ17" i="79"/>
  <c r="J16" i="199"/>
  <c r="J34" i="137"/>
  <c r="AD8" i="161"/>
  <c r="AD28" i="79"/>
  <c r="AD15" i="199"/>
  <c r="AD33" i="137"/>
  <c r="Z8" i="182"/>
  <c r="Z29" i="182" s="1"/>
  <c r="Z7" i="195"/>
  <c r="Z7" i="181" s="1"/>
  <c r="Z26" i="194"/>
  <c r="R9" i="199"/>
  <c r="R27" i="137"/>
  <c r="AD13" i="161"/>
  <c r="AD33" i="79"/>
  <c r="AB13" i="182"/>
  <c r="AB34" i="182" s="1"/>
  <c r="AB12" i="195"/>
  <c r="AB12" i="181" s="1"/>
  <c r="AB31" i="194"/>
  <c r="AJ15" i="199"/>
  <c r="AJ33" i="137"/>
  <c r="BI18" i="195"/>
  <c r="BI18" i="181" s="1"/>
  <c r="BI19" i="182"/>
  <c r="BI40" i="182" s="1"/>
  <c r="BI37" i="194"/>
  <c r="AB10" i="182"/>
  <c r="AB31" i="182" s="1"/>
  <c r="AB9" i="195"/>
  <c r="AB9" i="181" s="1"/>
  <c r="AB28" i="194"/>
  <c r="AB9" i="199"/>
  <c r="AB27" i="137"/>
  <c r="R7" i="199"/>
  <c r="R25" i="137"/>
  <c r="J13" i="199"/>
  <c r="J31" i="137"/>
  <c r="J11" i="161"/>
  <c r="J31" i="79"/>
  <c r="R15" i="199"/>
  <c r="R33" i="137"/>
  <c r="BI33" i="79"/>
  <c r="BI13" i="161"/>
  <c r="AJ13" i="161"/>
  <c r="AJ33" i="79"/>
  <c r="AB15" i="199"/>
  <c r="AB33" i="137"/>
  <c r="Z9" i="195"/>
  <c r="Z9" i="181" s="1"/>
  <c r="Z28" i="194"/>
  <c r="Z10" i="182"/>
  <c r="Z31" i="182" s="1"/>
  <c r="R13" i="161"/>
  <c r="R33" i="79"/>
  <c r="R12" i="199"/>
  <c r="R30" i="137"/>
  <c r="BI21" i="161"/>
  <c r="BI41" i="79"/>
  <c r="AY21" i="54"/>
  <c r="AW21" i="54"/>
  <c r="BH19" i="54"/>
  <c r="AX21" i="54"/>
  <c r="AO21" i="54"/>
  <c r="AR19" i="54"/>
  <c r="AY17" i="54"/>
  <c r="BJ19" i="54"/>
  <c r="BD21" i="54"/>
  <c r="AV19" i="54"/>
  <c r="AN14" i="54"/>
  <c r="BJ21" i="54"/>
  <c r="AP19" i="54"/>
  <c r="AQ21" i="54"/>
  <c r="BC21" i="54"/>
  <c r="AZ19" i="54"/>
  <c r="BB21" i="54"/>
  <c r="AZ21" i="54"/>
  <c r="BK21" i="54"/>
  <c r="AU21" i="54"/>
  <c r="T16" i="54"/>
  <c r="BA19" i="54"/>
  <c r="AS19" i="54"/>
  <c r="BD19" i="54"/>
  <c r="BL19" i="54"/>
  <c r="BL21" i="54"/>
  <c r="AY14" i="54"/>
  <c r="AS21" i="54"/>
  <c r="AX19" i="54"/>
  <c r="BH11" i="54"/>
  <c r="AS17" i="54"/>
  <c r="AR17" i="54"/>
  <c r="AV11" i="54"/>
  <c r="BB11" i="54"/>
  <c r="BE14" i="54"/>
  <c r="BH21" i="54"/>
  <c r="AR11" i="54"/>
  <c r="AV14" i="54"/>
  <c r="AZ14" i="54"/>
  <c r="BB14" i="54"/>
  <c r="BE17" i="54"/>
  <c r="BG17" i="54"/>
  <c r="BJ11" i="54"/>
  <c r="BL11" i="54"/>
  <c r="AN21" i="54"/>
  <c r="AQ14" i="54"/>
  <c r="AX17" i="54"/>
  <c r="BD17" i="54"/>
  <c r="BA11" i="54"/>
  <c r="AO11" i="54"/>
  <c r="AQ17" i="54"/>
  <c r="AU14" i="54"/>
  <c r="BC11" i="54"/>
  <c r="BF14" i="54"/>
  <c r="BC14" i="54"/>
  <c r="AO17" i="54"/>
  <c r="AP14" i="54"/>
  <c r="AW17" i="54"/>
  <c r="BC17" i="54"/>
  <c r="BE11" i="54"/>
  <c r="BG11" i="54"/>
  <c r="BK17" i="54"/>
  <c r="AU19" i="54"/>
  <c r="AO19" i="54"/>
  <c r="AP17" i="54"/>
  <c r="AZ11" i="54"/>
  <c r="BC19" i="54"/>
  <c r="BG14" i="54"/>
  <c r="BF21" i="54"/>
  <c r="BF19" i="54"/>
  <c r="AN19" i="54"/>
  <c r="AP21" i="54"/>
  <c r="AR14" i="54"/>
  <c r="AT14" i="54"/>
  <c r="AV17" i="54"/>
  <c r="AX11" i="54"/>
  <c r="AZ17" i="54"/>
  <c r="BB17" i="54"/>
  <c r="BD11" i="54"/>
  <c r="BE19" i="54"/>
  <c r="BG21" i="54"/>
  <c r="BJ14" i="54"/>
  <c r="BL14" i="54"/>
  <c r="AU11" i="54"/>
  <c r="AS11" i="54"/>
  <c r="AW11" i="54"/>
  <c r="BA14" i="54"/>
  <c r="BH14" i="54"/>
  <c r="AO14" i="54"/>
  <c r="AP11" i="54"/>
  <c r="AS14" i="54"/>
  <c r="AU17" i="54"/>
  <c r="AW14" i="54"/>
  <c r="BA17" i="54"/>
  <c r="BF17" i="54"/>
  <c r="BH17" i="54"/>
  <c r="BK14" i="54"/>
  <c r="BK11" i="54"/>
  <c r="AT11" i="54"/>
  <c r="AW19" i="54"/>
  <c r="AN11" i="54"/>
  <c r="AN17" i="54"/>
  <c r="AQ11" i="54"/>
  <c r="AR21" i="54"/>
  <c r="AT17" i="54"/>
  <c r="AV21" i="54"/>
  <c r="AX14" i="54"/>
  <c r="BB19" i="54"/>
  <c r="BD14" i="54"/>
  <c r="BE21" i="54"/>
  <c r="BG19" i="54"/>
  <c r="BJ17" i="54"/>
  <c r="BL17" i="54"/>
  <c r="Q13" i="54"/>
  <c r="T8" i="54"/>
  <c r="V8" i="54"/>
  <c r="L8" i="54"/>
  <c r="AG8" i="54"/>
  <c r="AG10" i="54"/>
  <c r="AG13" i="54"/>
  <c r="AG16" i="54"/>
  <c r="V13" i="54"/>
  <c r="V16" i="54"/>
  <c r="V10" i="54"/>
  <c r="T13" i="54"/>
  <c r="T10" i="54"/>
  <c r="Q16" i="54"/>
  <c r="Q10" i="54"/>
  <c r="Q8" i="54"/>
  <c r="L16" i="54"/>
  <c r="L10" i="54"/>
  <c r="L13" i="54"/>
  <c r="Q8" i="200" l="1"/>
  <c r="Q8" i="196"/>
  <c r="Q27" i="196" s="1"/>
  <c r="Q9" i="197" s="1"/>
  <c r="Q8" i="137"/>
  <c r="Q9" i="194"/>
  <c r="Q10" i="79"/>
  <c r="Q10" i="132"/>
  <c r="Q30" i="132" s="1"/>
  <c r="Q9" i="160" s="1"/>
  <c r="V6" i="196"/>
  <c r="V25" i="196" s="1"/>
  <c r="V7" i="197" s="1"/>
  <c r="V6" i="200"/>
  <c r="V6" i="137"/>
  <c r="V7" i="194"/>
  <c r="V8" i="79"/>
  <c r="V8" i="132"/>
  <c r="V28" i="132" s="1"/>
  <c r="V7" i="160" s="1"/>
  <c r="BD14" i="132"/>
  <c r="BD34" i="132" s="1"/>
  <c r="BD13" i="160" s="1"/>
  <c r="BD13" i="194"/>
  <c r="BD14" i="79"/>
  <c r="AN10" i="194"/>
  <c r="AN11" i="132"/>
  <c r="AN31" i="132" s="1"/>
  <c r="AN10" i="160" s="1"/>
  <c r="AN11" i="79"/>
  <c r="AW13" i="194"/>
  <c r="AW14" i="79"/>
  <c r="AW14" i="132"/>
  <c r="AW34" i="132" s="1"/>
  <c r="AW13" i="160" s="1"/>
  <c r="AS11" i="79"/>
  <c r="AS10" i="194"/>
  <c r="AS11" i="132"/>
  <c r="AS31" i="132" s="1"/>
  <c r="AS10" i="160" s="1"/>
  <c r="AZ17" i="132"/>
  <c r="AZ37" i="132" s="1"/>
  <c r="AZ16" i="160" s="1"/>
  <c r="AZ16" i="194"/>
  <c r="AZ17" i="79"/>
  <c r="AR14" i="132"/>
  <c r="AR34" i="132" s="1"/>
  <c r="AR13" i="160" s="1"/>
  <c r="AR14" i="79"/>
  <c r="AR13" i="194"/>
  <c r="AP16" i="194"/>
  <c r="AP17" i="79"/>
  <c r="AP17" i="132"/>
  <c r="AP37" i="132" s="1"/>
  <c r="AP16" i="160" s="1"/>
  <c r="AP13" i="194"/>
  <c r="AP14" i="79"/>
  <c r="AP14" i="132"/>
  <c r="AP34" i="132" s="1"/>
  <c r="AP13" i="160" s="1"/>
  <c r="BA11" i="79"/>
  <c r="BA10" i="194"/>
  <c r="BA11" i="132"/>
  <c r="BA31" i="132" s="1"/>
  <c r="BA10" i="160" s="1"/>
  <c r="BE16" i="194"/>
  <c r="BE17" i="132"/>
  <c r="BE37" i="132" s="1"/>
  <c r="BE16" i="160" s="1"/>
  <c r="BE17" i="79"/>
  <c r="AV10" i="194"/>
  <c r="AV11" i="132"/>
  <c r="AV31" i="132" s="1"/>
  <c r="AV10" i="160" s="1"/>
  <c r="AV11" i="79"/>
  <c r="T14" i="200"/>
  <c r="T14" i="137"/>
  <c r="T14" i="196"/>
  <c r="T33" i="196" s="1"/>
  <c r="T15" i="197" s="1"/>
  <c r="T15" i="194"/>
  <c r="T16" i="79"/>
  <c r="T16" i="132"/>
  <c r="T36" i="132" s="1"/>
  <c r="T15" i="160" s="1"/>
  <c r="AO20" i="194"/>
  <c r="AO21" i="132"/>
  <c r="AO41" i="132" s="1"/>
  <c r="AO20" i="160" s="1"/>
  <c r="AO21" i="79"/>
  <c r="AJ16" i="195"/>
  <c r="AJ16" i="181" s="1"/>
  <c r="AJ35" i="194"/>
  <c r="AJ17" i="182"/>
  <c r="AJ38" i="182" s="1"/>
  <c r="BI11" i="161"/>
  <c r="BI31" i="79"/>
  <c r="BC7" i="195"/>
  <c r="BC7" i="181" s="1"/>
  <c r="BC8" i="182"/>
  <c r="BC29" i="182" s="1"/>
  <c r="BC26" i="194"/>
  <c r="BL7" i="195"/>
  <c r="BL7" i="181" s="1"/>
  <c r="BL26" i="194"/>
  <c r="BL8" i="182"/>
  <c r="BL29" i="182" s="1"/>
  <c r="AP9" i="195"/>
  <c r="AP9" i="181" s="1"/>
  <c r="AP28" i="194"/>
  <c r="AP10" i="182"/>
  <c r="AP31" i="182" s="1"/>
  <c r="BH16" i="182"/>
  <c r="BH37" i="182" s="1"/>
  <c r="BH15" i="195"/>
  <c r="BH15" i="181" s="1"/>
  <c r="BH34" i="194"/>
  <c r="AN10" i="161"/>
  <c r="AN30" i="79"/>
  <c r="AB10" i="195"/>
  <c r="AB10" i="181" s="1"/>
  <c r="AB29" i="194"/>
  <c r="AB11" i="182"/>
  <c r="AB32" i="182" s="1"/>
  <c r="AB17" i="161"/>
  <c r="AB37" i="79"/>
  <c r="BJ8" i="161"/>
  <c r="BJ28" i="79"/>
  <c r="AN7" i="195"/>
  <c r="AN7" i="181" s="1"/>
  <c r="AN26" i="194"/>
  <c r="AN8" i="182"/>
  <c r="AN29" i="182" s="1"/>
  <c r="BG13" i="161"/>
  <c r="BG33" i="79"/>
  <c r="BD13" i="182"/>
  <c r="BD34" i="182" s="1"/>
  <c r="BD12" i="195"/>
  <c r="BD12" i="181" s="1"/>
  <c r="BD31" i="194"/>
  <c r="AX10" i="161"/>
  <c r="AX30" i="79"/>
  <c r="AQ10" i="161"/>
  <c r="AQ30" i="79"/>
  <c r="L8" i="200"/>
  <c r="L8" i="137"/>
  <c r="L8" i="196"/>
  <c r="L27" i="196" s="1"/>
  <c r="L9" i="197" s="1"/>
  <c r="L10" i="79"/>
  <c r="L9" i="194"/>
  <c r="L10" i="132"/>
  <c r="L30" i="132" s="1"/>
  <c r="L9" i="160" s="1"/>
  <c r="Q14" i="200"/>
  <c r="Q14" i="196"/>
  <c r="Q33" i="196" s="1"/>
  <c r="Q15" i="197" s="1"/>
  <c r="Q14" i="137"/>
  <c r="Q15" i="194"/>
  <c r="Q16" i="79"/>
  <c r="Q16" i="132"/>
  <c r="Q36" i="132" s="1"/>
  <c r="Q15" i="160" s="1"/>
  <c r="V14" i="200"/>
  <c r="V14" i="196"/>
  <c r="V33" i="196" s="1"/>
  <c r="V15" i="197" s="1"/>
  <c r="V16" i="132"/>
  <c r="V36" i="132" s="1"/>
  <c r="V15" i="160" s="1"/>
  <c r="V14" i="137"/>
  <c r="V16" i="79"/>
  <c r="V15" i="194"/>
  <c r="T6" i="200"/>
  <c r="T6" i="137"/>
  <c r="T6" i="196"/>
  <c r="T25" i="196" s="1"/>
  <c r="T7" i="197" s="1"/>
  <c r="T7" i="194"/>
  <c r="T8" i="132"/>
  <c r="T28" i="132" s="1"/>
  <c r="T7" i="160" s="1"/>
  <c r="T8" i="79"/>
  <c r="BJ16" i="194"/>
  <c r="BJ17" i="132"/>
  <c r="BJ37" i="132" s="1"/>
  <c r="BJ16" i="160" s="1"/>
  <c r="BJ17" i="79"/>
  <c r="BB19" i="132"/>
  <c r="BB39" i="132" s="1"/>
  <c r="BB18" i="160" s="1"/>
  <c r="BB18" i="194"/>
  <c r="BB19" i="79"/>
  <c r="AR21" i="132"/>
  <c r="AR41" i="132" s="1"/>
  <c r="AR20" i="160" s="1"/>
  <c r="AR21" i="79"/>
  <c r="AR20" i="194"/>
  <c r="AW19" i="79"/>
  <c r="AW18" i="194"/>
  <c r="AW19" i="132"/>
  <c r="AW39" i="132" s="1"/>
  <c r="AW18" i="160" s="1"/>
  <c r="BH17" i="132"/>
  <c r="BH37" i="132" s="1"/>
  <c r="BH16" i="160" s="1"/>
  <c r="BH16" i="194"/>
  <c r="BH17" i="79"/>
  <c r="AU17" i="79"/>
  <c r="AU16" i="194"/>
  <c r="AU17" i="132"/>
  <c r="AU37" i="132" s="1"/>
  <c r="AU16" i="160" s="1"/>
  <c r="BH14" i="132"/>
  <c r="BH34" i="132" s="1"/>
  <c r="BH13" i="160" s="1"/>
  <c r="BH14" i="79"/>
  <c r="BH13" i="194"/>
  <c r="AU10" i="194"/>
  <c r="AU11" i="79"/>
  <c r="AU11" i="132"/>
  <c r="AU31" i="132" s="1"/>
  <c r="AU10" i="160" s="1"/>
  <c r="BE19" i="79"/>
  <c r="BE19" i="132"/>
  <c r="BE39" i="132" s="1"/>
  <c r="BE18" i="160" s="1"/>
  <c r="BE18" i="194"/>
  <c r="AX10" i="194"/>
  <c r="AX11" i="79"/>
  <c r="AX11" i="132"/>
  <c r="AX31" i="132" s="1"/>
  <c r="AX10" i="160" s="1"/>
  <c r="AP20" i="194"/>
  <c r="AP21" i="132"/>
  <c r="AP41" i="132" s="1"/>
  <c r="AP20" i="160" s="1"/>
  <c r="AP21" i="79"/>
  <c r="BG14" i="79"/>
  <c r="BG14" i="132"/>
  <c r="BG34" i="132" s="1"/>
  <c r="BG13" i="160" s="1"/>
  <c r="BG13" i="194"/>
  <c r="AO19" i="79"/>
  <c r="AO19" i="132"/>
  <c r="AO39" i="132" s="1"/>
  <c r="AO18" i="160" s="1"/>
  <c r="AO18" i="194"/>
  <c r="BE11" i="79"/>
  <c r="BE11" i="132"/>
  <c r="BE31" i="132" s="1"/>
  <c r="BE10" i="160" s="1"/>
  <c r="BE10" i="194"/>
  <c r="AO16" i="194"/>
  <c r="AO17" i="79"/>
  <c r="AO17" i="132"/>
  <c r="AO37" i="132" s="1"/>
  <c r="AO16" i="160" s="1"/>
  <c r="AU13" i="194"/>
  <c r="AU14" i="79"/>
  <c r="AU14" i="132"/>
  <c r="AU34" i="132" s="1"/>
  <c r="AU13" i="160" s="1"/>
  <c r="BD17" i="132"/>
  <c r="BD37" i="132" s="1"/>
  <c r="BD16" i="160" s="1"/>
  <c r="BD17" i="79"/>
  <c r="BD16" i="194"/>
  <c r="BL10" i="194"/>
  <c r="BL11" i="132"/>
  <c r="BL31" i="132" s="1"/>
  <c r="BL10" i="160" s="1"/>
  <c r="BL11" i="79"/>
  <c r="BB13" i="194"/>
  <c r="BB14" i="79"/>
  <c r="BB14" i="132"/>
  <c r="BB34" i="132" s="1"/>
  <c r="BB13" i="160" s="1"/>
  <c r="BH21" i="132"/>
  <c r="BH41" i="132" s="1"/>
  <c r="BH20" i="160" s="1"/>
  <c r="BH21" i="79"/>
  <c r="BH20" i="194"/>
  <c r="AR17" i="132"/>
  <c r="AR37" i="132" s="1"/>
  <c r="AR16" i="160" s="1"/>
  <c r="AR16" i="194"/>
  <c r="AR17" i="79"/>
  <c r="AS20" i="194"/>
  <c r="AS21" i="132"/>
  <c r="AS41" i="132" s="1"/>
  <c r="AS20" i="160" s="1"/>
  <c r="AS21" i="79"/>
  <c r="BD18" i="194"/>
  <c r="BD19" i="132"/>
  <c r="BD39" i="132" s="1"/>
  <c r="BD18" i="160" s="1"/>
  <c r="BD19" i="79"/>
  <c r="AU20" i="194"/>
  <c r="AU21" i="79"/>
  <c r="AU21" i="132"/>
  <c r="AU41" i="132" s="1"/>
  <c r="AU20" i="160" s="1"/>
  <c r="BJ20" i="194"/>
  <c r="BJ21" i="132"/>
  <c r="BJ41" i="132" s="1"/>
  <c r="BJ20" i="160" s="1"/>
  <c r="BJ21" i="79"/>
  <c r="BJ19" i="132"/>
  <c r="BJ39" i="132" s="1"/>
  <c r="BJ18" i="160" s="1"/>
  <c r="BJ18" i="194"/>
  <c r="BJ19" i="79"/>
  <c r="AX20" i="194"/>
  <c r="AX21" i="132"/>
  <c r="AX41" i="132" s="1"/>
  <c r="AX20" i="160" s="1"/>
  <c r="AX21" i="79"/>
  <c r="BI14" i="182"/>
  <c r="BI35" i="182" s="1"/>
  <c r="BI32" i="194"/>
  <c r="BI13" i="195"/>
  <c r="BI13" i="181" s="1"/>
  <c r="AD21" i="161"/>
  <c r="AD41" i="79"/>
  <c r="BI17" i="161"/>
  <c r="BI37" i="79"/>
  <c r="R20" i="199"/>
  <c r="R38" i="137"/>
  <c r="AS8" i="161"/>
  <c r="AS28" i="79"/>
  <c r="AW8" i="182"/>
  <c r="AW29" i="182" s="1"/>
  <c r="AW7" i="195"/>
  <c r="AW7" i="181" s="1"/>
  <c r="AW26" i="194"/>
  <c r="BF28" i="79"/>
  <c r="BF8" i="161"/>
  <c r="BJ16" i="182"/>
  <c r="BJ37" i="182" s="1"/>
  <c r="BJ15" i="195"/>
  <c r="BJ15" i="181" s="1"/>
  <c r="BJ34" i="194"/>
  <c r="BH13" i="161"/>
  <c r="BH33" i="79"/>
  <c r="BG10" i="161"/>
  <c r="BG30" i="79"/>
  <c r="BB16" i="161"/>
  <c r="BB36" i="79"/>
  <c r="BA16" i="161"/>
  <c r="BA36" i="79"/>
  <c r="AV13" i="161"/>
  <c r="AV33" i="79"/>
  <c r="AS33" i="79"/>
  <c r="AS13" i="161"/>
  <c r="AR16" i="182"/>
  <c r="AR37" i="182" s="1"/>
  <c r="AR15" i="195"/>
  <c r="AR15" i="181" s="1"/>
  <c r="AR34" i="194"/>
  <c r="AO30" i="79"/>
  <c r="AO10" i="161"/>
  <c r="BB8" i="182"/>
  <c r="BB29" i="182" s="1"/>
  <c r="BB7" i="195"/>
  <c r="BB7" i="181" s="1"/>
  <c r="BB26" i="194"/>
  <c r="BJ13" i="161"/>
  <c r="BJ33" i="79"/>
  <c r="BF15" i="195"/>
  <c r="BF15" i="181" s="1"/>
  <c r="BF34" i="194"/>
  <c r="BF16" i="182"/>
  <c r="BF37" i="182" s="1"/>
  <c r="BE9" i="195"/>
  <c r="BE9" i="181" s="1"/>
  <c r="BE10" i="182"/>
  <c r="BE31" i="182" s="1"/>
  <c r="BE28" i="194"/>
  <c r="AJ16" i="199"/>
  <c r="AJ34" i="137"/>
  <c r="R14" i="161"/>
  <c r="R34" i="79"/>
  <c r="AJ19" i="182"/>
  <c r="AJ40" i="182" s="1"/>
  <c r="AJ18" i="195"/>
  <c r="AJ18" i="181" s="1"/>
  <c r="AJ37" i="194"/>
  <c r="R21" i="161"/>
  <c r="R41" i="79"/>
  <c r="AU10" i="161"/>
  <c r="AU30" i="79"/>
  <c r="AU28" i="79"/>
  <c r="AU8" i="161"/>
  <c r="AW8" i="161"/>
  <c r="AW28" i="79"/>
  <c r="BJ16" i="161"/>
  <c r="BJ36" i="79"/>
  <c r="BH13" i="182"/>
  <c r="BH34" i="182" s="1"/>
  <c r="BH12" i="195"/>
  <c r="BH12" i="181" s="1"/>
  <c r="BH31" i="194"/>
  <c r="BE12" i="195"/>
  <c r="BE12" i="181" s="1"/>
  <c r="BE13" i="182"/>
  <c r="BE34" i="182" s="1"/>
  <c r="BE31" i="194"/>
  <c r="BD10" i="161"/>
  <c r="BD30" i="79"/>
  <c r="AZ10" i="182"/>
  <c r="AZ31" i="182" s="1"/>
  <c r="AZ9" i="195"/>
  <c r="AZ9" i="181" s="1"/>
  <c r="AZ28" i="194"/>
  <c r="AW36" i="79"/>
  <c r="AW16" i="161"/>
  <c r="AV13" i="182"/>
  <c r="AV34" i="182" s="1"/>
  <c r="AV12" i="195"/>
  <c r="AV12" i="181" s="1"/>
  <c r="AV31" i="194"/>
  <c r="AS12" i="195"/>
  <c r="AS12" i="181" s="1"/>
  <c r="AS13" i="182"/>
  <c r="AS34" i="182" s="1"/>
  <c r="AS31" i="194"/>
  <c r="AP16" i="161"/>
  <c r="AP36" i="79"/>
  <c r="AN13" i="161"/>
  <c r="AN33" i="79"/>
  <c r="AO9" i="195"/>
  <c r="AO9" i="181" s="1"/>
  <c r="AO10" i="182"/>
  <c r="AO31" i="182" s="1"/>
  <c r="AO28" i="194"/>
  <c r="BK10" i="182"/>
  <c r="BK31" i="182" s="1"/>
  <c r="BK28" i="194"/>
  <c r="BK9" i="195"/>
  <c r="BK9" i="181" s="1"/>
  <c r="BJ12" i="195"/>
  <c r="BJ12" i="181" s="1"/>
  <c r="BJ31" i="194"/>
  <c r="BJ13" i="182"/>
  <c r="BJ34" i="182" s="1"/>
  <c r="BB13" i="161"/>
  <c r="BB33" i="79"/>
  <c r="BA33" i="79"/>
  <c r="BA13" i="161"/>
  <c r="AW13" i="161"/>
  <c r="AW33" i="79"/>
  <c r="AQ16" i="161"/>
  <c r="AQ36" i="79"/>
  <c r="Z16" i="199"/>
  <c r="Z34" i="137"/>
  <c r="Z11" i="161"/>
  <c r="Z31" i="79"/>
  <c r="R11" i="182"/>
  <c r="R32" i="182" s="1"/>
  <c r="R10" i="195"/>
  <c r="R10" i="181" s="1"/>
  <c r="R29" i="194"/>
  <c r="AY16" i="161"/>
  <c r="AY36" i="79"/>
  <c r="BA9" i="195"/>
  <c r="BA9" i="181" s="1"/>
  <c r="BA10" i="182"/>
  <c r="BA31" i="182" s="1"/>
  <c r="BA28" i="194"/>
  <c r="BL8" i="161"/>
  <c r="BL28" i="79"/>
  <c r="AX13" i="161"/>
  <c r="AX33" i="79"/>
  <c r="AU16" i="182"/>
  <c r="AU37" i="182" s="1"/>
  <c r="AU34" i="194"/>
  <c r="AU15" i="195"/>
  <c r="AU15" i="181" s="1"/>
  <c r="AP10" i="161"/>
  <c r="AP30" i="79"/>
  <c r="AD18" i="195"/>
  <c r="AD18" i="181" s="1"/>
  <c r="AD37" i="194"/>
  <c r="AD19" i="182"/>
  <c r="AD40" i="182" s="1"/>
  <c r="AD14" i="161"/>
  <c r="AD34" i="79"/>
  <c r="AY13" i="161"/>
  <c r="AY33" i="79"/>
  <c r="AO8" i="161"/>
  <c r="AO28" i="79"/>
  <c r="AQ18" i="194"/>
  <c r="AQ19" i="132"/>
  <c r="AQ39" i="132" s="1"/>
  <c r="AQ18" i="160" s="1"/>
  <c r="AQ19" i="79"/>
  <c r="BE36" i="79"/>
  <c r="BE16" i="161"/>
  <c r="BC10" i="161"/>
  <c r="BC30" i="79"/>
  <c r="AR30" i="79"/>
  <c r="AR10" i="161"/>
  <c r="AB11" i="161"/>
  <c r="AB31" i="79"/>
  <c r="AZ8" i="161"/>
  <c r="AZ28" i="79"/>
  <c r="R17" i="161"/>
  <c r="R37" i="79"/>
  <c r="AJ10" i="199"/>
  <c r="AJ28" i="137"/>
  <c r="AB14" i="161"/>
  <c r="AB34" i="79"/>
  <c r="R19" i="161"/>
  <c r="R39" i="79"/>
  <c r="AT10" i="161"/>
  <c r="AT30" i="79"/>
  <c r="AP8" i="182"/>
  <c r="AP29" i="182" s="1"/>
  <c r="AP7" i="195"/>
  <c r="AP7" i="181" s="1"/>
  <c r="AP26" i="194"/>
  <c r="BE8" i="161"/>
  <c r="BE28" i="79"/>
  <c r="BC16" i="161"/>
  <c r="BC36" i="79"/>
  <c r="Z13" i="199"/>
  <c r="Z31" i="137"/>
  <c r="AT8" i="161"/>
  <c r="AT28" i="79"/>
  <c r="AY10" i="182"/>
  <c r="AY31" i="182" s="1"/>
  <c r="AY9" i="195"/>
  <c r="AY9" i="181" s="1"/>
  <c r="AY28" i="194"/>
  <c r="BD8" i="161"/>
  <c r="BD28" i="79"/>
  <c r="BK16" i="182"/>
  <c r="BK37" i="182" s="1"/>
  <c r="BK34" i="194"/>
  <c r="BK15" i="195"/>
  <c r="BK15" i="181" s="1"/>
  <c r="AW9" i="195"/>
  <c r="AW9" i="181" s="1"/>
  <c r="AW10" i="182"/>
  <c r="AW31" i="182" s="1"/>
  <c r="AW28" i="194"/>
  <c r="AO36" i="79"/>
  <c r="AO16" i="161"/>
  <c r="BA8" i="161"/>
  <c r="BA28" i="79"/>
  <c r="BK18" i="194"/>
  <c r="BK19" i="132"/>
  <c r="BK39" i="132" s="1"/>
  <c r="BK18" i="160" s="1"/>
  <c r="BK19" i="79"/>
  <c r="Z19" i="161"/>
  <c r="Z39" i="79"/>
  <c r="AN8" i="161"/>
  <c r="AN28" i="79"/>
  <c r="BK13" i="182"/>
  <c r="BK34" i="182" s="1"/>
  <c r="BK12" i="195"/>
  <c r="BK12" i="181" s="1"/>
  <c r="BK31" i="194"/>
  <c r="AX9" i="195"/>
  <c r="AX9" i="181" s="1"/>
  <c r="AX28" i="194"/>
  <c r="AX10" i="182"/>
  <c r="AX31" i="182" s="1"/>
  <c r="L11" i="200"/>
  <c r="L11" i="137"/>
  <c r="L11" i="196"/>
  <c r="L30" i="196" s="1"/>
  <c r="L12" i="197" s="1"/>
  <c r="L12" i="194"/>
  <c r="L13" i="79"/>
  <c r="L13" i="132"/>
  <c r="L33" i="132" s="1"/>
  <c r="L12" i="160" s="1"/>
  <c r="V8" i="196"/>
  <c r="V27" i="196" s="1"/>
  <c r="V9" i="197" s="1"/>
  <c r="V8" i="200"/>
  <c r="V8" i="137"/>
  <c r="V9" i="194"/>
  <c r="V10" i="132"/>
  <c r="V30" i="132" s="1"/>
  <c r="V9" i="160" s="1"/>
  <c r="V10" i="79"/>
  <c r="AG11" i="200"/>
  <c r="AG11" i="137"/>
  <c r="AG11" i="196"/>
  <c r="AG30" i="196" s="1"/>
  <c r="AG12" i="197" s="1"/>
  <c r="AG12" i="194"/>
  <c r="AG13" i="79"/>
  <c r="AG13" i="132"/>
  <c r="AG33" i="132" s="1"/>
  <c r="AG12" i="160" s="1"/>
  <c r="BL17" i="132"/>
  <c r="BL37" i="132" s="1"/>
  <c r="BL16" i="160" s="1"/>
  <c r="BL17" i="79"/>
  <c r="BL16" i="194"/>
  <c r="AT16" i="194"/>
  <c r="AT17" i="79"/>
  <c r="AT17" i="132"/>
  <c r="AT37" i="132" s="1"/>
  <c r="AT16" i="160" s="1"/>
  <c r="BK13" i="194"/>
  <c r="BK14" i="79"/>
  <c r="BK14" i="132"/>
  <c r="BK34" i="132" s="1"/>
  <c r="BK13" i="160" s="1"/>
  <c r="AO13" i="194"/>
  <c r="AO14" i="79"/>
  <c r="AO14" i="132"/>
  <c r="AO34" i="132" s="1"/>
  <c r="AO13" i="160" s="1"/>
  <c r="BG21" i="79"/>
  <c r="BG21" i="132"/>
  <c r="BG41" i="132" s="1"/>
  <c r="BG20" i="160" s="1"/>
  <c r="BG20" i="194"/>
  <c r="BF20" i="194"/>
  <c r="BF21" i="132"/>
  <c r="BF41" i="132" s="1"/>
  <c r="BF20" i="160" s="1"/>
  <c r="BF21" i="79"/>
  <c r="BG10" i="194"/>
  <c r="BG11" i="79"/>
  <c r="BG11" i="132"/>
  <c r="BG31" i="132" s="1"/>
  <c r="BG10" i="160" s="1"/>
  <c r="BC10" i="194"/>
  <c r="BC11" i="79"/>
  <c r="BC11" i="132"/>
  <c r="BC31" i="132" s="1"/>
  <c r="BC10" i="160" s="1"/>
  <c r="AN21" i="132"/>
  <c r="AN41" i="132" s="1"/>
  <c r="AN20" i="160" s="1"/>
  <c r="AN20" i="194"/>
  <c r="AN21" i="79"/>
  <c r="AR10" i="194"/>
  <c r="AR11" i="132"/>
  <c r="AR31" i="132" s="1"/>
  <c r="AR10" i="160" s="1"/>
  <c r="AR11" i="79"/>
  <c r="AX19" i="132"/>
  <c r="AX39" i="132" s="1"/>
  <c r="AX18" i="160" s="1"/>
  <c r="AX19" i="79"/>
  <c r="AX18" i="194"/>
  <c r="BL18" i="194"/>
  <c r="BL19" i="132"/>
  <c r="BL39" i="132" s="1"/>
  <c r="BL18" i="160" s="1"/>
  <c r="BL19" i="79"/>
  <c r="BB20" i="194"/>
  <c r="BB21" i="132"/>
  <c r="BB41" i="132" s="1"/>
  <c r="BB20" i="160" s="1"/>
  <c r="BB21" i="79"/>
  <c r="AP19" i="132"/>
  <c r="AP39" i="132" s="1"/>
  <c r="AP18" i="160" s="1"/>
  <c r="AP19" i="79"/>
  <c r="AP18" i="194"/>
  <c r="BD21" i="132"/>
  <c r="BD41" i="132" s="1"/>
  <c r="BD20" i="160" s="1"/>
  <c r="BD20" i="194"/>
  <c r="BD21" i="79"/>
  <c r="AY21" i="79"/>
  <c r="AY20" i="194"/>
  <c r="AY21" i="132"/>
  <c r="AY41" i="132" s="1"/>
  <c r="AY20" i="160" s="1"/>
  <c r="R13" i="199"/>
  <c r="R31" i="137"/>
  <c r="BI14" i="161"/>
  <c r="BI34" i="79"/>
  <c r="AD20" i="199"/>
  <c r="AD38" i="137"/>
  <c r="AJ14" i="161"/>
  <c r="AJ34" i="79"/>
  <c r="AJ19" i="161"/>
  <c r="AJ39" i="79"/>
  <c r="AJ18" i="199"/>
  <c r="AJ36" i="137"/>
  <c r="R21" i="182"/>
  <c r="R42" i="182" s="1"/>
  <c r="R20" i="195"/>
  <c r="R20" i="181" s="1"/>
  <c r="R39" i="194"/>
  <c r="AU10" i="182"/>
  <c r="AU31" i="182" s="1"/>
  <c r="AU28" i="194"/>
  <c r="AU9" i="195"/>
  <c r="AU9" i="181" s="1"/>
  <c r="BF8" i="182"/>
  <c r="BF29" i="182" s="1"/>
  <c r="BF26" i="194"/>
  <c r="BF7" i="195"/>
  <c r="BF7" i="181" s="1"/>
  <c r="BL13" i="182"/>
  <c r="BL34" i="182" s="1"/>
  <c r="BL31" i="194"/>
  <c r="BL12" i="195"/>
  <c r="BL12" i="181" s="1"/>
  <c r="BG10" i="182"/>
  <c r="BG31" i="182" s="1"/>
  <c r="BG9" i="195"/>
  <c r="BG9" i="181" s="1"/>
  <c r="BG28" i="194"/>
  <c r="BE13" i="161"/>
  <c r="BE33" i="79"/>
  <c r="BB16" i="182"/>
  <c r="BB37" i="182" s="1"/>
  <c r="BB15" i="195"/>
  <c r="BB15" i="181" s="1"/>
  <c r="BB34" i="194"/>
  <c r="BA15" i="195"/>
  <c r="BA15" i="181" s="1"/>
  <c r="BA16" i="182"/>
  <c r="BA37" i="182" s="1"/>
  <c r="BA34" i="194"/>
  <c r="AZ10" i="161"/>
  <c r="AZ30" i="79"/>
  <c r="AR16" i="161"/>
  <c r="AR36" i="79"/>
  <c r="BB8" i="161"/>
  <c r="BB28" i="79"/>
  <c r="BK10" i="161"/>
  <c r="BK30" i="79"/>
  <c r="BF16" i="161"/>
  <c r="BF36" i="79"/>
  <c r="BE30" i="79"/>
  <c r="BE10" i="161"/>
  <c r="AV10" i="161"/>
  <c r="AV30" i="79"/>
  <c r="AS9" i="195"/>
  <c r="AS9" i="181" s="1"/>
  <c r="AS10" i="182"/>
  <c r="AS31" i="182" s="1"/>
  <c r="AS28" i="194"/>
  <c r="AP13" i="182"/>
  <c r="AP34" i="182" s="1"/>
  <c r="AP12" i="195"/>
  <c r="AP12" i="181" s="1"/>
  <c r="AP31" i="194"/>
  <c r="Z37" i="79"/>
  <c r="Z17" i="161"/>
  <c r="BF10" i="194"/>
  <c r="BF11" i="79"/>
  <c r="BF11" i="132"/>
  <c r="BF31" i="132" s="1"/>
  <c r="BF10" i="160" s="1"/>
  <c r="Z10" i="199"/>
  <c r="Z28" i="137"/>
  <c r="BG8" i="161"/>
  <c r="BG28" i="79"/>
  <c r="BF13" i="182"/>
  <c r="BF34" i="182" s="1"/>
  <c r="BF12" i="195"/>
  <c r="BF12" i="181" s="1"/>
  <c r="BF31" i="194"/>
  <c r="BC13" i="161"/>
  <c r="BC33" i="79"/>
  <c r="AZ16" i="182"/>
  <c r="AZ37" i="182" s="1"/>
  <c r="AZ15" i="195"/>
  <c r="AZ15" i="181" s="1"/>
  <c r="AZ34" i="194"/>
  <c r="AR13" i="161"/>
  <c r="AR33" i="79"/>
  <c r="AD18" i="199"/>
  <c r="AD36" i="137"/>
  <c r="AB21" i="161"/>
  <c r="AB41" i="79"/>
  <c r="AD37" i="79"/>
  <c r="AD17" i="161"/>
  <c r="AQ8" i="161"/>
  <c r="AQ28" i="79"/>
  <c r="BL16" i="161"/>
  <c r="BL36" i="79"/>
  <c r="BC10" i="182"/>
  <c r="BC31" i="182" s="1"/>
  <c r="BC28" i="194"/>
  <c r="BC9" i="195"/>
  <c r="BC9" i="181" s="1"/>
  <c r="AZ13" i="161"/>
  <c r="AZ33" i="79"/>
  <c r="AV16" i="182"/>
  <c r="AV37" i="182" s="1"/>
  <c r="AV15" i="195"/>
  <c r="AV15" i="181" s="1"/>
  <c r="AV34" i="194"/>
  <c r="AY7" i="195"/>
  <c r="AY7" i="181" s="1"/>
  <c r="AY8" i="182"/>
  <c r="AY29" i="182" s="1"/>
  <c r="AY26" i="194"/>
  <c r="AZ8" i="182"/>
  <c r="AZ29" i="182" s="1"/>
  <c r="AZ7" i="195"/>
  <c r="AZ7" i="181" s="1"/>
  <c r="AZ26" i="194"/>
  <c r="R16" i="199"/>
  <c r="R34" i="137"/>
  <c r="AT10" i="182"/>
  <c r="AT31" i="182" s="1"/>
  <c r="AT9" i="195"/>
  <c r="AT9" i="181" s="1"/>
  <c r="AT28" i="194"/>
  <c r="BL10" i="161"/>
  <c r="BL30" i="79"/>
  <c r="BH30" i="79"/>
  <c r="BH10" i="161"/>
  <c r="AX16" i="161"/>
  <c r="AX36" i="79"/>
  <c r="AT16" i="161"/>
  <c r="AT36" i="79"/>
  <c r="AN16" i="182"/>
  <c r="AN37" i="182" s="1"/>
  <c r="AN15" i="195"/>
  <c r="AN15" i="181" s="1"/>
  <c r="AN34" i="194"/>
  <c r="Z14" i="161"/>
  <c r="Z34" i="79"/>
  <c r="AT19" i="132"/>
  <c r="AT39" i="132" s="1"/>
  <c r="AT18" i="160" s="1"/>
  <c r="AT18" i="194"/>
  <c r="AT19" i="79"/>
  <c r="AY10" i="194"/>
  <c r="AY11" i="79"/>
  <c r="AY11" i="132"/>
  <c r="AY31" i="132" s="1"/>
  <c r="AY10" i="160" s="1"/>
  <c r="Z20" i="199"/>
  <c r="Z38" i="137"/>
  <c r="BD7" i="195"/>
  <c r="BD7" i="181" s="1"/>
  <c r="BD26" i="194"/>
  <c r="BD8" i="182"/>
  <c r="BD29" i="182" s="1"/>
  <c r="BG16" i="161"/>
  <c r="BG36" i="79"/>
  <c r="BD16" i="182"/>
  <c r="BD37" i="182" s="1"/>
  <c r="BD15" i="195"/>
  <c r="BD15" i="181" s="1"/>
  <c r="BD34" i="194"/>
  <c r="AT12" i="195"/>
  <c r="AT12" i="181" s="1"/>
  <c r="AT31" i="194"/>
  <c r="AT13" i="182"/>
  <c r="AT34" i="182" s="1"/>
  <c r="AQ13" i="182"/>
  <c r="AQ34" i="182" s="1"/>
  <c r="AQ31" i="194"/>
  <c r="AQ12" i="195"/>
  <c r="AQ12" i="181" s="1"/>
  <c r="AD31" i="79"/>
  <c r="AD11" i="161"/>
  <c r="BA8" i="182"/>
  <c r="BA29" i="182" s="1"/>
  <c r="BA26" i="194"/>
  <c r="BA7" i="195"/>
  <c r="BA7" i="181" s="1"/>
  <c r="BK28" i="79"/>
  <c r="BK8" i="161"/>
  <c r="AJ21" i="161"/>
  <c r="AJ41" i="79"/>
  <c r="AU13" i="161"/>
  <c r="AU33" i="79"/>
  <c r="AG8" i="200"/>
  <c r="AG8" i="196"/>
  <c r="AG27" i="196" s="1"/>
  <c r="AG9" i="197" s="1"/>
  <c r="AG8" i="137"/>
  <c r="AG9" i="194"/>
  <c r="AG10" i="79"/>
  <c r="AG10" i="132"/>
  <c r="AG30" i="132" s="1"/>
  <c r="AG9" i="160" s="1"/>
  <c r="AZ18" i="194"/>
  <c r="AZ19" i="132"/>
  <c r="AZ39" i="132" s="1"/>
  <c r="AZ18" i="160" s="1"/>
  <c r="AZ19" i="79"/>
  <c r="AW12" i="195"/>
  <c r="AW12" i="181" s="1"/>
  <c r="AW13" i="182"/>
  <c r="AW34" i="182" s="1"/>
  <c r="AW31" i="194"/>
  <c r="AV10" i="182"/>
  <c r="AV31" i="182" s="1"/>
  <c r="AV9" i="195"/>
  <c r="AV9" i="181" s="1"/>
  <c r="AV28" i="194"/>
  <c r="AP13" i="161"/>
  <c r="AP33" i="79"/>
  <c r="Z17" i="182"/>
  <c r="Z38" i="182" s="1"/>
  <c r="Z16" i="195"/>
  <c r="Z16" i="181" s="1"/>
  <c r="Z35" i="194"/>
  <c r="BF10" i="161"/>
  <c r="BF30" i="79"/>
  <c r="R11" i="161"/>
  <c r="R31" i="79"/>
  <c r="BA10" i="161"/>
  <c r="BA30" i="79"/>
  <c r="BG7" i="195"/>
  <c r="BG7" i="181" s="1"/>
  <c r="BG26" i="194"/>
  <c r="BG8" i="182"/>
  <c r="BG29" i="182" s="1"/>
  <c r="BJ10" i="161"/>
  <c r="BJ30" i="79"/>
  <c r="BF13" i="161"/>
  <c r="BF33" i="79"/>
  <c r="BC13" i="182"/>
  <c r="BC34" i="182" s="1"/>
  <c r="BC12" i="195"/>
  <c r="BC12" i="181" s="1"/>
  <c r="BC31" i="194"/>
  <c r="AX13" i="182"/>
  <c r="AX34" i="182" s="1"/>
  <c r="AX12" i="195"/>
  <c r="AX12" i="181" s="1"/>
  <c r="AX31" i="194"/>
  <c r="AU16" i="161"/>
  <c r="AU36" i="79"/>
  <c r="AR13" i="182"/>
  <c r="AR34" i="182" s="1"/>
  <c r="AR12" i="195"/>
  <c r="AR12" i="181" s="1"/>
  <c r="AR31" i="194"/>
  <c r="AD19" i="161"/>
  <c r="AD39" i="79"/>
  <c r="AD13" i="199"/>
  <c r="AD31" i="137"/>
  <c r="AD17" i="182"/>
  <c r="AD38" i="182" s="1"/>
  <c r="AD16" i="195"/>
  <c r="AD16" i="181" s="1"/>
  <c r="AD35" i="194"/>
  <c r="AO8" i="182"/>
  <c r="AO29" i="182" s="1"/>
  <c r="AO7" i="195"/>
  <c r="AO7" i="181" s="1"/>
  <c r="AO26" i="194"/>
  <c r="AQ7" i="195"/>
  <c r="AQ7" i="181" s="1"/>
  <c r="AQ8" i="182"/>
  <c r="AQ29" i="182" s="1"/>
  <c r="AQ26" i="194"/>
  <c r="BL16" i="182"/>
  <c r="BL37" i="182" s="1"/>
  <c r="BL15" i="195"/>
  <c r="BL15" i="181" s="1"/>
  <c r="BL34" i="194"/>
  <c r="AZ13" i="182"/>
  <c r="AZ34" i="182" s="1"/>
  <c r="AZ12" i="195"/>
  <c r="AZ12" i="181" s="1"/>
  <c r="AZ31" i="194"/>
  <c r="AS15" i="195"/>
  <c r="AS15" i="181" s="1"/>
  <c r="AS16" i="182"/>
  <c r="AS37" i="182" s="1"/>
  <c r="AS34" i="194"/>
  <c r="AR10" i="182"/>
  <c r="AR31" i="182" s="1"/>
  <c r="AR9" i="195"/>
  <c r="AR9" i="181" s="1"/>
  <c r="AR28" i="194"/>
  <c r="AN10" i="182"/>
  <c r="AN31" i="182" s="1"/>
  <c r="AN9" i="195"/>
  <c r="AN9" i="181" s="1"/>
  <c r="AN28" i="194"/>
  <c r="AB10" i="199"/>
  <c r="AB28" i="137"/>
  <c r="AB16" i="195"/>
  <c r="AB16" i="181" s="1"/>
  <c r="AB35" i="194"/>
  <c r="AB17" i="182"/>
  <c r="AB38" i="182" s="1"/>
  <c r="AY18" i="194"/>
  <c r="AY19" i="132"/>
  <c r="AY39" i="132" s="1"/>
  <c r="AY18" i="160" s="1"/>
  <c r="AY19" i="79"/>
  <c r="AJ10" i="195"/>
  <c r="AJ10" i="181" s="1"/>
  <c r="AJ29" i="194"/>
  <c r="AJ11" i="182"/>
  <c r="AJ32" i="182" s="1"/>
  <c r="AB14" i="182"/>
  <c r="AB35" i="182" s="1"/>
  <c r="AB13" i="195"/>
  <c r="AB13" i="181" s="1"/>
  <c r="AB32" i="194"/>
  <c r="AB31" i="137"/>
  <c r="AB13" i="199"/>
  <c r="AB19" i="182"/>
  <c r="AB40" i="182" s="1"/>
  <c r="AB18" i="195"/>
  <c r="AB18" i="181" s="1"/>
  <c r="AB37" i="194"/>
  <c r="R19" i="182"/>
  <c r="R40" i="182" s="1"/>
  <c r="R18" i="195"/>
  <c r="R18" i="181" s="1"/>
  <c r="R37" i="194"/>
  <c r="R18" i="199"/>
  <c r="R36" i="137"/>
  <c r="BH8" i="182"/>
  <c r="BH29" i="182" s="1"/>
  <c r="BH7" i="195"/>
  <c r="BH7" i="181" s="1"/>
  <c r="BH26" i="194"/>
  <c r="BE8" i="182"/>
  <c r="BE29" i="182" s="1"/>
  <c r="BE7" i="195"/>
  <c r="BE7" i="181" s="1"/>
  <c r="BE26" i="194"/>
  <c r="BL10" i="182"/>
  <c r="BL31" i="182" s="1"/>
  <c r="BL9" i="195"/>
  <c r="BL9" i="181" s="1"/>
  <c r="BL28" i="194"/>
  <c r="AX15" i="195"/>
  <c r="AX15" i="181" s="1"/>
  <c r="AX34" i="194"/>
  <c r="AX16" i="182"/>
  <c r="AX37" i="182" s="1"/>
  <c r="Z14" i="182"/>
  <c r="Z35" i="182" s="1"/>
  <c r="Z13" i="195"/>
  <c r="Z13" i="181" s="1"/>
  <c r="Z32" i="194"/>
  <c r="Z21" i="161"/>
  <c r="Z41" i="79"/>
  <c r="AV7" i="195"/>
  <c r="AV7" i="181" s="1"/>
  <c r="AV26" i="194"/>
  <c r="AV8" i="182"/>
  <c r="AV29" i="182" s="1"/>
  <c r="AR8" i="161"/>
  <c r="AR28" i="79"/>
  <c r="BK16" i="161"/>
  <c r="BK36" i="79"/>
  <c r="BG16" i="182"/>
  <c r="BG37" i="182" s="1"/>
  <c r="BG15" i="195"/>
  <c r="BG15" i="181" s="1"/>
  <c r="BG34" i="194"/>
  <c r="BB10" i="161"/>
  <c r="BB30" i="79"/>
  <c r="AW30" i="79"/>
  <c r="AW10" i="161"/>
  <c r="AD10" i="199"/>
  <c r="AD28" i="137"/>
  <c r="BK7" i="195"/>
  <c r="BK7" i="181" s="1"/>
  <c r="BK8" i="182"/>
  <c r="BK29" i="182" s="1"/>
  <c r="BK26" i="194"/>
  <c r="Z19" i="182"/>
  <c r="Z40" i="182" s="1"/>
  <c r="Z18" i="195"/>
  <c r="Z18" i="181" s="1"/>
  <c r="Z37" i="194"/>
  <c r="Z18" i="199"/>
  <c r="Z36" i="137"/>
  <c r="BJ8" i="182"/>
  <c r="BJ29" i="182" s="1"/>
  <c r="BJ7" i="195"/>
  <c r="BJ7" i="181" s="1"/>
  <c r="BJ26" i="194"/>
  <c r="AX8" i="182"/>
  <c r="AX29" i="182" s="1"/>
  <c r="AX7" i="195"/>
  <c r="AX7" i="181" s="1"/>
  <c r="AX26" i="194"/>
  <c r="BK13" i="161"/>
  <c r="BK33" i="79"/>
  <c r="BG13" i="182"/>
  <c r="BG34" i="182" s="1"/>
  <c r="BG31" i="194"/>
  <c r="BG12" i="195"/>
  <c r="BG12" i="181" s="1"/>
  <c r="BA21" i="161"/>
  <c r="BA41" i="79"/>
  <c r="AU13" i="182"/>
  <c r="AU34" i="182" s="1"/>
  <c r="AU12" i="195"/>
  <c r="AU12" i="181" s="1"/>
  <c r="AU31" i="194"/>
  <c r="AO12" i="195"/>
  <c r="AO12" i="181" s="1"/>
  <c r="AO13" i="182"/>
  <c r="AO34" i="182" s="1"/>
  <c r="AO31" i="194"/>
  <c r="L14" i="200"/>
  <c r="L14" i="137"/>
  <c r="L14" i="196"/>
  <c r="L33" i="196" s="1"/>
  <c r="L15" i="197" s="1"/>
  <c r="L15" i="194"/>
  <c r="L16" i="79"/>
  <c r="L16" i="132"/>
  <c r="L36" i="132" s="1"/>
  <c r="L15" i="160" s="1"/>
  <c r="T8" i="200"/>
  <c r="T8" i="137"/>
  <c r="T8" i="196"/>
  <c r="T27" i="196" s="1"/>
  <c r="T9" i="197" s="1"/>
  <c r="T10" i="79"/>
  <c r="T10" i="132"/>
  <c r="T30" i="132" s="1"/>
  <c r="T9" i="160" s="1"/>
  <c r="T9" i="194"/>
  <c r="V11" i="200"/>
  <c r="V11" i="137"/>
  <c r="V13" i="132"/>
  <c r="V33" i="132" s="1"/>
  <c r="V12" i="160" s="1"/>
  <c r="V11" i="196"/>
  <c r="V30" i="196" s="1"/>
  <c r="V12" i="197" s="1"/>
  <c r="V13" i="79"/>
  <c r="V12" i="194"/>
  <c r="AG6" i="200"/>
  <c r="AG6" i="196"/>
  <c r="AG25" i="196" s="1"/>
  <c r="AG7" i="197" s="1"/>
  <c r="AG6" i="137"/>
  <c r="AG8" i="79"/>
  <c r="AG7" i="194"/>
  <c r="AG8" i="132"/>
  <c r="AG28" i="132" s="1"/>
  <c r="AG7" i="160" s="1"/>
  <c r="Q11" i="200"/>
  <c r="Q11" i="137"/>
  <c r="Q11" i="196"/>
  <c r="Q30" i="196" s="1"/>
  <c r="Q12" i="197" s="1"/>
  <c r="Q12" i="194"/>
  <c r="Q13" i="79"/>
  <c r="Q13" i="132"/>
  <c r="Q33" i="132" s="1"/>
  <c r="Q12" i="160" s="1"/>
  <c r="BG18" i="194"/>
  <c r="BG19" i="132"/>
  <c r="BG39" i="132" s="1"/>
  <c r="BG18" i="160" s="1"/>
  <c r="BG19" i="79"/>
  <c r="AX13" i="194"/>
  <c r="AX14" i="79"/>
  <c r="AX14" i="132"/>
  <c r="AX34" i="132" s="1"/>
  <c r="AX13" i="160" s="1"/>
  <c r="AQ10" i="194"/>
  <c r="AQ11" i="79"/>
  <c r="AQ11" i="132"/>
  <c r="AQ31" i="132" s="1"/>
  <c r="AQ10" i="160" s="1"/>
  <c r="AT11" i="79"/>
  <c r="AT10" i="194"/>
  <c r="AT11" i="132"/>
  <c r="AT31" i="132" s="1"/>
  <c r="AT10" i="160" s="1"/>
  <c r="BF16" i="194"/>
  <c r="BF17" i="132"/>
  <c r="BF37" i="132" s="1"/>
  <c r="BF16" i="160" s="1"/>
  <c r="BF17" i="79"/>
  <c r="AS13" i="194"/>
  <c r="AS14" i="79"/>
  <c r="AS14" i="132"/>
  <c r="AS34" i="132" s="1"/>
  <c r="AS13" i="160" s="1"/>
  <c r="BA13" i="194"/>
  <c r="BA14" i="79"/>
  <c r="BA14" i="132"/>
  <c r="BA34" i="132" s="1"/>
  <c r="BA13" i="160" s="1"/>
  <c r="BL14" i="132"/>
  <c r="BL34" i="132" s="1"/>
  <c r="BL13" i="160" s="1"/>
  <c r="BL13" i="194"/>
  <c r="BL14" i="79"/>
  <c r="BD10" i="194"/>
  <c r="BD11" i="132"/>
  <c r="BD31" i="132" s="1"/>
  <c r="BD10" i="160" s="1"/>
  <c r="BD11" i="79"/>
  <c r="AV17" i="132"/>
  <c r="AV37" i="132" s="1"/>
  <c r="AV16" i="160" s="1"/>
  <c r="AV17" i="79"/>
  <c r="AV16" i="194"/>
  <c r="AN18" i="194"/>
  <c r="AN19" i="132"/>
  <c r="AN39" i="132" s="1"/>
  <c r="AN18" i="160" s="1"/>
  <c r="AN19" i="79"/>
  <c r="BC18" i="194"/>
  <c r="BC19" i="132"/>
  <c r="BC39" i="132" s="1"/>
  <c r="BC18" i="160" s="1"/>
  <c r="BC19" i="79"/>
  <c r="AU18" i="194"/>
  <c r="AU19" i="132"/>
  <c r="AU39" i="132" s="1"/>
  <c r="AU18" i="160" s="1"/>
  <c r="AU19" i="79"/>
  <c r="BC17" i="79"/>
  <c r="BC17" i="132"/>
  <c r="BC37" i="132" s="1"/>
  <c r="BC16" i="160" s="1"/>
  <c r="BC16" i="194"/>
  <c r="BC13" i="194"/>
  <c r="BC14" i="79"/>
  <c r="BC14" i="132"/>
  <c r="BC34" i="132" s="1"/>
  <c r="BC13" i="160" s="1"/>
  <c r="AQ16" i="194"/>
  <c r="AQ17" i="79"/>
  <c r="AQ17" i="132"/>
  <c r="AQ37" i="132" s="1"/>
  <c r="AQ16" i="160" s="1"/>
  <c r="AX16" i="194"/>
  <c r="AX17" i="79"/>
  <c r="AX17" i="132"/>
  <c r="AX37" i="132" s="1"/>
  <c r="AX16" i="160" s="1"/>
  <c r="BJ11" i="79"/>
  <c r="BJ10" i="194"/>
  <c r="BJ11" i="132"/>
  <c r="BJ31" i="132" s="1"/>
  <c r="BJ10" i="160" s="1"/>
  <c r="AZ14" i="132"/>
  <c r="AZ34" i="132" s="1"/>
  <c r="AZ13" i="160" s="1"/>
  <c r="AZ14" i="79"/>
  <c r="AZ13" i="194"/>
  <c r="BE13" i="194"/>
  <c r="BE14" i="79"/>
  <c r="BE14" i="132"/>
  <c r="BE34" i="132" s="1"/>
  <c r="BE13" i="160" s="1"/>
  <c r="AS16" i="194"/>
  <c r="AS17" i="79"/>
  <c r="AS17" i="132"/>
  <c r="AS37" i="132" s="1"/>
  <c r="AS16" i="160" s="1"/>
  <c r="AY14" i="79"/>
  <c r="AY13" i="194"/>
  <c r="AY14" i="132"/>
  <c r="AY34" i="132" s="1"/>
  <c r="AY13" i="160" s="1"/>
  <c r="AS18" i="194"/>
  <c r="AS19" i="79"/>
  <c r="AS19" i="132"/>
  <c r="AS39" i="132" s="1"/>
  <c r="AS18" i="160" s="1"/>
  <c r="BK20" i="194"/>
  <c r="BK21" i="79"/>
  <c r="BK21" i="132"/>
  <c r="BK41" i="132" s="1"/>
  <c r="BK20" i="160" s="1"/>
  <c r="BC20" i="194"/>
  <c r="BC21" i="79"/>
  <c r="BC21" i="132"/>
  <c r="BC41" i="132" s="1"/>
  <c r="BC20" i="160" s="1"/>
  <c r="AN14" i="132"/>
  <c r="AN34" i="132" s="1"/>
  <c r="AN13" i="160" s="1"/>
  <c r="AN13" i="194"/>
  <c r="AN14" i="79"/>
  <c r="AY16" i="194"/>
  <c r="AY17" i="79"/>
  <c r="AY17" i="132"/>
  <c r="AY37" i="132" s="1"/>
  <c r="AY16" i="160" s="1"/>
  <c r="BH18" i="194"/>
  <c r="BH19" i="132"/>
  <c r="BH39" i="132" s="1"/>
  <c r="BH18" i="160" s="1"/>
  <c r="BH19" i="79"/>
  <c r="Q6" i="200"/>
  <c r="Q6" i="196"/>
  <c r="Q25" i="196" s="1"/>
  <c r="Q7" i="197" s="1"/>
  <c r="Q6" i="137"/>
  <c r="Q8" i="79"/>
  <c r="Q7" i="194"/>
  <c r="Q8" i="132"/>
  <c r="Q28" i="132" s="1"/>
  <c r="Q7" i="160" s="1"/>
  <c r="T11" i="200"/>
  <c r="T11" i="137"/>
  <c r="T11" i="196"/>
  <c r="T30" i="196" s="1"/>
  <c r="T12" i="197" s="1"/>
  <c r="T13" i="79"/>
  <c r="T12" i="194"/>
  <c r="T13" i="132"/>
  <c r="T33" i="132" s="1"/>
  <c r="T12" i="160" s="1"/>
  <c r="AG14" i="200"/>
  <c r="AG14" i="196"/>
  <c r="AG33" i="196" s="1"/>
  <c r="AG15" i="197" s="1"/>
  <c r="AG14" i="137"/>
  <c r="AG15" i="194"/>
  <c r="AG16" i="79"/>
  <c r="AG16" i="132"/>
  <c r="AG36" i="132" s="1"/>
  <c r="AG15" i="160" s="1"/>
  <c r="L6" i="200"/>
  <c r="L6" i="137"/>
  <c r="L6" i="196"/>
  <c r="L25" i="196" s="1"/>
  <c r="L7" i="197" s="1"/>
  <c r="L7" i="194"/>
  <c r="L8" i="132"/>
  <c r="L28" i="132" s="1"/>
  <c r="L7" i="160" s="1"/>
  <c r="L8" i="79"/>
  <c r="T17" i="54"/>
  <c r="BE20" i="194"/>
  <c r="BE21" i="132"/>
  <c r="BE41" i="132" s="1"/>
  <c r="BE20" i="160" s="1"/>
  <c r="BE21" i="79"/>
  <c r="AV21" i="132"/>
  <c r="AV41" i="132" s="1"/>
  <c r="AV20" i="160" s="1"/>
  <c r="AV20" i="194"/>
  <c r="AV21" i="79"/>
  <c r="AN17" i="132"/>
  <c r="AN37" i="132" s="1"/>
  <c r="AN16" i="160" s="1"/>
  <c r="AN17" i="79"/>
  <c r="AN16" i="194"/>
  <c r="BK10" i="194"/>
  <c r="BK11" i="79"/>
  <c r="BK11" i="132"/>
  <c r="BK31" i="132" s="1"/>
  <c r="BK10" i="160" s="1"/>
  <c r="BA16" i="194"/>
  <c r="BA17" i="79"/>
  <c r="BA17" i="132"/>
  <c r="BA37" i="132" s="1"/>
  <c r="BA16" i="160" s="1"/>
  <c r="AP10" i="194"/>
  <c r="AP11" i="79"/>
  <c r="AP11" i="132"/>
  <c r="AP31" i="132" s="1"/>
  <c r="AP10" i="160" s="1"/>
  <c r="AW11" i="79"/>
  <c r="AW11" i="132"/>
  <c r="AW31" i="132" s="1"/>
  <c r="AW10" i="160" s="1"/>
  <c r="AW10" i="194"/>
  <c r="BJ13" i="194"/>
  <c r="BJ14" i="79"/>
  <c r="BJ14" i="132"/>
  <c r="BJ34" i="132" s="1"/>
  <c r="BJ13" i="160" s="1"/>
  <c r="BB16" i="194"/>
  <c r="BB17" i="79"/>
  <c r="BB17" i="132"/>
  <c r="BB37" i="132" s="1"/>
  <c r="BB16" i="160" s="1"/>
  <c r="AT13" i="194"/>
  <c r="AT14" i="79"/>
  <c r="AT14" i="132"/>
  <c r="AT34" i="132" s="1"/>
  <c r="AT13" i="160" s="1"/>
  <c r="BF19" i="132"/>
  <c r="BF39" i="132" s="1"/>
  <c r="BF18" i="160" s="1"/>
  <c r="BF19" i="79"/>
  <c r="BF18" i="194"/>
  <c r="AZ10" i="194"/>
  <c r="AZ11" i="132"/>
  <c r="AZ31" i="132" s="1"/>
  <c r="AZ10" i="160" s="1"/>
  <c r="AZ11" i="79"/>
  <c r="BK17" i="79"/>
  <c r="BK16" i="194"/>
  <c r="BK17" i="132"/>
  <c r="BK37" i="132" s="1"/>
  <c r="BK16" i="160" s="1"/>
  <c r="AW16" i="194"/>
  <c r="AW17" i="79"/>
  <c r="AW17" i="132"/>
  <c r="AW37" i="132" s="1"/>
  <c r="AW16" i="160" s="1"/>
  <c r="BF13" i="194"/>
  <c r="BF14" i="79"/>
  <c r="BF14" i="132"/>
  <c r="BF34" i="132" s="1"/>
  <c r="BF13" i="160" s="1"/>
  <c r="AO11" i="79"/>
  <c r="AO11" i="132"/>
  <c r="AO31" i="132" s="1"/>
  <c r="AO10" i="160" s="1"/>
  <c r="AO10" i="194"/>
  <c r="AQ14" i="79"/>
  <c r="AQ14" i="132"/>
  <c r="AQ34" i="132" s="1"/>
  <c r="AQ13" i="160" s="1"/>
  <c r="AQ13" i="194"/>
  <c r="BG16" i="194"/>
  <c r="BG17" i="79"/>
  <c r="BG17" i="132"/>
  <c r="BG37" i="132" s="1"/>
  <c r="BG16" i="160" s="1"/>
  <c r="AV14" i="132"/>
  <c r="AV34" i="132" s="1"/>
  <c r="AV13" i="160" s="1"/>
  <c r="AV13" i="194"/>
  <c r="AV14" i="79"/>
  <c r="BB11" i="79"/>
  <c r="BB11" i="132"/>
  <c r="BB31" i="132" s="1"/>
  <c r="BB10" i="160" s="1"/>
  <c r="BB10" i="194"/>
  <c r="BH10" i="194"/>
  <c r="BH11" i="132"/>
  <c r="BH31" i="132" s="1"/>
  <c r="BH10" i="160" s="1"/>
  <c r="BH11" i="79"/>
  <c r="BL21" i="132"/>
  <c r="BL41" i="132" s="1"/>
  <c r="BL20" i="160" s="1"/>
  <c r="BL20" i="194"/>
  <c r="BL21" i="79"/>
  <c r="BA18" i="194"/>
  <c r="BA19" i="79"/>
  <c r="BA19" i="132"/>
  <c r="BA39" i="132" s="1"/>
  <c r="BA18" i="160" s="1"/>
  <c r="AZ21" i="132"/>
  <c r="AZ41" i="132" s="1"/>
  <c r="AZ20" i="160" s="1"/>
  <c r="AZ21" i="79"/>
  <c r="AZ20" i="194"/>
  <c r="AQ21" i="79"/>
  <c r="AQ21" i="132"/>
  <c r="AQ41" i="132" s="1"/>
  <c r="AQ20" i="160" s="1"/>
  <c r="AQ20" i="194"/>
  <c r="AV18" i="194"/>
  <c r="AV19" i="132"/>
  <c r="AV39" i="132" s="1"/>
  <c r="AV18" i="160" s="1"/>
  <c r="AV19" i="79"/>
  <c r="AR18" i="194"/>
  <c r="AR19" i="132"/>
  <c r="AR39" i="132" s="1"/>
  <c r="AR18" i="160" s="1"/>
  <c r="AR19" i="79"/>
  <c r="AW20" i="194"/>
  <c r="AW21" i="132"/>
  <c r="AW41" i="132" s="1"/>
  <c r="AW20" i="160" s="1"/>
  <c r="AW21" i="79"/>
  <c r="AJ17" i="161"/>
  <c r="AJ37" i="79"/>
  <c r="R14" i="182"/>
  <c r="R35" i="182" s="1"/>
  <c r="R32" i="194"/>
  <c r="R13" i="195"/>
  <c r="R13" i="181" s="1"/>
  <c r="BI11" i="182"/>
  <c r="BI32" i="182" s="1"/>
  <c r="BI10" i="195"/>
  <c r="BI10" i="181" s="1"/>
  <c r="BI29" i="194"/>
  <c r="AD21" i="182"/>
  <c r="AD42" i="182" s="1"/>
  <c r="AD20" i="195"/>
  <c r="AD20" i="181" s="1"/>
  <c r="AD39" i="194"/>
  <c r="AJ14" i="182"/>
  <c r="AJ35" i="182" s="1"/>
  <c r="AJ13" i="195"/>
  <c r="AJ13" i="181" s="1"/>
  <c r="AJ32" i="194"/>
  <c r="AJ13" i="199"/>
  <c r="AJ31" i="137"/>
  <c r="BI17" i="182"/>
  <c r="BI38" i="182" s="1"/>
  <c r="BI16" i="195"/>
  <c r="BI16" i="181" s="1"/>
  <c r="BI35" i="194"/>
  <c r="AS8" i="182"/>
  <c r="AS29" i="182" s="1"/>
  <c r="AS26" i="194"/>
  <c r="AS7" i="195"/>
  <c r="AS7" i="181" s="1"/>
  <c r="BC28" i="79"/>
  <c r="BC8" i="161"/>
  <c r="AU7" i="195"/>
  <c r="AU7" i="181" s="1"/>
  <c r="AU8" i="182"/>
  <c r="AU29" i="182" s="1"/>
  <c r="AU26" i="194"/>
  <c r="BL13" i="161"/>
  <c r="BL33" i="79"/>
  <c r="BD10" i="182"/>
  <c r="BD31" i="182" s="1"/>
  <c r="BD9" i="195"/>
  <c r="BD9" i="181" s="1"/>
  <c r="BD28" i="194"/>
  <c r="AW15" i="195"/>
  <c r="AW15" i="181" s="1"/>
  <c r="AW16" i="182"/>
  <c r="AW37" i="182" s="1"/>
  <c r="AW34" i="194"/>
  <c r="AT20" i="194"/>
  <c r="AT21" i="132"/>
  <c r="AT41" i="132" s="1"/>
  <c r="AT20" i="160" s="1"/>
  <c r="AT21" i="79"/>
  <c r="AP15" i="195"/>
  <c r="AP15" i="181" s="1"/>
  <c r="AP34" i="194"/>
  <c r="AP16" i="182"/>
  <c r="AP37" i="182" s="1"/>
  <c r="AN13" i="182"/>
  <c r="AN34" i="182" s="1"/>
  <c r="AN12" i="195"/>
  <c r="AN12" i="181" s="1"/>
  <c r="AN31" i="194"/>
  <c r="BB12" i="195"/>
  <c r="BB12" i="181" s="1"/>
  <c r="BB31" i="194"/>
  <c r="BB13" i="182"/>
  <c r="BB34" i="182" s="1"/>
  <c r="BA12" i="195"/>
  <c r="BA12" i="181" s="1"/>
  <c r="BA13" i="182"/>
  <c r="BA34" i="182" s="1"/>
  <c r="BA31" i="194"/>
  <c r="AS10" i="161"/>
  <c r="AS30" i="79"/>
  <c r="AQ16" i="182"/>
  <c r="AQ37" i="182" s="1"/>
  <c r="AQ15" i="195"/>
  <c r="AQ15" i="181" s="1"/>
  <c r="AQ34" i="194"/>
  <c r="BF9" i="195"/>
  <c r="BF9" i="181" s="1"/>
  <c r="BF28" i="194"/>
  <c r="BF10" i="182"/>
  <c r="BF31" i="182" s="1"/>
  <c r="Z11" i="182"/>
  <c r="Z32" i="182" s="1"/>
  <c r="Z10" i="195"/>
  <c r="Z10" i="181" s="1"/>
  <c r="Z29" i="194"/>
  <c r="R10" i="199"/>
  <c r="R28" i="137"/>
  <c r="AY16" i="182"/>
  <c r="AY37" i="182" s="1"/>
  <c r="AY15" i="195"/>
  <c r="AY15" i="181" s="1"/>
  <c r="AY34" i="194"/>
  <c r="BJ10" i="182"/>
  <c r="BJ31" i="182" s="1"/>
  <c r="BJ9" i="195"/>
  <c r="BJ9" i="181" s="1"/>
  <c r="BJ28" i="194"/>
  <c r="AZ16" i="161"/>
  <c r="AZ36" i="79"/>
  <c r="AB21" i="182"/>
  <c r="AB42" i="182" s="1"/>
  <c r="AB20" i="195"/>
  <c r="AB20" i="181" s="1"/>
  <c r="AB39" i="194"/>
  <c r="AB20" i="199"/>
  <c r="AB38" i="137"/>
  <c r="AD14" i="182"/>
  <c r="AD35" i="182" s="1"/>
  <c r="AD13" i="195"/>
  <c r="AD13" i="181" s="1"/>
  <c r="AD32" i="194"/>
  <c r="AD16" i="199"/>
  <c r="AD34" i="137"/>
  <c r="AY13" i="182"/>
  <c r="AY34" i="182" s="1"/>
  <c r="AY31" i="194"/>
  <c r="AY12" i="195"/>
  <c r="AY12" i="181" s="1"/>
  <c r="BH16" i="161"/>
  <c r="BH36" i="79"/>
  <c r="BE15" i="195"/>
  <c r="BE15" i="181" s="1"/>
  <c r="BE16" i="182"/>
  <c r="BE37" i="182" s="1"/>
  <c r="BE34" i="194"/>
  <c r="AV16" i="161"/>
  <c r="AV36" i="79"/>
  <c r="AS16" i="161"/>
  <c r="AS36" i="79"/>
  <c r="AB16" i="199"/>
  <c r="AB34" i="137"/>
  <c r="AY8" i="161"/>
  <c r="AY28" i="79"/>
  <c r="R17" i="182"/>
  <c r="R38" i="182" s="1"/>
  <c r="R16" i="195"/>
  <c r="R16" i="181" s="1"/>
  <c r="R35" i="194"/>
  <c r="AJ11" i="161"/>
  <c r="AJ31" i="79"/>
  <c r="AB19" i="161"/>
  <c r="AB39" i="79"/>
  <c r="AB18" i="199"/>
  <c r="AB36" i="137"/>
  <c r="BH8" i="161"/>
  <c r="BH28" i="79"/>
  <c r="AP28" i="79"/>
  <c r="AP8" i="161"/>
  <c r="BH10" i="182"/>
  <c r="BH31" i="182" s="1"/>
  <c r="BH28" i="194"/>
  <c r="BH9" i="195"/>
  <c r="BH9" i="181" s="1"/>
  <c r="BC16" i="182"/>
  <c r="BC37" i="182" s="1"/>
  <c r="BC34" i="194"/>
  <c r="BC15" i="195"/>
  <c r="BC15" i="181" s="1"/>
  <c r="AT16" i="182"/>
  <c r="AT37" i="182" s="1"/>
  <c r="AT15" i="195"/>
  <c r="AT15" i="181" s="1"/>
  <c r="AT34" i="194"/>
  <c r="AN16" i="161"/>
  <c r="AN36" i="79"/>
  <c r="AT8" i="182"/>
  <c r="AT29" i="182" s="1"/>
  <c r="AT7" i="195"/>
  <c r="AT7" i="181" s="1"/>
  <c r="AT26" i="194"/>
  <c r="AY10" i="161"/>
  <c r="AY30" i="79"/>
  <c r="Z21" i="182"/>
  <c r="Z42" i="182" s="1"/>
  <c r="Z39" i="194"/>
  <c r="Z20" i="195"/>
  <c r="Z20" i="181" s="1"/>
  <c r="AV8" i="161"/>
  <c r="AV28" i="79"/>
  <c r="AR8" i="182"/>
  <c r="AR29" i="182" s="1"/>
  <c r="AR7" i="195"/>
  <c r="AR7" i="181" s="1"/>
  <c r="AR26" i="194"/>
  <c r="BD16" i="161"/>
  <c r="BD36" i="79"/>
  <c r="BB10" i="182"/>
  <c r="BB31" i="182" s="1"/>
  <c r="BB9" i="195"/>
  <c r="BB9" i="181" s="1"/>
  <c r="BB28" i="194"/>
  <c r="AT13" i="161"/>
  <c r="AT33" i="79"/>
  <c r="AQ13" i="161"/>
  <c r="AQ33" i="79"/>
  <c r="AO15" i="195"/>
  <c r="AO15" i="181" s="1"/>
  <c r="AO16" i="182"/>
  <c r="AO37" i="182" s="1"/>
  <c r="AO34" i="194"/>
  <c r="AD11" i="182"/>
  <c r="AD32" i="182" s="1"/>
  <c r="AD10" i="195"/>
  <c r="AD10" i="181" s="1"/>
  <c r="AD29" i="194"/>
  <c r="AJ21" i="182"/>
  <c r="AJ42" i="182" s="1"/>
  <c r="AJ20" i="195"/>
  <c r="AJ20" i="181" s="1"/>
  <c r="AJ39" i="194"/>
  <c r="AJ20" i="199"/>
  <c r="AJ38" i="137"/>
  <c r="AX8" i="161"/>
  <c r="AX28" i="79"/>
  <c r="BD13" i="161"/>
  <c r="BD33" i="79"/>
  <c r="BA21" i="182"/>
  <c r="BA42" i="182" s="1"/>
  <c r="BA39" i="194"/>
  <c r="BA20" i="195"/>
  <c r="BA20" i="181" s="1"/>
  <c r="AQ10" i="182"/>
  <c r="AQ31" i="182" s="1"/>
  <c r="AQ9" i="195"/>
  <c r="AQ9" i="181" s="1"/>
  <c r="AQ28" i="194"/>
  <c r="AO13" i="161"/>
  <c r="AO33" i="79"/>
  <c r="L19" i="54"/>
  <c r="V19" i="54"/>
  <c r="T19" i="54"/>
  <c r="V21" i="54"/>
  <c r="T21" i="54"/>
  <c r="L21" i="54"/>
  <c r="Q11" i="54"/>
  <c r="V14" i="54"/>
  <c r="Q17" i="54"/>
  <c r="AL8" i="54"/>
  <c r="L14" i="54"/>
  <c r="L11" i="54"/>
  <c r="AG17" i="54"/>
  <c r="L17" i="54"/>
  <c r="T11" i="54"/>
  <c r="AG14" i="54"/>
  <c r="T14" i="54"/>
  <c r="AG11" i="54"/>
  <c r="Q14" i="54"/>
  <c r="V11" i="54"/>
  <c r="AG19" i="54"/>
  <c r="V17" i="54"/>
  <c r="AG21" i="54"/>
  <c r="Q19" i="54"/>
  <c r="Q21" i="54"/>
  <c r="AL16" i="54"/>
  <c r="AL13" i="54"/>
  <c r="AL10" i="54"/>
  <c r="AH8" i="54"/>
  <c r="G8" i="54"/>
  <c r="F8" i="54"/>
  <c r="AH16" i="54"/>
  <c r="AH13" i="54"/>
  <c r="AH10" i="54"/>
  <c r="G16" i="54"/>
  <c r="G13" i="54"/>
  <c r="G10" i="54"/>
  <c r="F16" i="54"/>
  <c r="F13" i="54"/>
  <c r="F10" i="54"/>
  <c r="F14" i="200" l="1"/>
  <c r="F14" i="196"/>
  <c r="F33" i="196" s="1"/>
  <c r="F15" i="197" s="1"/>
  <c r="F14" i="137"/>
  <c r="F16" i="132"/>
  <c r="F36" i="132" s="1"/>
  <c r="F15" i="160" s="1"/>
  <c r="F16" i="79"/>
  <c r="F15" i="194"/>
  <c r="V15" i="200"/>
  <c r="V15" i="137"/>
  <c r="V15" i="196"/>
  <c r="V34" i="196" s="1"/>
  <c r="V16" i="197" s="1"/>
  <c r="V16" i="194"/>
  <c r="V17" i="79"/>
  <c r="V17" i="132"/>
  <c r="V37" i="132" s="1"/>
  <c r="V16" i="160" s="1"/>
  <c r="L19" i="200"/>
  <c r="L19" i="137"/>
  <c r="L19" i="196"/>
  <c r="L38" i="196" s="1"/>
  <c r="L20" i="197" s="1"/>
  <c r="L21" i="132"/>
  <c r="L41" i="132" s="1"/>
  <c r="L20" i="160" s="1"/>
  <c r="L21" i="79"/>
  <c r="L20" i="194"/>
  <c r="BJ14" i="161"/>
  <c r="BJ34" i="79"/>
  <c r="L8" i="161"/>
  <c r="L28" i="79"/>
  <c r="AY14" i="161"/>
  <c r="AY34" i="79"/>
  <c r="BA14" i="161"/>
  <c r="BA34" i="79"/>
  <c r="AX14" i="182"/>
  <c r="AX35" i="182" s="1"/>
  <c r="AX13" i="195"/>
  <c r="AX13" i="181" s="1"/>
  <c r="AX32" i="194"/>
  <c r="V12" i="195"/>
  <c r="V12" i="181" s="1"/>
  <c r="V31" i="194"/>
  <c r="V13" i="182"/>
  <c r="V34" i="182" s="1"/>
  <c r="L15" i="199"/>
  <c r="L33" i="137"/>
  <c r="AT18" i="195"/>
  <c r="AT18" i="181" s="1"/>
  <c r="AT37" i="194"/>
  <c r="AT19" i="182"/>
  <c r="AT40" i="182" s="1"/>
  <c r="BF11" i="182"/>
  <c r="BF32" i="182" s="1"/>
  <c r="BF10" i="195"/>
  <c r="BF10" i="181" s="1"/>
  <c r="BF29" i="194"/>
  <c r="AY20" i="195"/>
  <c r="AY20" i="181" s="1"/>
  <c r="AY21" i="182"/>
  <c r="AY42" i="182" s="1"/>
  <c r="AY39" i="194"/>
  <c r="BB21" i="161"/>
  <c r="BB41" i="79"/>
  <c r="AN21" i="161"/>
  <c r="AN41" i="79"/>
  <c r="BC11" i="161"/>
  <c r="BC31" i="79"/>
  <c r="BG10" i="195"/>
  <c r="BG10" i="181" s="1"/>
  <c r="BG11" i="182"/>
  <c r="BG32" i="182" s="1"/>
  <c r="BG29" i="194"/>
  <c r="BG20" i="195"/>
  <c r="BG20" i="181" s="1"/>
  <c r="BG21" i="182"/>
  <c r="BG42" i="182" s="1"/>
  <c r="BG39" i="194"/>
  <c r="AO14" i="161"/>
  <c r="AO34" i="79"/>
  <c r="BK13" i="195"/>
  <c r="BK13" i="181" s="1"/>
  <c r="BK14" i="182"/>
  <c r="BK35" i="182" s="1"/>
  <c r="BK32" i="194"/>
  <c r="BL17" i="182"/>
  <c r="BL38" i="182" s="1"/>
  <c r="BL16" i="195"/>
  <c r="BL16" i="181" s="1"/>
  <c r="BL35" i="194"/>
  <c r="AG13" i="161"/>
  <c r="AG33" i="79"/>
  <c r="V9" i="199"/>
  <c r="V27" i="137"/>
  <c r="L13" i="161"/>
  <c r="L33" i="79"/>
  <c r="AQ19" i="182"/>
  <c r="AQ40" i="182" s="1"/>
  <c r="AQ37" i="194"/>
  <c r="AQ18" i="195"/>
  <c r="AQ18" i="181" s="1"/>
  <c r="AS21" i="182"/>
  <c r="AS42" i="182" s="1"/>
  <c r="AS39" i="194"/>
  <c r="AS20" i="195"/>
  <c r="AS20" i="181" s="1"/>
  <c r="BH21" i="182"/>
  <c r="BH42" i="182" s="1"/>
  <c r="BH20" i="195"/>
  <c r="BH20" i="181" s="1"/>
  <c r="BH39" i="194"/>
  <c r="BB14" i="161"/>
  <c r="BB34" i="79"/>
  <c r="BL11" i="182"/>
  <c r="BL32" i="182" s="1"/>
  <c r="BL10" i="195"/>
  <c r="BL10" i="181" s="1"/>
  <c r="BL29" i="194"/>
  <c r="AO17" i="161"/>
  <c r="AO37" i="79"/>
  <c r="BE11" i="161"/>
  <c r="BE31" i="79"/>
  <c r="BG13" i="195"/>
  <c r="BG13" i="181" s="1"/>
  <c r="BG14" i="182"/>
  <c r="BG35" i="182" s="1"/>
  <c r="BG32" i="194"/>
  <c r="AX11" i="182"/>
  <c r="AX32" i="182" s="1"/>
  <c r="AX10" i="195"/>
  <c r="AX10" i="181" s="1"/>
  <c r="AX29" i="194"/>
  <c r="BH14" i="161"/>
  <c r="BH34" i="79"/>
  <c r="AU17" i="161"/>
  <c r="AU37" i="79"/>
  <c r="AR21" i="161"/>
  <c r="AR41" i="79"/>
  <c r="T8" i="161"/>
  <c r="T28" i="79"/>
  <c r="T7" i="199"/>
  <c r="T25" i="137"/>
  <c r="V15" i="199"/>
  <c r="V33" i="137"/>
  <c r="L30" i="79"/>
  <c r="L10" i="161"/>
  <c r="AO21" i="182"/>
  <c r="AO42" i="182" s="1"/>
  <c r="AO20" i="195"/>
  <c r="AO20" i="181" s="1"/>
  <c r="AO39" i="194"/>
  <c r="BE17" i="182"/>
  <c r="BE38" i="182" s="1"/>
  <c r="BE35" i="194"/>
  <c r="BE16" i="195"/>
  <c r="BE16" i="181" s="1"/>
  <c r="AP37" i="79"/>
  <c r="AP17" i="161"/>
  <c r="AW14" i="161"/>
  <c r="AW34" i="79"/>
  <c r="AN11" i="182"/>
  <c r="AN32" i="182" s="1"/>
  <c r="AN10" i="195"/>
  <c r="AN10" i="181" s="1"/>
  <c r="AN29" i="194"/>
  <c r="Q9" i="195"/>
  <c r="Q9" i="181" s="1"/>
  <c r="Q10" i="182"/>
  <c r="Q31" i="182" s="1"/>
  <c r="Q28" i="194"/>
  <c r="AH8" i="200"/>
  <c r="AH8" i="196"/>
  <c r="AH27" i="196" s="1"/>
  <c r="AH9" i="197" s="1"/>
  <c r="AH8" i="137"/>
  <c r="AH9" i="194"/>
  <c r="AH10" i="132"/>
  <c r="AH30" i="132" s="1"/>
  <c r="AH9" i="160" s="1"/>
  <c r="AH10" i="79"/>
  <c r="AL14" i="200"/>
  <c r="AL14" i="196"/>
  <c r="AL33" i="196" s="1"/>
  <c r="AL15" i="197" s="1"/>
  <c r="AL14" i="137"/>
  <c r="AL16" i="132"/>
  <c r="AL36" i="132" s="1"/>
  <c r="AL15" i="160" s="1"/>
  <c r="AL16" i="79"/>
  <c r="AL15" i="194"/>
  <c r="L15" i="200"/>
  <c r="L15" i="196"/>
  <c r="L34" i="196" s="1"/>
  <c r="L16" i="197" s="1"/>
  <c r="L15" i="137"/>
  <c r="L17" i="132"/>
  <c r="L37" i="132" s="1"/>
  <c r="L16" i="160" s="1"/>
  <c r="L16" i="194"/>
  <c r="L17" i="79"/>
  <c r="V17" i="200"/>
  <c r="V17" i="196"/>
  <c r="V36" i="196" s="1"/>
  <c r="V18" i="197" s="1"/>
  <c r="V17" i="137"/>
  <c r="V19" i="132"/>
  <c r="V39" i="132" s="1"/>
  <c r="V18" i="160" s="1"/>
  <c r="V18" i="194"/>
  <c r="V19" i="79"/>
  <c r="AQ20" i="195"/>
  <c r="AQ20" i="181" s="1"/>
  <c r="AQ39" i="194"/>
  <c r="AQ21" i="182"/>
  <c r="AQ42" i="182" s="1"/>
  <c r="AZ21" i="161"/>
  <c r="AZ41" i="79"/>
  <c r="BA18" i="195"/>
  <c r="BA18" i="181" s="1"/>
  <c r="BA19" i="182"/>
  <c r="BA40" i="182" s="1"/>
  <c r="BA37" i="194"/>
  <c r="BH11" i="161"/>
  <c r="BH31" i="79"/>
  <c r="AQ13" i="195"/>
  <c r="AQ13" i="181" s="1"/>
  <c r="AQ14" i="182"/>
  <c r="AQ35" i="182" s="1"/>
  <c r="AQ32" i="194"/>
  <c r="BF14" i="182"/>
  <c r="BF35" i="182" s="1"/>
  <c r="BF13" i="195"/>
  <c r="BF13" i="181" s="1"/>
  <c r="BF32" i="194"/>
  <c r="AW11" i="161"/>
  <c r="AW31" i="79"/>
  <c r="BK11" i="161"/>
  <c r="BK31" i="79"/>
  <c r="Q8" i="161"/>
  <c r="Q28" i="79"/>
  <c r="BH19" i="161"/>
  <c r="BH39" i="79"/>
  <c r="AS19" i="161"/>
  <c r="AS39" i="79"/>
  <c r="BC34" i="79"/>
  <c r="BC14" i="161"/>
  <c r="BC19" i="161"/>
  <c r="BC39" i="79"/>
  <c r="BL14" i="161"/>
  <c r="BL34" i="79"/>
  <c r="AS14" i="182"/>
  <c r="AS35" i="182" s="1"/>
  <c r="AS32" i="194"/>
  <c r="AS13" i="195"/>
  <c r="AS13" i="181" s="1"/>
  <c r="AQ31" i="79"/>
  <c r="AQ11" i="161"/>
  <c r="Q12" i="199"/>
  <c r="Q30" i="137"/>
  <c r="V12" i="199"/>
  <c r="V30" i="137"/>
  <c r="AH6" i="200"/>
  <c r="AH6" i="196"/>
  <c r="AH25" i="196" s="1"/>
  <c r="AH7" i="197" s="1"/>
  <c r="AH6" i="137"/>
  <c r="AH8" i="79"/>
  <c r="AH8" i="132"/>
  <c r="AH28" i="132" s="1"/>
  <c r="AH7" i="160" s="1"/>
  <c r="AH7" i="194"/>
  <c r="T12" i="200"/>
  <c r="T12" i="137"/>
  <c r="T12" i="196"/>
  <c r="T31" i="196" s="1"/>
  <c r="T13" i="197" s="1"/>
  <c r="T14" i="132"/>
  <c r="T34" i="132" s="1"/>
  <c r="T13" i="160" s="1"/>
  <c r="T14" i="79"/>
  <c r="T13" i="194"/>
  <c r="T19" i="200"/>
  <c r="T19" i="137"/>
  <c r="T19" i="196"/>
  <c r="T38" i="196" s="1"/>
  <c r="T20" i="197" s="1"/>
  <c r="T21" i="132"/>
  <c r="T41" i="132" s="1"/>
  <c r="T20" i="160" s="1"/>
  <c r="T21" i="79"/>
  <c r="T20" i="194"/>
  <c r="AO11" i="161"/>
  <c r="AO31" i="79"/>
  <c r="BJ14" i="182"/>
  <c r="BJ35" i="182" s="1"/>
  <c r="BJ13" i="195"/>
  <c r="BJ13" i="181" s="1"/>
  <c r="BJ32" i="194"/>
  <c r="BA17" i="161"/>
  <c r="BA37" i="79"/>
  <c r="BK10" i="195"/>
  <c r="BK10" i="181" s="1"/>
  <c r="BK29" i="194"/>
  <c r="BK11" i="182"/>
  <c r="BK32" i="182" s="1"/>
  <c r="AV21" i="161"/>
  <c r="AV41" i="79"/>
  <c r="AG15" i="199"/>
  <c r="AG33" i="137"/>
  <c r="Q7" i="199"/>
  <c r="Q25" i="137"/>
  <c r="BE14" i="161"/>
  <c r="BE34" i="79"/>
  <c r="AQ17" i="161"/>
  <c r="AQ37" i="79"/>
  <c r="BL13" i="195"/>
  <c r="BL13" i="181" s="1"/>
  <c r="BL32" i="194"/>
  <c r="BL14" i="182"/>
  <c r="BL35" i="182" s="1"/>
  <c r="AG9" i="199"/>
  <c r="AG27" i="137"/>
  <c r="AR11" i="161"/>
  <c r="AR31" i="79"/>
  <c r="BC10" i="195"/>
  <c r="BC10" i="181" s="1"/>
  <c r="BC11" i="182"/>
  <c r="BC32" i="182" s="1"/>
  <c r="BC29" i="194"/>
  <c r="BF41" i="79"/>
  <c r="BF21" i="161"/>
  <c r="AO14" i="182"/>
  <c r="AO35" i="182" s="1"/>
  <c r="AO13" i="195"/>
  <c r="AO13" i="181" s="1"/>
  <c r="AO32" i="194"/>
  <c r="V10" i="161"/>
  <c r="V30" i="79"/>
  <c r="AX21" i="182"/>
  <c r="AX42" i="182" s="1"/>
  <c r="AX20" i="195"/>
  <c r="AX20" i="181" s="1"/>
  <c r="AX39" i="194"/>
  <c r="BJ21" i="161"/>
  <c r="BJ41" i="79"/>
  <c r="AU21" i="161"/>
  <c r="AU41" i="79"/>
  <c r="BD19" i="182"/>
  <c r="BD40" i="182" s="1"/>
  <c r="BD18" i="195"/>
  <c r="BD18" i="181" s="1"/>
  <c r="BD37" i="194"/>
  <c r="AR17" i="161"/>
  <c r="AR37" i="79"/>
  <c r="BH21" i="161"/>
  <c r="BH41" i="79"/>
  <c r="BB14" i="182"/>
  <c r="BB35" i="182" s="1"/>
  <c r="BB13" i="195"/>
  <c r="BB13" i="181" s="1"/>
  <c r="BB32" i="194"/>
  <c r="BD17" i="182"/>
  <c r="BD38" i="182" s="1"/>
  <c r="BD16" i="195"/>
  <c r="BD16" i="181" s="1"/>
  <c r="BD35" i="194"/>
  <c r="AU34" i="79"/>
  <c r="AU14" i="161"/>
  <c r="AO17" i="182"/>
  <c r="AO38" i="182" s="1"/>
  <c r="AO35" i="194"/>
  <c r="AO16" i="195"/>
  <c r="AO16" i="181" s="1"/>
  <c r="AO18" i="195"/>
  <c r="AO18" i="181" s="1"/>
  <c r="AO37" i="194"/>
  <c r="AO19" i="182"/>
  <c r="AO40" i="182" s="1"/>
  <c r="AP21" i="182"/>
  <c r="AP42" i="182" s="1"/>
  <c r="AP20" i="195"/>
  <c r="AP20" i="181" s="1"/>
  <c r="AP39" i="194"/>
  <c r="BE18" i="195"/>
  <c r="BE18" i="181" s="1"/>
  <c r="BE19" i="182"/>
  <c r="BE40" i="182" s="1"/>
  <c r="BE37" i="194"/>
  <c r="AU11" i="161"/>
  <c r="AU31" i="79"/>
  <c r="BH17" i="161"/>
  <c r="BH37" i="79"/>
  <c r="AW18" i="195"/>
  <c r="AW18" i="181" s="1"/>
  <c r="AW19" i="182"/>
  <c r="AW40" i="182" s="1"/>
  <c r="AW37" i="194"/>
  <c r="BJ37" i="79"/>
  <c r="BJ17" i="161"/>
  <c r="Q36" i="79"/>
  <c r="Q16" i="161"/>
  <c r="T15" i="199"/>
  <c r="T33" i="137"/>
  <c r="AV11" i="182"/>
  <c r="AV32" i="182" s="1"/>
  <c r="AV10" i="195"/>
  <c r="AV10" i="181" s="1"/>
  <c r="AV29" i="194"/>
  <c r="AP14" i="161"/>
  <c r="AP34" i="79"/>
  <c r="AP17" i="182"/>
  <c r="AP38" i="182" s="1"/>
  <c r="AP16" i="195"/>
  <c r="AP16" i="181" s="1"/>
  <c r="AP35" i="194"/>
  <c r="AZ17" i="161"/>
  <c r="AZ37" i="79"/>
  <c r="AS11" i="182"/>
  <c r="AS32" i="182" s="1"/>
  <c r="AS10" i="195"/>
  <c r="AS10" i="181" s="1"/>
  <c r="AS29" i="194"/>
  <c r="AW14" i="182"/>
  <c r="AW35" i="182" s="1"/>
  <c r="AW13" i="195"/>
  <c r="AW13" i="181" s="1"/>
  <c r="AW32" i="194"/>
  <c r="BD14" i="161"/>
  <c r="BD34" i="79"/>
  <c r="V8" i="161"/>
  <c r="V28" i="79"/>
  <c r="Q9" i="199"/>
  <c r="Q27" i="137"/>
  <c r="G6" i="196"/>
  <c r="G25" i="196" s="1"/>
  <c r="G7" i="197" s="1"/>
  <c r="G6" i="137"/>
  <c r="G7" i="194"/>
  <c r="G8" i="79"/>
  <c r="G8" i="132"/>
  <c r="G28" i="132" s="1"/>
  <c r="G7" i="160" s="1"/>
  <c r="G6" i="200"/>
  <c r="AL6" i="200"/>
  <c r="AL6" i="196"/>
  <c r="AL25" i="196" s="1"/>
  <c r="AL7" i="197" s="1"/>
  <c r="AL6" i="137"/>
  <c r="AL7" i="194"/>
  <c r="AL8" i="79"/>
  <c r="AL8" i="132"/>
  <c r="AL28" i="132" s="1"/>
  <c r="AL7" i="160" s="1"/>
  <c r="AG15" i="195"/>
  <c r="AG15" i="181" s="1"/>
  <c r="AG16" i="182"/>
  <c r="AG37" i="182" s="1"/>
  <c r="AG34" i="194"/>
  <c r="AZ14" i="161"/>
  <c r="AZ34" i="79"/>
  <c r="AY19" i="161"/>
  <c r="AY39" i="79"/>
  <c r="G8" i="200"/>
  <c r="G8" i="137"/>
  <c r="G8" i="196"/>
  <c r="G27" i="196" s="1"/>
  <c r="G9" i="197" s="1"/>
  <c r="G10" i="79"/>
  <c r="G10" i="132"/>
  <c r="G30" i="132" s="1"/>
  <c r="G9" i="160" s="1"/>
  <c r="G9" i="194"/>
  <c r="Q19" i="200"/>
  <c r="Q19" i="137"/>
  <c r="Q19" i="196"/>
  <c r="Q38" i="196" s="1"/>
  <c r="Q20" i="197" s="1"/>
  <c r="Q20" i="194"/>
  <c r="Q21" i="132"/>
  <c r="Q41" i="132" s="1"/>
  <c r="Q20" i="160" s="1"/>
  <c r="Q21" i="79"/>
  <c r="AG15" i="200"/>
  <c r="AG15" i="196"/>
  <c r="AG34" i="196" s="1"/>
  <c r="AG16" i="197" s="1"/>
  <c r="AG15" i="137"/>
  <c r="AG16" i="194"/>
  <c r="AG17" i="79"/>
  <c r="AG17" i="132"/>
  <c r="AG37" i="132" s="1"/>
  <c r="AG16" i="160" s="1"/>
  <c r="L17" i="200"/>
  <c r="L17" i="137"/>
  <c r="L17" i="196"/>
  <c r="L36" i="196" s="1"/>
  <c r="L18" i="197" s="1"/>
  <c r="L18" i="194"/>
  <c r="L19" i="132"/>
  <c r="L39" i="132" s="1"/>
  <c r="L18" i="160" s="1"/>
  <c r="L19" i="79"/>
  <c r="BL21" i="161"/>
  <c r="BL41" i="79"/>
  <c r="BB11" i="161"/>
  <c r="BB31" i="79"/>
  <c r="AZ10" i="195"/>
  <c r="AZ10" i="181" s="1"/>
  <c r="AZ29" i="194"/>
  <c r="AZ11" i="182"/>
  <c r="AZ32" i="182" s="1"/>
  <c r="BB37" i="79"/>
  <c r="BB17" i="161"/>
  <c r="BK21" i="161"/>
  <c r="BK41" i="79"/>
  <c r="BC13" i="195"/>
  <c r="BC13" i="181" s="1"/>
  <c r="BC14" i="182"/>
  <c r="BC35" i="182" s="1"/>
  <c r="BC32" i="194"/>
  <c r="AU19" i="161"/>
  <c r="AU39" i="79"/>
  <c r="AN19" i="182"/>
  <c r="AN40" i="182" s="1"/>
  <c r="AN18" i="195"/>
  <c r="AN18" i="181" s="1"/>
  <c r="AN37" i="194"/>
  <c r="BA14" i="182"/>
  <c r="BA35" i="182" s="1"/>
  <c r="BA32" i="194"/>
  <c r="BA13" i="195"/>
  <c r="BA13" i="181" s="1"/>
  <c r="AQ10" i="195"/>
  <c r="AQ10" i="181" s="1"/>
  <c r="AQ11" i="182"/>
  <c r="AQ32" i="182" s="1"/>
  <c r="AQ29" i="194"/>
  <c r="Q13" i="161"/>
  <c r="Q33" i="79"/>
  <c r="V13" i="161"/>
  <c r="V33" i="79"/>
  <c r="AZ19" i="182"/>
  <c r="AZ40" i="182" s="1"/>
  <c r="AZ18" i="195"/>
  <c r="AZ18" i="181" s="1"/>
  <c r="AZ37" i="194"/>
  <c r="BL19" i="182"/>
  <c r="BL40" i="182" s="1"/>
  <c r="BL18" i="195"/>
  <c r="BL18" i="181" s="1"/>
  <c r="BL37" i="194"/>
  <c r="BL17" i="161"/>
  <c r="BL37" i="79"/>
  <c r="AH14" i="200"/>
  <c r="AH14" i="196"/>
  <c r="AH33" i="196" s="1"/>
  <c r="AH15" i="197" s="1"/>
  <c r="AH14" i="137"/>
  <c r="AH16" i="132"/>
  <c r="AH36" i="132" s="1"/>
  <c r="AH15" i="160" s="1"/>
  <c r="AH15" i="194"/>
  <c r="AH16" i="79"/>
  <c r="V9" i="200"/>
  <c r="V9" i="196"/>
  <c r="V28" i="196" s="1"/>
  <c r="V10" i="197" s="1"/>
  <c r="V9" i="137"/>
  <c r="V11" i="79"/>
  <c r="V11" i="132"/>
  <c r="V31" i="132" s="1"/>
  <c r="V10" i="160" s="1"/>
  <c r="V10" i="194"/>
  <c r="V19" i="200"/>
  <c r="V19" i="196"/>
  <c r="V38" i="196" s="1"/>
  <c r="V20" i="197" s="1"/>
  <c r="V19" i="137"/>
  <c r="V20" i="194"/>
  <c r="V21" i="132"/>
  <c r="V41" i="132" s="1"/>
  <c r="V20" i="160" s="1"/>
  <c r="V21" i="79"/>
  <c r="AT21" i="182"/>
  <c r="AT42" i="182" s="1"/>
  <c r="AT20" i="195"/>
  <c r="AT20" i="181" s="1"/>
  <c r="AT39" i="194"/>
  <c r="AV14" i="161"/>
  <c r="AV34" i="79"/>
  <c r="BG17" i="161"/>
  <c r="BG37" i="79"/>
  <c r="AQ14" i="161"/>
  <c r="AQ34" i="79"/>
  <c r="BF19" i="182"/>
  <c r="BF40" i="182" s="1"/>
  <c r="BF18" i="195"/>
  <c r="BF18" i="181" s="1"/>
  <c r="BF37" i="194"/>
  <c r="AW11" i="182"/>
  <c r="AW32" i="182" s="1"/>
  <c r="AW29" i="194"/>
  <c r="AW10" i="195"/>
  <c r="AW10" i="181" s="1"/>
  <c r="AV20" i="195"/>
  <c r="AV20" i="181" s="1"/>
  <c r="AV39" i="194"/>
  <c r="AV21" i="182"/>
  <c r="AV42" i="182" s="1"/>
  <c r="AN14" i="161"/>
  <c r="AN34" i="79"/>
  <c r="BC21" i="161"/>
  <c r="BC41" i="79"/>
  <c r="BK20" i="195"/>
  <c r="BK20" i="181" s="1"/>
  <c r="BK21" i="182"/>
  <c r="BK42" i="182" s="1"/>
  <c r="BK39" i="194"/>
  <c r="AS17" i="161"/>
  <c r="AS37" i="79"/>
  <c r="BE14" i="182"/>
  <c r="BE35" i="182" s="1"/>
  <c r="BE13" i="195"/>
  <c r="BE13" i="181" s="1"/>
  <c r="BE32" i="194"/>
  <c r="AX37" i="79"/>
  <c r="AX17" i="161"/>
  <c r="AQ16" i="195"/>
  <c r="AQ16" i="181" s="1"/>
  <c r="AQ17" i="182"/>
  <c r="AQ38" i="182" s="1"/>
  <c r="AQ35" i="194"/>
  <c r="BC16" i="195"/>
  <c r="BC16" i="181" s="1"/>
  <c r="BC17" i="182"/>
  <c r="BC38" i="182" s="1"/>
  <c r="BC35" i="194"/>
  <c r="AV17" i="182"/>
  <c r="AV38" i="182" s="1"/>
  <c r="AV16" i="195"/>
  <c r="AV16" i="181" s="1"/>
  <c r="AV35" i="194"/>
  <c r="T9" i="199"/>
  <c r="T27" i="137"/>
  <c r="AY19" i="182"/>
  <c r="AY40" i="182" s="1"/>
  <c r="AY37" i="194"/>
  <c r="AY18" i="195"/>
  <c r="AY18" i="181" s="1"/>
  <c r="AY10" i="195"/>
  <c r="AY10" i="181" s="1"/>
  <c r="AY11" i="182"/>
  <c r="AY32" i="182" s="1"/>
  <c r="AY29" i="194"/>
  <c r="BD21" i="161"/>
  <c r="BD41" i="79"/>
  <c r="AP19" i="161"/>
  <c r="AP39" i="79"/>
  <c r="BB21" i="182"/>
  <c r="BB42" i="182" s="1"/>
  <c r="BB20" i="195"/>
  <c r="BB20" i="181" s="1"/>
  <c r="BB39" i="194"/>
  <c r="AX19" i="182"/>
  <c r="AX40" i="182" s="1"/>
  <c r="AX18" i="195"/>
  <c r="AX18" i="181" s="1"/>
  <c r="AX37" i="194"/>
  <c r="BG21" i="161"/>
  <c r="BG41" i="79"/>
  <c r="AT37" i="79"/>
  <c r="AT17" i="161"/>
  <c r="AQ19" i="161"/>
  <c r="AQ39" i="79"/>
  <c r="BJ19" i="161"/>
  <c r="BJ39" i="79"/>
  <c r="AU20" i="195"/>
  <c r="AU20" i="181" s="1"/>
  <c r="AU21" i="182"/>
  <c r="AU42" i="182" s="1"/>
  <c r="AU39" i="194"/>
  <c r="AS21" i="161"/>
  <c r="AS41" i="79"/>
  <c r="AR16" i="195"/>
  <c r="AR16" i="181" s="1"/>
  <c r="AR35" i="194"/>
  <c r="AR17" i="182"/>
  <c r="AR38" i="182" s="1"/>
  <c r="BL11" i="161"/>
  <c r="BL31" i="79"/>
  <c r="BD17" i="161"/>
  <c r="BD37" i="79"/>
  <c r="AU13" i="195"/>
  <c r="AU13" i="181" s="1"/>
  <c r="AU14" i="182"/>
  <c r="AU35" i="182" s="1"/>
  <c r="AU32" i="194"/>
  <c r="BE11" i="182"/>
  <c r="BE32" i="182" s="1"/>
  <c r="BE29" i="194"/>
  <c r="BE10" i="195"/>
  <c r="BE10" i="181" s="1"/>
  <c r="BG14" i="161"/>
  <c r="BG34" i="79"/>
  <c r="AU10" i="195"/>
  <c r="AU10" i="181" s="1"/>
  <c r="AU11" i="182"/>
  <c r="AU32" i="182" s="1"/>
  <c r="AU29" i="194"/>
  <c r="BH16" i="195"/>
  <c r="BH16" i="181" s="1"/>
  <c r="BH35" i="194"/>
  <c r="BH17" i="182"/>
  <c r="BH38" i="182" s="1"/>
  <c r="AW19" i="161"/>
  <c r="AW39" i="79"/>
  <c r="BB19" i="161"/>
  <c r="BB39" i="79"/>
  <c r="T8" i="182"/>
  <c r="T29" i="182" s="1"/>
  <c r="T7" i="195"/>
  <c r="T7" i="181" s="1"/>
  <c r="T26" i="194"/>
  <c r="V16" i="182"/>
  <c r="V37" i="182" s="1"/>
  <c r="V15" i="195"/>
  <c r="V15" i="181" s="1"/>
  <c r="V34" i="194"/>
  <c r="Q15" i="195"/>
  <c r="Q15" i="181" s="1"/>
  <c r="Q16" i="182"/>
  <c r="Q37" i="182" s="1"/>
  <c r="Q34" i="194"/>
  <c r="L9" i="199"/>
  <c r="L27" i="137"/>
  <c r="AO21" i="161"/>
  <c r="AO41" i="79"/>
  <c r="T16" i="161"/>
  <c r="T36" i="79"/>
  <c r="BE17" i="161"/>
  <c r="BE37" i="79"/>
  <c r="BA11" i="182"/>
  <c r="BA32" i="182" s="1"/>
  <c r="BA10" i="195"/>
  <c r="BA10" i="181" s="1"/>
  <c r="BA29" i="194"/>
  <c r="AP14" i="182"/>
  <c r="AP35" i="182" s="1"/>
  <c r="AP13" i="195"/>
  <c r="AP13" i="181" s="1"/>
  <c r="AP32" i="194"/>
  <c r="AR14" i="182"/>
  <c r="AR35" i="182" s="1"/>
  <c r="AR13" i="195"/>
  <c r="AR13" i="181" s="1"/>
  <c r="AR32" i="194"/>
  <c r="AZ16" i="195"/>
  <c r="AZ16" i="181" s="1"/>
  <c r="AZ35" i="194"/>
  <c r="AZ17" i="182"/>
  <c r="AZ38" i="182" s="1"/>
  <c r="AS11" i="161"/>
  <c r="AS31" i="79"/>
  <c r="AN11" i="161"/>
  <c r="AN31" i="79"/>
  <c r="BD13" i="195"/>
  <c r="BD13" i="181" s="1"/>
  <c r="BD32" i="194"/>
  <c r="BD14" i="182"/>
  <c r="BD35" i="182" s="1"/>
  <c r="V8" i="182"/>
  <c r="V29" i="182" s="1"/>
  <c r="V7" i="195"/>
  <c r="V7" i="181" s="1"/>
  <c r="V26" i="194"/>
  <c r="AG9" i="200"/>
  <c r="AG9" i="196"/>
  <c r="AG28" i="196" s="1"/>
  <c r="AG10" i="197" s="1"/>
  <c r="AG9" i="137"/>
  <c r="AG11" i="79"/>
  <c r="AG11" i="132"/>
  <c r="AG31" i="132" s="1"/>
  <c r="AG10" i="160" s="1"/>
  <c r="AG10" i="194"/>
  <c r="AT21" i="161"/>
  <c r="AT41" i="79"/>
  <c r="AR19" i="182"/>
  <c r="AR40" i="182" s="1"/>
  <c r="AR18" i="195"/>
  <c r="AR18" i="181" s="1"/>
  <c r="AR37" i="194"/>
  <c r="BE21" i="161"/>
  <c r="BE41" i="79"/>
  <c r="L7" i="199"/>
  <c r="L25" i="137"/>
  <c r="T12" i="199"/>
  <c r="T30" i="137"/>
  <c r="AY17" i="161"/>
  <c r="AY37" i="79"/>
  <c r="BJ31" i="79"/>
  <c r="BJ11" i="161"/>
  <c r="BC17" i="161"/>
  <c r="BC37" i="79"/>
  <c r="AG8" i="161"/>
  <c r="AG28" i="79"/>
  <c r="T10" i="161"/>
  <c r="T30" i="79"/>
  <c r="AG9" i="195"/>
  <c r="AG9" i="181" s="1"/>
  <c r="AG10" i="182"/>
  <c r="AG31" i="182" s="1"/>
  <c r="AG28" i="194"/>
  <c r="AH11" i="200"/>
  <c r="AH11" i="137"/>
  <c r="AH11" i="196"/>
  <c r="AH30" i="196" s="1"/>
  <c r="AH12" i="197" s="1"/>
  <c r="AH12" i="194"/>
  <c r="AH13" i="132"/>
  <c r="AH33" i="132" s="1"/>
  <c r="AH12" i="160" s="1"/>
  <c r="AH13" i="79"/>
  <c r="AG17" i="200"/>
  <c r="AG17" i="137"/>
  <c r="AG17" i="196"/>
  <c r="AG36" i="196" s="1"/>
  <c r="AG18" i="197" s="1"/>
  <c r="AG19" i="79"/>
  <c r="AG18" i="194"/>
  <c r="AG19" i="132"/>
  <c r="AG39" i="132" s="1"/>
  <c r="AG18" i="160" s="1"/>
  <c r="Q15" i="200"/>
  <c r="Q15" i="196"/>
  <c r="Q34" i="196" s="1"/>
  <c r="Q16" i="197" s="1"/>
  <c r="Q15" i="137"/>
  <c r="Q16" i="194"/>
  <c r="Q17" i="79"/>
  <c r="Q17" i="132"/>
  <c r="Q37" i="132" s="1"/>
  <c r="Q16" i="160" s="1"/>
  <c r="AW21" i="182"/>
  <c r="AW42" i="182" s="1"/>
  <c r="AW20" i="195"/>
  <c r="AW20" i="181" s="1"/>
  <c r="AW39" i="194"/>
  <c r="AV19" i="161"/>
  <c r="AV39" i="79"/>
  <c r="BK16" i="195"/>
  <c r="BK16" i="181" s="1"/>
  <c r="BK17" i="182"/>
  <c r="BK38" i="182" s="1"/>
  <c r="BK35" i="194"/>
  <c r="T13" i="182"/>
  <c r="T34" i="182" s="1"/>
  <c r="T12" i="195"/>
  <c r="T12" i="181" s="1"/>
  <c r="T31" i="194"/>
  <c r="AY16" i="195"/>
  <c r="AY16" i="181" s="1"/>
  <c r="AY17" i="182"/>
  <c r="AY38" i="182" s="1"/>
  <c r="AY35" i="194"/>
  <c r="AS18" i="195"/>
  <c r="AS18" i="181" s="1"/>
  <c r="AS19" i="182"/>
  <c r="AS40" i="182" s="1"/>
  <c r="AS37" i="194"/>
  <c r="BD11" i="161"/>
  <c r="BD31" i="79"/>
  <c r="BF37" i="79"/>
  <c r="BF17" i="161"/>
  <c r="AT11" i="182"/>
  <c r="AT32" i="182" s="1"/>
  <c r="AT10" i="195"/>
  <c r="AT10" i="181" s="1"/>
  <c r="AT29" i="194"/>
  <c r="BG19" i="161"/>
  <c r="BG39" i="79"/>
  <c r="AG7" i="199"/>
  <c r="AG25" i="137"/>
  <c r="L16" i="161"/>
  <c r="L36" i="79"/>
  <c r="AY31" i="79"/>
  <c r="AY11" i="161"/>
  <c r="AY21" i="161"/>
  <c r="AY41" i="79"/>
  <c r="AP19" i="182"/>
  <c r="AP40" i="182" s="1"/>
  <c r="AP18" i="195"/>
  <c r="AP18" i="181" s="1"/>
  <c r="AP37" i="194"/>
  <c r="AN20" i="195"/>
  <c r="AN20" i="181" s="1"/>
  <c r="AN39" i="194"/>
  <c r="AN21" i="182"/>
  <c r="AN42" i="182" s="1"/>
  <c r="AG12" i="195"/>
  <c r="AG12" i="181" s="1"/>
  <c r="AG31" i="194"/>
  <c r="AG13" i="182"/>
  <c r="AG34" i="182" s="1"/>
  <c r="L13" i="182"/>
  <c r="L34" i="182" s="1"/>
  <c r="L12" i="195"/>
  <c r="L12" i="181" s="1"/>
  <c r="L31" i="194"/>
  <c r="BK19" i="161"/>
  <c r="BK39" i="79"/>
  <c r="F8" i="200"/>
  <c r="F8" i="196"/>
  <c r="F27" i="196" s="1"/>
  <c r="F9" i="197" s="1"/>
  <c r="F9" i="194"/>
  <c r="F8" i="137"/>
  <c r="F10" i="132"/>
  <c r="F30" i="132" s="1"/>
  <c r="F9" i="160" s="1"/>
  <c r="F10" i="79"/>
  <c r="G11" i="200"/>
  <c r="G11" i="196"/>
  <c r="G30" i="196" s="1"/>
  <c r="G12" i="197" s="1"/>
  <c r="G11" i="137"/>
  <c r="G13" i="79"/>
  <c r="G12" i="194"/>
  <c r="G13" i="132"/>
  <c r="G33" i="132" s="1"/>
  <c r="G12" i="160" s="1"/>
  <c r="AL8" i="200"/>
  <c r="AL8" i="196"/>
  <c r="AL27" i="196" s="1"/>
  <c r="AL9" i="197" s="1"/>
  <c r="AL9" i="194"/>
  <c r="AL10" i="132"/>
  <c r="AL30" i="132" s="1"/>
  <c r="AL9" i="160" s="1"/>
  <c r="AL8" i="137"/>
  <c r="AL10" i="79"/>
  <c r="Q17" i="200"/>
  <c r="Q17" i="137"/>
  <c r="Q17" i="196"/>
  <c r="Q36" i="196" s="1"/>
  <c r="Q18" i="197" s="1"/>
  <c r="Q19" i="79"/>
  <c r="Q18" i="194"/>
  <c r="Q19" i="132"/>
  <c r="Q39" i="132" s="1"/>
  <c r="Q18" i="160" s="1"/>
  <c r="AG12" i="200"/>
  <c r="AG12" i="137"/>
  <c r="AG12" i="196"/>
  <c r="AG31" i="196" s="1"/>
  <c r="AG13" i="197" s="1"/>
  <c r="AG13" i="194"/>
  <c r="AG14" i="79"/>
  <c r="AG14" i="132"/>
  <c r="AG34" i="132" s="1"/>
  <c r="AG13" i="160" s="1"/>
  <c r="L9" i="200"/>
  <c r="L9" i="196"/>
  <c r="L28" i="196" s="1"/>
  <c r="L10" i="197" s="1"/>
  <c r="L9" i="137"/>
  <c r="L10" i="194"/>
  <c r="L11" i="132"/>
  <c r="L31" i="132" s="1"/>
  <c r="L10" i="160" s="1"/>
  <c r="L11" i="79"/>
  <c r="V12" i="200"/>
  <c r="V12" i="196"/>
  <c r="V31" i="196" s="1"/>
  <c r="V13" i="197" s="1"/>
  <c r="V12" i="137"/>
  <c r="V13" i="194"/>
  <c r="V14" i="79"/>
  <c r="V14" i="132"/>
  <c r="V34" i="132" s="1"/>
  <c r="V13" i="160" s="1"/>
  <c r="AR19" i="161"/>
  <c r="AR39" i="79"/>
  <c r="AQ21" i="161"/>
  <c r="AQ41" i="79"/>
  <c r="BL20" i="195"/>
  <c r="BL20" i="181" s="1"/>
  <c r="BL39" i="194"/>
  <c r="BL21" i="182"/>
  <c r="BL42" i="182" s="1"/>
  <c r="BH10" i="195"/>
  <c r="BH10" i="181" s="1"/>
  <c r="BH29" i="194"/>
  <c r="BH11" i="182"/>
  <c r="BH32" i="182" s="1"/>
  <c r="AW17" i="161"/>
  <c r="AW37" i="79"/>
  <c r="BK17" i="161"/>
  <c r="BK37" i="79"/>
  <c r="AT14" i="161"/>
  <c r="AT34" i="79"/>
  <c r="BB17" i="182"/>
  <c r="BB38" i="182" s="1"/>
  <c r="BB16" i="195"/>
  <c r="BB16" i="181" s="1"/>
  <c r="BB35" i="194"/>
  <c r="AP11" i="161"/>
  <c r="AP31" i="79"/>
  <c r="BA17" i="182"/>
  <c r="BA38" i="182" s="1"/>
  <c r="BA16" i="195"/>
  <c r="BA16" i="181" s="1"/>
  <c r="BA35" i="194"/>
  <c r="AN17" i="182"/>
  <c r="AN38" i="182" s="1"/>
  <c r="AN16" i="195"/>
  <c r="AN16" i="181" s="1"/>
  <c r="AN35" i="194"/>
  <c r="BE21" i="182"/>
  <c r="BE42" i="182" s="1"/>
  <c r="BE20" i="195"/>
  <c r="BE20" i="181" s="1"/>
  <c r="BE39" i="194"/>
  <c r="L8" i="182"/>
  <c r="L29" i="182" s="1"/>
  <c r="L7" i="195"/>
  <c r="L7" i="181" s="1"/>
  <c r="L26" i="194"/>
  <c r="T13" i="161"/>
  <c r="T33" i="79"/>
  <c r="BH19" i="182"/>
  <c r="BH40" i="182" s="1"/>
  <c r="BH18" i="195"/>
  <c r="BH18" i="181" s="1"/>
  <c r="BH37" i="194"/>
  <c r="BC19" i="182"/>
  <c r="BC40" i="182" s="1"/>
  <c r="BC18" i="195"/>
  <c r="BC18" i="181" s="1"/>
  <c r="BC37" i="194"/>
  <c r="AT31" i="79"/>
  <c r="AT11" i="161"/>
  <c r="Q12" i="195"/>
  <c r="Q12" i="181" s="1"/>
  <c r="Q13" i="182"/>
  <c r="Q34" i="182" s="1"/>
  <c r="Q31" i="194"/>
  <c r="T10" i="182"/>
  <c r="T31" i="182" s="1"/>
  <c r="T9" i="195"/>
  <c r="T9" i="181" s="1"/>
  <c r="T28" i="194"/>
  <c r="L16" i="182"/>
  <c r="L37" i="182" s="1"/>
  <c r="L15" i="195"/>
  <c r="L15" i="181" s="1"/>
  <c r="L34" i="194"/>
  <c r="F11" i="200"/>
  <c r="F11" i="137"/>
  <c r="F11" i="196"/>
  <c r="F30" i="196" s="1"/>
  <c r="F12" i="197" s="1"/>
  <c r="F12" i="194"/>
  <c r="F13" i="132"/>
  <c r="F33" i="132" s="1"/>
  <c r="F12" i="160" s="1"/>
  <c r="F13" i="79"/>
  <c r="G14" i="200"/>
  <c r="G14" i="196"/>
  <c r="G33" i="196" s="1"/>
  <c r="G15" i="197" s="1"/>
  <c r="G14" i="137"/>
  <c r="G15" i="194"/>
  <c r="G16" i="79"/>
  <c r="G16" i="132"/>
  <c r="G36" i="132" s="1"/>
  <c r="G15" i="160" s="1"/>
  <c r="F6" i="200"/>
  <c r="F6" i="196"/>
  <c r="F25" i="196" s="1"/>
  <c r="F7" i="197" s="1"/>
  <c r="F6" i="137"/>
  <c r="F7" i="194"/>
  <c r="F8" i="79"/>
  <c r="F8" i="132"/>
  <c r="F28" i="132" s="1"/>
  <c r="F7" i="160" s="1"/>
  <c r="AL11" i="200"/>
  <c r="AL11" i="137"/>
  <c r="AL11" i="196"/>
  <c r="AL30" i="196" s="1"/>
  <c r="AL12" i="197" s="1"/>
  <c r="AL13" i="132"/>
  <c r="AL33" i="132" s="1"/>
  <c r="AL12" i="160" s="1"/>
  <c r="AL12" i="194"/>
  <c r="AL13" i="79"/>
  <c r="AG19" i="200"/>
  <c r="AG19" i="137"/>
  <c r="AG19" i="196"/>
  <c r="AG38" i="196" s="1"/>
  <c r="AG20" i="197" s="1"/>
  <c r="AG20" i="194"/>
  <c r="AG21" i="132"/>
  <c r="AG41" i="132" s="1"/>
  <c r="AG20" i="160" s="1"/>
  <c r="AG21" i="79"/>
  <c r="Q12" i="200"/>
  <c r="Q12" i="137"/>
  <c r="Q13" i="194"/>
  <c r="Q14" i="79"/>
  <c r="Q14" i="132"/>
  <c r="Q34" i="132" s="1"/>
  <c r="Q13" i="160" s="1"/>
  <c r="Q12" i="196"/>
  <c r="Q31" i="196" s="1"/>
  <c r="Q13" i="197" s="1"/>
  <c r="T9" i="200"/>
  <c r="T9" i="196"/>
  <c r="T28" i="196" s="1"/>
  <c r="T10" i="197" s="1"/>
  <c r="T9" i="137"/>
  <c r="T10" i="194"/>
  <c r="T11" i="132"/>
  <c r="T31" i="132" s="1"/>
  <c r="T10" i="160" s="1"/>
  <c r="T11" i="79"/>
  <c r="L12" i="200"/>
  <c r="L12" i="137"/>
  <c r="L12" i="196"/>
  <c r="L31" i="196" s="1"/>
  <c r="L13" i="197" s="1"/>
  <c r="L14" i="132"/>
  <c r="L34" i="132" s="1"/>
  <c r="L13" i="160" s="1"/>
  <c r="L14" i="79"/>
  <c r="L13" i="194"/>
  <c r="Q9" i="200"/>
  <c r="Q9" i="196"/>
  <c r="Q28" i="196" s="1"/>
  <c r="Q10" i="197" s="1"/>
  <c r="Q9" i="137"/>
  <c r="Q11" i="79"/>
  <c r="Q11" i="132"/>
  <c r="Q31" i="132" s="1"/>
  <c r="Q10" i="160" s="1"/>
  <c r="Q10" i="194"/>
  <c r="T17" i="200"/>
  <c r="T17" i="137"/>
  <c r="T17" i="196"/>
  <c r="T36" i="196" s="1"/>
  <c r="T18" i="197" s="1"/>
  <c r="T18" i="194"/>
  <c r="T19" i="132"/>
  <c r="T39" i="132" s="1"/>
  <c r="T18" i="160" s="1"/>
  <c r="T19" i="79"/>
  <c r="AW21" i="161"/>
  <c r="AW41" i="79"/>
  <c r="AV19" i="182"/>
  <c r="AV40" i="182" s="1"/>
  <c r="AV18" i="195"/>
  <c r="AV18" i="181" s="1"/>
  <c r="AV37" i="194"/>
  <c r="AZ21" i="182"/>
  <c r="AZ42" i="182" s="1"/>
  <c r="AZ20" i="195"/>
  <c r="AZ20" i="181" s="1"/>
  <c r="AZ39" i="194"/>
  <c r="BA19" i="161"/>
  <c r="BA39" i="79"/>
  <c r="BB11" i="182"/>
  <c r="BB32" i="182" s="1"/>
  <c r="BB10" i="195"/>
  <c r="BB10" i="181" s="1"/>
  <c r="BB29" i="194"/>
  <c r="AV13" i="195"/>
  <c r="AV13" i="181" s="1"/>
  <c r="AV32" i="194"/>
  <c r="AV14" i="182"/>
  <c r="AV35" i="182" s="1"/>
  <c r="BG16" i="195"/>
  <c r="BG16" i="181" s="1"/>
  <c r="BG17" i="182"/>
  <c r="BG38" i="182" s="1"/>
  <c r="BG35" i="194"/>
  <c r="AO11" i="182"/>
  <c r="AO32" i="182" s="1"/>
  <c r="AO29" i="194"/>
  <c r="AO10" i="195"/>
  <c r="AO10" i="181" s="1"/>
  <c r="BF14" i="161"/>
  <c r="BF34" i="79"/>
  <c r="AW17" i="182"/>
  <c r="AW38" i="182" s="1"/>
  <c r="AW35" i="194"/>
  <c r="AW16" i="195"/>
  <c r="AW16" i="181" s="1"/>
  <c r="AZ11" i="161"/>
  <c r="AZ31" i="79"/>
  <c r="BF19" i="161"/>
  <c r="BF39" i="79"/>
  <c r="AT14" i="182"/>
  <c r="AT35" i="182" s="1"/>
  <c r="AT13" i="195"/>
  <c r="AT13" i="181" s="1"/>
  <c r="AT32" i="194"/>
  <c r="AP11" i="182"/>
  <c r="AP32" i="182" s="1"/>
  <c r="AP10" i="195"/>
  <c r="AP10" i="181" s="1"/>
  <c r="AP29" i="194"/>
  <c r="AN17" i="161"/>
  <c r="AN37" i="79"/>
  <c r="T15" i="200"/>
  <c r="T15" i="196"/>
  <c r="T34" i="196" s="1"/>
  <c r="T16" i="197" s="1"/>
  <c r="T15" i="137"/>
  <c r="T17" i="132"/>
  <c r="T37" i="132" s="1"/>
  <c r="T16" i="160" s="1"/>
  <c r="T16" i="194"/>
  <c r="T17" i="79"/>
  <c r="AG36" i="79"/>
  <c r="AG16" i="161"/>
  <c r="Q8" i="182"/>
  <c r="Q29" i="182" s="1"/>
  <c r="Q7" i="195"/>
  <c r="Q7" i="181" s="1"/>
  <c r="Q26" i="194"/>
  <c r="AN13" i="195"/>
  <c r="AN13" i="181" s="1"/>
  <c r="AN32" i="194"/>
  <c r="AN14" i="182"/>
  <c r="AN35" i="182" s="1"/>
  <c r="BC20" i="195"/>
  <c r="BC20" i="181" s="1"/>
  <c r="BC21" i="182"/>
  <c r="BC42" i="182" s="1"/>
  <c r="BC39" i="194"/>
  <c r="AY13" i="195"/>
  <c r="AY13" i="181" s="1"/>
  <c r="AY14" i="182"/>
  <c r="AY35" i="182" s="1"/>
  <c r="AY32" i="194"/>
  <c r="AS17" i="182"/>
  <c r="AS38" i="182" s="1"/>
  <c r="AS16" i="195"/>
  <c r="AS16" i="181" s="1"/>
  <c r="AS35" i="194"/>
  <c r="AZ14" i="182"/>
  <c r="AZ35" i="182" s="1"/>
  <c r="AZ13" i="195"/>
  <c r="AZ13" i="181" s="1"/>
  <c r="AZ32" i="194"/>
  <c r="BJ11" i="182"/>
  <c r="BJ32" i="182" s="1"/>
  <c r="BJ29" i="194"/>
  <c r="BJ10" i="195"/>
  <c r="BJ10" i="181" s="1"/>
  <c r="AX17" i="182"/>
  <c r="AX38" i="182" s="1"/>
  <c r="AX16" i="195"/>
  <c r="AX16" i="181" s="1"/>
  <c r="AX35" i="194"/>
  <c r="AU19" i="182"/>
  <c r="AU40" i="182" s="1"/>
  <c r="AU18" i="195"/>
  <c r="AU18" i="181" s="1"/>
  <c r="AU37" i="194"/>
  <c r="AN19" i="161"/>
  <c r="AN39" i="79"/>
  <c r="AV17" i="161"/>
  <c r="AV37" i="79"/>
  <c r="BD11" i="182"/>
  <c r="BD32" i="182" s="1"/>
  <c r="BD10" i="195"/>
  <c r="BD10" i="181" s="1"/>
  <c r="BD29" i="194"/>
  <c r="AS14" i="161"/>
  <c r="AS34" i="79"/>
  <c r="BF17" i="182"/>
  <c r="BF38" i="182" s="1"/>
  <c r="BF16" i="195"/>
  <c r="BF16" i="181" s="1"/>
  <c r="BF35" i="194"/>
  <c r="AX14" i="161"/>
  <c r="AX34" i="79"/>
  <c r="BG19" i="182"/>
  <c r="BG40" i="182" s="1"/>
  <c r="BG37" i="194"/>
  <c r="BG18" i="195"/>
  <c r="BG18" i="181" s="1"/>
  <c r="AG8" i="182"/>
  <c r="AG29" i="182" s="1"/>
  <c r="AG7" i="195"/>
  <c r="AG7" i="181" s="1"/>
  <c r="AG26" i="194"/>
  <c r="AZ19" i="161"/>
  <c r="AZ39" i="79"/>
  <c r="AG30" i="79"/>
  <c r="AG10" i="161"/>
  <c r="AT19" i="161"/>
  <c r="AT39" i="79"/>
  <c r="BF11" i="161"/>
  <c r="BF31" i="79"/>
  <c r="BD20" i="195"/>
  <c r="BD20" i="181" s="1"/>
  <c r="BD39" i="194"/>
  <c r="BD21" i="182"/>
  <c r="BD42" i="182" s="1"/>
  <c r="BL19" i="161"/>
  <c r="BL39" i="79"/>
  <c r="AX19" i="161"/>
  <c r="AX39" i="79"/>
  <c r="AR10" i="195"/>
  <c r="AR10" i="181" s="1"/>
  <c r="AR29" i="194"/>
  <c r="AR11" i="182"/>
  <c r="AR32" i="182" s="1"/>
  <c r="BG31" i="79"/>
  <c r="BG11" i="161"/>
  <c r="BF21" i="182"/>
  <c r="BF42" i="182" s="1"/>
  <c r="BF20" i="195"/>
  <c r="BF20" i="181" s="1"/>
  <c r="BF39" i="194"/>
  <c r="BK34" i="79"/>
  <c r="BK14" i="161"/>
  <c r="AT17" i="182"/>
  <c r="AT38" i="182" s="1"/>
  <c r="AT16" i="195"/>
  <c r="AT16" i="181" s="1"/>
  <c r="AT35" i="194"/>
  <c r="AG12" i="199"/>
  <c r="AG30" i="137"/>
  <c r="V10" i="182"/>
  <c r="V31" i="182" s="1"/>
  <c r="V9" i="195"/>
  <c r="V9" i="181" s="1"/>
  <c r="V28" i="194"/>
  <c r="L12" i="199"/>
  <c r="L30" i="137"/>
  <c r="BK19" i="182"/>
  <c r="BK40" i="182" s="1"/>
  <c r="BK18" i="195"/>
  <c r="BK18" i="181" s="1"/>
  <c r="BK37" i="194"/>
  <c r="AX21" i="161"/>
  <c r="AX41" i="79"/>
  <c r="BJ18" i="195"/>
  <c r="BJ18" i="181" s="1"/>
  <c r="BJ37" i="194"/>
  <c r="BJ19" i="182"/>
  <c r="BJ40" i="182" s="1"/>
  <c r="BJ21" i="182"/>
  <c r="BJ42" i="182" s="1"/>
  <c r="BJ20" i="195"/>
  <c r="BJ20" i="181" s="1"/>
  <c r="BJ39" i="194"/>
  <c r="BD19" i="161"/>
  <c r="BD39" i="79"/>
  <c r="AO19" i="161"/>
  <c r="AO39" i="79"/>
  <c r="AP21" i="161"/>
  <c r="AP41" i="79"/>
  <c r="AX11" i="161"/>
  <c r="AX31" i="79"/>
  <c r="BE19" i="161"/>
  <c r="BE39" i="79"/>
  <c r="BH14" i="182"/>
  <c r="BH35" i="182" s="1"/>
  <c r="BH13" i="195"/>
  <c r="BH13" i="181" s="1"/>
  <c r="BH32" i="194"/>
  <c r="AU16" i="195"/>
  <c r="AU16" i="181" s="1"/>
  <c r="AU17" i="182"/>
  <c r="AU38" i="182" s="1"/>
  <c r="AU35" i="194"/>
  <c r="AR21" i="182"/>
  <c r="AR42" i="182" s="1"/>
  <c r="AR20" i="195"/>
  <c r="AR20" i="181" s="1"/>
  <c r="AR39" i="194"/>
  <c r="BB18" i="195"/>
  <c r="BB18" i="181" s="1"/>
  <c r="BB37" i="194"/>
  <c r="BB19" i="182"/>
  <c r="BB40" i="182" s="1"/>
  <c r="BJ17" i="182"/>
  <c r="BJ38" i="182" s="1"/>
  <c r="BJ16" i="195"/>
  <c r="BJ16" i="181" s="1"/>
  <c r="BJ35" i="194"/>
  <c r="V16" i="161"/>
  <c r="V36" i="79"/>
  <c r="Q15" i="199"/>
  <c r="Q33" i="137"/>
  <c r="L10" i="182"/>
  <c r="L31" i="182" s="1"/>
  <c r="L28" i="194"/>
  <c r="L9" i="195"/>
  <c r="L9" i="181" s="1"/>
  <c r="T16" i="182"/>
  <c r="T37" i="182" s="1"/>
  <c r="T34" i="194"/>
  <c r="T15" i="195"/>
  <c r="T15" i="181" s="1"/>
  <c r="AV11" i="161"/>
  <c r="AV31" i="79"/>
  <c r="BA11" i="161"/>
  <c r="BA31" i="79"/>
  <c r="AR14" i="161"/>
  <c r="AR34" i="79"/>
  <c r="V7" i="199"/>
  <c r="V25" i="137"/>
  <c r="Q30" i="79"/>
  <c r="Q10" i="161"/>
  <c r="B5" i="137"/>
  <c r="B5" i="196"/>
  <c r="B24" i="196" s="1"/>
  <c r="B6" i="197" s="1"/>
  <c r="B6" i="194"/>
  <c r="B7" i="132"/>
  <c r="B27" i="132" s="1"/>
  <c r="B6" i="160" s="1"/>
  <c r="B7" i="79"/>
  <c r="B5" i="200"/>
  <c r="AH21" i="54"/>
  <c r="F14" i="54"/>
  <c r="F17" i="54"/>
  <c r="F19" i="54"/>
  <c r="AL17" i="54"/>
  <c r="G14" i="54"/>
  <c r="G21" i="54"/>
  <c r="G17" i="54"/>
  <c r="AH19" i="54"/>
  <c r="AH14" i="54"/>
  <c r="AL21" i="54"/>
  <c r="AH17" i="54"/>
  <c r="AL19" i="54"/>
  <c r="AL14" i="54"/>
  <c r="AL11" i="54"/>
  <c r="F21" i="54"/>
  <c r="G19" i="54"/>
  <c r="AK10" i="54"/>
  <c r="AI13" i="54"/>
  <c r="U8" i="54"/>
  <c r="N10" i="54"/>
  <c r="H8" i="54"/>
  <c r="B10" i="54"/>
  <c r="C7" i="204"/>
  <c r="G11" i="54"/>
  <c r="C16" i="54"/>
  <c r="AF16" i="54"/>
  <c r="S13" i="54"/>
  <c r="E10" i="54"/>
  <c r="AH11" i="54"/>
  <c r="AC16" i="54"/>
  <c r="I8" i="54"/>
  <c r="D7" i="204"/>
  <c r="F11" i="54"/>
  <c r="AM10" i="54"/>
  <c r="D16" i="54"/>
  <c r="D4" i="207"/>
  <c r="D25" i="207" s="1"/>
  <c r="D4" i="204"/>
  <c r="D3" i="201" s="1"/>
  <c r="D22" i="201" s="1"/>
  <c r="C4" i="204"/>
  <c r="C3" i="201" s="1"/>
  <c r="C22" i="201" s="1"/>
  <c r="C4" i="207"/>
  <c r="C25" i="207" s="1"/>
  <c r="C5" i="207"/>
  <c r="C26" i="207" s="1"/>
  <c r="C5" i="204"/>
  <c r="C4" i="201" s="1"/>
  <c r="C23" i="201" s="1"/>
  <c r="D5" i="207"/>
  <c r="D26" i="207" s="1"/>
  <c r="D5" i="204"/>
  <c r="D4" i="201" s="1"/>
  <c r="D23" i="201" s="1"/>
  <c r="H10" i="54"/>
  <c r="W13" i="54"/>
  <c r="Y10" i="54"/>
  <c r="W10" i="54"/>
  <c r="W8" i="54"/>
  <c r="X13" i="54"/>
  <c r="M10" i="54"/>
  <c r="U16" i="54"/>
  <c r="U13" i="54"/>
  <c r="X10" i="54"/>
  <c r="H16" i="54"/>
  <c r="H13" i="54"/>
  <c r="U10" i="54"/>
  <c r="K10" i="54"/>
  <c r="K13" i="54"/>
  <c r="AK13" i="54"/>
  <c r="AI8" i="54"/>
  <c r="AI10" i="54"/>
  <c r="I10" i="54"/>
  <c r="I13" i="54"/>
  <c r="B10" i="204"/>
  <c r="AE16" i="54"/>
  <c r="AF8" i="54"/>
  <c r="AF10" i="54"/>
  <c r="AF13" i="54"/>
  <c r="S16" i="54"/>
  <c r="S8" i="54"/>
  <c r="S10" i="54"/>
  <c r="E16" i="54"/>
  <c r="E8" i="54"/>
  <c r="E13" i="54"/>
  <c r="AM13" i="54"/>
  <c r="Y13" i="54"/>
  <c r="M13" i="54"/>
  <c r="AK8" i="54"/>
  <c r="X8" i="54"/>
  <c r="K8" i="54"/>
  <c r="AI16" i="54"/>
  <c r="W16" i="54"/>
  <c r="I16" i="54"/>
  <c r="B7" i="204"/>
  <c r="AE13" i="54"/>
  <c r="AE10" i="54"/>
  <c r="AE8" i="54"/>
  <c r="P13" i="54"/>
  <c r="P10" i="54"/>
  <c r="P8" i="54"/>
  <c r="D13" i="54"/>
  <c r="D10" i="54"/>
  <c r="D8" i="54"/>
  <c r="AC10" i="54"/>
  <c r="AC8" i="54"/>
  <c r="AC13" i="54"/>
  <c r="O10" i="54"/>
  <c r="O8" i="54"/>
  <c r="O13" i="54"/>
  <c r="C10" i="54"/>
  <c r="C8" i="54"/>
  <c r="C13" i="54"/>
  <c r="AA16" i="54"/>
  <c r="AA13" i="54"/>
  <c r="AA8" i="54"/>
  <c r="N16" i="54"/>
  <c r="N13" i="54"/>
  <c r="N8" i="54"/>
  <c r="B16" i="54"/>
  <c r="B13" i="54"/>
  <c r="B8" i="54"/>
  <c r="P16" i="54"/>
  <c r="AA10" i="54"/>
  <c r="O16" i="54"/>
  <c r="AM16" i="54"/>
  <c r="Y16" i="54"/>
  <c r="M16" i="54"/>
  <c r="AK16" i="54"/>
  <c r="X16" i="54"/>
  <c r="K16" i="54"/>
  <c r="AM8" i="54"/>
  <c r="Y8" i="54"/>
  <c r="M8" i="54"/>
  <c r="P8" i="200" l="1"/>
  <c r="P8" i="137"/>
  <c r="P8" i="196"/>
  <c r="P27" i="196" s="1"/>
  <c r="P9" i="197" s="1"/>
  <c r="P9" i="194"/>
  <c r="P10" i="79"/>
  <c r="P10" i="132"/>
  <c r="P30" i="132" s="1"/>
  <c r="P9" i="160" s="1"/>
  <c r="S14" i="200"/>
  <c r="S14" i="137"/>
  <c r="S14" i="196"/>
  <c r="S33" i="196" s="1"/>
  <c r="S15" i="197" s="1"/>
  <c r="S15" i="194"/>
  <c r="S16" i="79"/>
  <c r="S16" i="132"/>
  <c r="S36" i="132" s="1"/>
  <c r="S15" i="160" s="1"/>
  <c r="AH9" i="200"/>
  <c r="AH9" i="196"/>
  <c r="AH28" i="196" s="1"/>
  <c r="AH10" i="197" s="1"/>
  <c r="AH9" i="137"/>
  <c r="AH10" i="194"/>
  <c r="AH11" i="79"/>
  <c r="AH11" i="132"/>
  <c r="AH31" i="132" s="1"/>
  <c r="AH10" i="160" s="1"/>
  <c r="H6" i="200"/>
  <c r="H6" i="137"/>
  <c r="H6" i="196"/>
  <c r="H25" i="196" s="1"/>
  <c r="H7" i="197" s="1"/>
  <c r="H7" i="194"/>
  <c r="H8" i="132"/>
  <c r="H28" i="132" s="1"/>
  <c r="H7" i="160" s="1"/>
  <c r="H8" i="79"/>
  <c r="AL12" i="200"/>
  <c r="AL12" i="196"/>
  <c r="AL31" i="196" s="1"/>
  <c r="AL13" i="197" s="1"/>
  <c r="AL12" i="137"/>
  <c r="AL13" i="194"/>
  <c r="AL14" i="79"/>
  <c r="AL14" i="132"/>
  <c r="AL34" i="132" s="1"/>
  <c r="AL13" i="160" s="1"/>
  <c r="G12" i="200"/>
  <c r="G12" i="196"/>
  <c r="G31" i="196" s="1"/>
  <c r="G13" i="197" s="1"/>
  <c r="G12" i="137"/>
  <c r="G13" i="194"/>
  <c r="G14" i="79"/>
  <c r="G14" i="132"/>
  <c r="G34" i="132" s="1"/>
  <c r="G13" i="160" s="1"/>
  <c r="T17" i="161"/>
  <c r="T37" i="79"/>
  <c r="Q11" i="182"/>
  <c r="Q32" i="182" s="1"/>
  <c r="Q29" i="194"/>
  <c r="Q10" i="195"/>
  <c r="Q10" i="181" s="1"/>
  <c r="AG20" i="199"/>
  <c r="AG38" i="137"/>
  <c r="F13" i="161"/>
  <c r="F33" i="79"/>
  <c r="V14" i="182"/>
  <c r="V35" i="182" s="1"/>
  <c r="V13" i="195"/>
  <c r="V13" i="181" s="1"/>
  <c r="V32" i="194"/>
  <c r="L11" i="161"/>
  <c r="L31" i="79"/>
  <c r="AG14" i="182"/>
  <c r="AG35" i="182" s="1"/>
  <c r="AG13" i="195"/>
  <c r="AG13" i="181" s="1"/>
  <c r="AG32" i="194"/>
  <c r="AG18" i="199"/>
  <c r="AG36" i="137"/>
  <c r="V21" i="161"/>
  <c r="V41" i="79"/>
  <c r="AH16" i="161"/>
  <c r="AH36" i="79"/>
  <c r="G9" i="199"/>
  <c r="G27" i="137"/>
  <c r="L17" i="161"/>
  <c r="L37" i="79"/>
  <c r="AH10" i="161"/>
  <c r="AH30" i="79"/>
  <c r="K14" i="200"/>
  <c r="K14" i="137"/>
  <c r="K14" i="196"/>
  <c r="K33" i="196" s="1"/>
  <c r="K15" i="197" s="1"/>
  <c r="K15" i="194"/>
  <c r="K16" i="79"/>
  <c r="K16" i="132"/>
  <c r="K36" i="132" s="1"/>
  <c r="K15" i="160" s="1"/>
  <c r="Y14" i="200"/>
  <c r="Y14" i="196"/>
  <c r="Y33" i="196" s="1"/>
  <c r="Y15" i="197" s="1"/>
  <c r="Y14" i="137"/>
  <c r="Y15" i="194"/>
  <c r="Y16" i="79"/>
  <c r="Y16" i="132"/>
  <c r="Y36" i="132" s="1"/>
  <c r="Y15" i="160" s="1"/>
  <c r="P14" i="200"/>
  <c r="P14" i="137"/>
  <c r="P14" i="196"/>
  <c r="P33" i="196" s="1"/>
  <c r="P15" i="197" s="1"/>
  <c r="P15" i="194"/>
  <c r="P16" i="79"/>
  <c r="P16" i="132"/>
  <c r="P36" i="132" s="1"/>
  <c r="P15" i="160" s="1"/>
  <c r="N6" i="200"/>
  <c r="N6" i="196"/>
  <c r="N25" i="196" s="1"/>
  <c r="N7" i="197" s="1"/>
  <c r="N6" i="137"/>
  <c r="N7" i="194"/>
  <c r="N8" i="79"/>
  <c r="N8" i="132"/>
  <c r="N28" i="132" s="1"/>
  <c r="N7" i="160" s="1"/>
  <c r="AA11" i="200"/>
  <c r="AA11" i="196"/>
  <c r="AA30" i="196" s="1"/>
  <c r="AA12" i="197" s="1"/>
  <c r="AA11" i="137"/>
  <c r="AA13" i="79"/>
  <c r="AA13" i="132"/>
  <c r="AA33" i="132" s="1"/>
  <c r="AA12" i="160" s="1"/>
  <c r="AA12" i="194"/>
  <c r="C8" i="200"/>
  <c r="C8" i="196"/>
  <c r="C27" i="196" s="1"/>
  <c r="C9" i="197" s="1"/>
  <c r="C8" i="137"/>
  <c r="C10" i="79"/>
  <c r="C9" i="194"/>
  <c r="C10" i="132"/>
  <c r="C30" i="132" s="1"/>
  <c r="C9" i="160" s="1"/>
  <c r="AC11" i="200"/>
  <c r="AC11" i="137"/>
  <c r="AC11" i="196"/>
  <c r="AC30" i="196" s="1"/>
  <c r="AC12" i="197" s="1"/>
  <c r="AC12" i="194"/>
  <c r="AC13" i="79"/>
  <c r="AC13" i="132"/>
  <c r="AC33" i="132" s="1"/>
  <c r="AC12" i="160" s="1"/>
  <c r="D8" i="200"/>
  <c r="D8" i="137"/>
  <c r="D8" i="196"/>
  <c r="D27" i="196" s="1"/>
  <c r="D9" i="197" s="1"/>
  <c r="D10" i="79"/>
  <c r="D10" i="132"/>
  <c r="D30" i="132" s="1"/>
  <c r="D9" i="160" s="1"/>
  <c r="D9" i="194"/>
  <c r="P11" i="200"/>
  <c r="P11" i="137"/>
  <c r="P11" i="196"/>
  <c r="P30" i="196" s="1"/>
  <c r="P12" i="197" s="1"/>
  <c r="P13" i="79"/>
  <c r="P13" i="132"/>
  <c r="P33" i="132" s="1"/>
  <c r="P12" i="160" s="1"/>
  <c r="P12" i="194"/>
  <c r="K6" i="200"/>
  <c r="K6" i="196"/>
  <c r="K25" i="196" s="1"/>
  <c r="K7" i="197" s="1"/>
  <c r="K6" i="137"/>
  <c r="K7" i="194"/>
  <c r="K8" i="79"/>
  <c r="K8" i="132"/>
  <c r="K28" i="132" s="1"/>
  <c r="K7" i="160" s="1"/>
  <c r="Y11" i="200"/>
  <c r="Y11" i="137"/>
  <c r="Y11" i="196"/>
  <c r="Y30" i="196" s="1"/>
  <c r="Y12" i="197" s="1"/>
  <c r="Y12" i="194"/>
  <c r="Y13" i="79"/>
  <c r="Y13" i="132"/>
  <c r="Y33" i="132" s="1"/>
  <c r="Y12" i="160" s="1"/>
  <c r="E14" i="200"/>
  <c r="E14" i="196"/>
  <c r="E33" i="196" s="1"/>
  <c r="E15" i="197" s="1"/>
  <c r="E14" i="137"/>
  <c r="E16" i="79"/>
  <c r="E15" i="194"/>
  <c r="E16" i="132"/>
  <c r="E36" i="132" s="1"/>
  <c r="E15" i="160" s="1"/>
  <c r="AF11" i="200"/>
  <c r="AF11" i="137"/>
  <c r="AF11" i="196"/>
  <c r="AF30" i="196" s="1"/>
  <c r="AF12" i="197" s="1"/>
  <c r="AF13" i="79"/>
  <c r="AF13" i="132"/>
  <c r="AF33" i="132" s="1"/>
  <c r="AF12" i="160" s="1"/>
  <c r="AF12" i="194"/>
  <c r="AI6" i="196"/>
  <c r="AI25" i="196" s="1"/>
  <c r="AI7" i="197" s="1"/>
  <c r="AI6" i="200"/>
  <c r="AI7" i="194"/>
  <c r="AI8" i="79"/>
  <c r="AI8" i="132"/>
  <c r="AI28" i="132" s="1"/>
  <c r="AI7" i="160" s="1"/>
  <c r="AI6" i="137"/>
  <c r="U8" i="200"/>
  <c r="U8" i="196"/>
  <c r="U27" i="196" s="1"/>
  <c r="U9" i="197" s="1"/>
  <c r="U8" i="137"/>
  <c r="U9" i="194"/>
  <c r="U10" i="79"/>
  <c r="U10" i="132"/>
  <c r="U30" i="132" s="1"/>
  <c r="U9" i="160" s="1"/>
  <c r="U11" i="200"/>
  <c r="U11" i="137"/>
  <c r="U11" i="196"/>
  <c r="U30" i="196" s="1"/>
  <c r="U12" i="197" s="1"/>
  <c r="U12" i="194"/>
  <c r="U13" i="79"/>
  <c r="U13" i="132"/>
  <c r="U33" i="132" s="1"/>
  <c r="U12" i="160" s="1"/>
  <c r="W6" i="200"/>
  <c r="W6" i="196"/>
  <c r="W25" i="196" s="1"/>
  <c r="W7" i="197" s="1"/>
  <c r="W6" i="137"/>
  <c r="W7" i="194"/>
  <c r="W8" i="79"/>
  <c r="W8" i="132"/>
  <c r="W28" i="132" s="1"/>
  <c r="W7" i="160" s="1"/>
  <c r="H8" i="200"/>
  <c r="H8" i="137"/>
  <c r="H8" i="196"/>
  <c r="H27" i="196" s="1"/>
  <c r="H9" i="197" s="1"/>
  <c r="H9" i="194"/>
  <c r="H10" i="79"/>
  <c r="H10" i="132"/>
  <c r="H30" i="132" s="1"/>
  <c r="H9" i="160" s="1"/>
  <c r="E8" i="200"/>
  <c r="E8" i="196"/>
  <c r="E27" i="196" s="1"/>
  <c r="E9" i="197" s="1"/>
  <c r="E8" i="137"/>
  <c r="E9" i="194"/>
  <c r="E10" i="79"/>
  <c r="E10" i="132"/>
  <c r="E30" i="132" s="1"/>
  <c r="E9" i="160" s="1"/>
  <c r="G9" i="200"/>
  <c r="G9" i="196"/>
  <c r="G28" i="196" s="1"/>
  <c r="G10" i="197" s="1"/>
  <c r="G9" i="137"/>
  <c r="G10" i="194"/>
  <c r="G11" i="79"/>
  <c r="G11" i="132"/>
  <c r="G31" i="132" s="1"/>
  <c r="G10" i="160" s="1"/>
  <c r="N8" i="200"/>
  <c r="N8" i="196"/>
  <c r="N27" i="196" s="1"/>
  <c r="N9" i="197" s="1"/>
  <c r="N8" i="137"/>
  <c r="N9" i="194"/>
  <c r="N10" i="132"/>
  <c r="N30" i="132" s="1"/>
  <c r="N9" i="160" s="1"/>
  <c r="N10" i="79"/>
  <c r="G17" i="200"/>
  <c r="G17" i="196"/>
  <c r="G36" i="196" s="1"/>
  <c r="G18" i="197" s="1"/>
  <c r="G18" i="194"/>
  <c r="G17" i="137"/>
  <c r="G19" i="132"/>
  <c r="G39" i="132" s="1"/>
  <c r="G18" i="160" s="1"/>
  <c r="G19" i="79"/>
  <c r="AL17" i="200"/>
  <c r="AL17" i="196"/>
  <c r="AL36" i="196" s="1"/>
  <c r="AL18" i="197" s="1"/>
  <c r="AL17" i="137"/>
  <c r="AL19" i="132"/>
  <c r="AL39" i="132" s="1"/>
  <c r="AL18" i="160" s="1"/>
  <c r="AL18" i="194"/>
  <c r="AL19" i="79"/>
  <c r="AH17" i="200"/>
  <c r="AH17" i="137"/>
  <c r="AH19" i="132"/>
  <c r="AH39" i="132" s="1"/>
  <c r="AH18" i="160" s="1"/>
  <c r="AH17" i="196"/>
  <c r="AH36" i="196" s="1"/>
  <c r="AH18" i="197" s="1"/>
  <c r="AH19" i="79"/>
  <c r="AH18" i="194"/>
  <c r="AL15" i="200"/>
  <c r="AL15" i="137"/>
  <c r="AL15" i="196"/>
  <c r="AL34" i="196" s="1"/>
  <c r="AL16" i="197" s="1"/>
  <c r="AL16" i="194"/>
  <c r="AL17" i="79"/>
  <c r="AL17" i="132"/>
  <c r="AL37" i="132" s="1"/>
  <c r="AL16" i="160" s="1"/>
  <c r="AH19" i="200"/>
  <c r="AH19" i="196"/>
  <c r="AH38" i="196" s="1"/>
  <c r="AH20" i="197" s="1"/>
  <c r="AH19" i="137"/>
  <c r="AH20" i="194"/>
  <c r="AH21" i="132"/>
  <c r="AH41" i="132" s="1"/>
  <c r="AH20" i="160" s="1"/>
  <c r="AH21" i="79"/>
  <c r="T16" i="195"/>
  <c r="T16" i="181" s="1"/>
  <c r="T35" i="194"/>
  <c r="T17" i="182"/>
  <c r="T38" i="182" s="1"/>
  <c r="Q14" i="182"/>
  <c r="Q35" i="182" s="1"/>
  <c r="Q13" i="195"/>
  <c r="Q13" i="181" s="1"/>
  <c r="Q32" i="194"/>
  <c r="F8" i="161"/>
  <c r="F28" i="79"/>
  <c r="G15" i="199"/>
  <c r="G33" i="137"/>
  <c r="V13" i="199"/>
  <c r="V31" i="137"/>
  <c r="Q18" i="195"/>
  <c r="Q18" i="181" s="1"/>
  <c r="Q19" i="182"/>
  <c r="Q40" i="182" s="1"/>
  <c r="Q37" i="194"/>
  <c r="AL10" i="182"/>
  <c r="AL31" i="182" s="1"/>
  <c r="AL9" i="195"/>
  <c r="AL9" i="181" s="1"/>
  <c r="AL28" i="194"/>
  <c r="G13" i="182"/>
  <c r="G34" i="182" s="1"/>
  <c r="G12" i="195"/>
  <c r="G12" i="181" s="1"/>
  <c r="G31" i="194"/>
  <c r="F10" i="182"/>
  <c r="F31" i="182" s="1"/>
  <c r="F9" i="195"/>
  <c r="F9" i="181" s="1"/>
  <c r="F28" i="194"/>
  <c r="Q16" i="199"/>
  <c r="Q34" i="137"/>
  <c r="AG18" i="195"/>
  <c r="AG18" i="181" s="1"/>
  <c r="AG19" i="182"/>
  <c r="AG40" i="182" s="1"/>
  <c r="AG37" i="194"/>
  <c r="AG10" i="199"/>
  <c r="AG28" i="137"/>
  <c r="V10" i="199"/>
  <c r="V28" i="137"/>
  <c r="AH15" i="195"/>
  <c r="AH15" i="181" s="1"/>
  <c r="AH34" i="194"/>
  <c r="AH16" i="182"/>
  <c r="AH37" i="182" s="1"/>
  <c r="AG17" i="161"/>
  <c r="AG37" i="79"/>
  <c r="AL7" i="199"/>
  <c r="AL25" i="137"/>
  <c r="T14" i="161"/>
  <c r="T34" i="79"/>
  <c r="AH7" i="199"/>
  <c r="AH25" i="137"/>
  <c r="V18" i="199"/>
  <c r="V36" i="137"/>
  <c r="L16" i="195"/>
  <c r="L16" i="181" s="1"/>
  <c r="L35" i="194"/>
  <c r="L17" i="182"/>
  <c r="L38" i="182" s="1"/>
  <c r="AL15" i="199"/>
  <c r="AL33" i="137"/>
  <c r="V17" i="161"/>
  <c r="V37" i="79"/>
  <c r="F15" i="199"/>
  <c r="F33" i="137"/>
  <c r="M14" i="200"/>
  <c r="M14" i="196"/>
  <c r="M33" i="196" s="1"/>
  <c r="M15" i="197" s="1"/>
  <c r="M14" i="137"/>
  <c r="M16" i="79"/>
  <c r="M16" i="132"/>
  <c r="M36" i="132" s="1"/>
  <c r="M15" i="160" s="1"/>
  <c r="M15" i="194"/>
  <c r="AA6" i="200"/>
  <c r="AA6" i="196"/>
  <c r="AA25" i="196" s="1"/>
  <c r="AA7" i="197" s="1"/>
  <c r="AA6" i="137"/>
  <c r="AA7" i="194"/>
  <c r="AA8" i="79"/>
  <c r="AA8" i="132"/>
  <c r="AA28" i="132" s="1"/>
  <c r="AA7" i="160" s="1"/>
  <c r="O8" i="200"/>
  <c r="O8" i="196"/>
  <c r="O27" i="196" s="1"/>
  <c r="O9" i="197" s="1"/>
  <c r="O8" i="137"/>
  <c r="O10" i="79"/>
  <c r="O10" i="132"/>
  <c r="O30" i="132" s="1"/>
  <c r="O9" i="160" s="1"/>
  <c r="O9" i="194"/>
  <c r="AI14" i="200"/>
  <c r="AI14" i="137"/>
  <c r="AI15" i="194"/>
  <c r="AI16" i="79"/>
  <c r="AI16" i="132"/>
  <c r="AI36" i="132" s="1"/>
  <c r="AI15" i="160" s="1"/>
  <c r="AI14" i="196"/>
  <c r="AI33" i="196" s="1"/>
  <c r="AI15" i="197" s="1"/>
  <c r="AI8" i="200"/>
  <c r="AI8" i="196"/>
  <c r="AI27" i="196" s="1"/>
  <c r="AI9" i="197" s="1"/>
  <c r="AI8" i="137"/>
  <c r="AI10" i="79"/>
  <c r="AI9" i="194"/>
  <c r="AI10" i="132"/>
  <c r="AI30" i="132" s="1"/>
  <c r="AI9" i="160" s="1"/>
  <c r="F9" i="200"/>
  <c r="F9" i="196"/>
  <c r="F28" i="196" s="1"/>
  <c r="F10" i="197" s="1"/>
  <c r="F9" i="137"/>
  <c r="F11" i="79"/>
  <c r="F11" i="132"/>
  <c r="F31" i="132" s="1"/>
  <c r="F10" i="160" s="1"/>
  <c r="F10" i="194"/>
  <c r="AK8" i="200"/>
  <c r="AK8" i="196"/>
  <c r="AK27" i="196" s="1"/>
  <c r="AK9" i="197" s="1"/>
  <c r="AK8" i="137"/>
  <c r="AK9" i="194"/>
  <c r="AK10" i="79"/>
  <c r="AK10" i="132"/>
  <c r="AK30" i="132" s="1"/>
  <c r="AK9" i="160" s="1"/>
  <c r="AH12" i="200"/>
  <c r="AH12" i="196"/>
  <c r="AH31" i="196" s="1"/>
  <c r="AH13" i="197" s="1"/>
  <c r="AH12" i="137"/>
  <c r="AH13" i="194"/>
  <c r="AH14" i="79"/>
  <c r="AH14" i="132"/>
  <c r="AH34" i="132" s="1"/>
  <c r="AH13" i="160" s="1"/>
  <c r="F12" i="200"/>
  <c r="F12" i="196"/>
  <c r="F31" i="196" s="1"/>
  <c r="F13" i="197" s="1"/>
  <c r="F12" i="137"/>
  <c r="F13" i="194"/>
  <c r="F14" i="79"/>
  <c r="F14" i="132"/>
  <c r="F34" i="132" s="1"/>
  <c r="F13" i="160" s="1"/>
  <c r="T19" i="182"/>
  <c r="T40" i="182" s="1"/>
  <c r="T18" i="195"/>
  <c r="T18" i="181" s="1"/>
  <c r="T37" i="194"/>
  <c r="Q14" i="161"/>
  <c r="Q34" i="79"/>
  <c r="F12" i="199"/>
  <c r="F30" i="137"/>
  <c r="Q18" i="199"/>
  <c r="Q36" i="137"/>
  <c r="Q17" i="182"/>
  <c r="Q38" i="182" s="1"/>
  <c r="Q35" i="194"/>
  <c r="Q16" i="195"/>
  <c r="Q16" i="181" s="1"/>
  <c r="AH13" i="182"/>
  <c r="AH34" i="182" s="1"/>
  <c r="AH12" i="195"/>
  <c r="AH12" i="181" s="1"/>
  <c r="AH31" i="194"/>
  <c r="V11" i="161"/>
  <c r="V31" i="79"/>
  <c r="G10" i="182"/>
  <c r="G31" i="182" s="1"/>
  <c r="G28" i="194"/>
  <c r="G9" i="195"/>
  <c r="G9" i="181" s="1"/>
  <c r="T13" i="199"/>
  <c r="T31" i="137"/>
  <c r="AH8" i="161"/>
  <c r="AH28" i="79"/>
  <c r="X14" i="200"/>
  <c r="X14" i="137"/>
  <c r="X14" i="196"/>
  <c r="X33" i="196" s="1"/>
  <c r="X15" i="197" s="1"/>
  <c r="X15" i="194"/>
  <c r="X16" i="79"/>
  <c r="X16" i="132"/>
  <c r="X36" i="132" s="1"/>
  <c r="X15" i="160" s="1"/>
  <c r="N11" i="200"/>
  <c r="N11" i="196"/>
  <c r="N30" i="196" s="1"/>
  <c r="N12" i="197" s="1"/>
  <c r="N11" i="137"/>
  <c r="N13" i="132"/>
  <c r="N33" i="132" s="1"/>
  <c r="N12" i="160" s="1"/>
  <c r="N12" i="194"/>
  <c r="N13" i="79"/>
  <c r="D11" i="137"/>
  <c r="D11" i="196"/>
  <c r="D30" i="196" s="1"/>
  <c r="D12" i="197" s="1"/>
  <c r="D11" i="200"/>
  <c r="D12" i="194"/>
  <c r="D13" i="79"/>
  <c r="D13" i="132"/>
  <c r="D33" i="132" s="1"/>
  <c r="D12" i="160" s="1"/>
  <c r="I14" i="200"/>
  <c r="I14" i="196"/>
  <c r="I33" i="196" s="1"/>
  <c r="I15" i="197" s="1"/>
  <c r="I14" i="137"/>
  <c r="I15" i="194"/>
  <c r="I16" i="79"/>
  <c r="I16" i="132"/>
  <c r="I36" i="132" s="1"/>
  <c r="I15" i="160" s="1"/>
  <c r="AM11" i="196"/>
  <c r="AM30" i="196" s="1"/>
  <c r="AM12" i="197" s="1"/>
  <c r="AM11" i="200"/>
  <c r="AM11" i="137"/>
  <c r="AM12" i="194"/>
  <c r="AM13" i="79"/>
  <c r="AM13" i="132"/>
  <c r="AM33" i="132" s="1"/>
  <c r="AM12" i="160" s="1"/>
  <c r="AF8" i="200"/>
  <c r="AF8" i="137"/>
  <c r="AF9" i="194"/>
  <c r="AF8" i="196"/>
  <c r="AF27" i="196" s="1"/>
  <c r="AF9" i="197" s="1"/>
  <c r="AF10" i="79"/>
  <c r="AF10" i="132"/>
  <c r="AF30" i="132" s="1"/>
  <c r="AF9" i="160" s="1"/>
  <c r="I11" i="200"/>
  <c r="I11" i="137"/>
  <c r="I11" i="196"/>
  <c r="I30" i="196" s="1"/>
  <c r="I12" i="197" s="1"/>
  <c r="I12" i="194"/>
  <c r="I13" i="79"/>
  <c r="I13" i="132"/>
  <c r="I33" i="132" s="1"/>
  <c r="I12" i="160" s="1"/>
  <c r="AK11" i="200"/>
  <c r="AK11" i="137"/>
  <c r="AK11" i="196"/>
  <c r="AK30" i="196" s="1"/>
  <c r="AK12" i="197" s="1"/>
  <c r="AK12" i="194"/>
  <c r="AK13" i="79"/>
  <c r="AK13" i="132"/>
  <c r="AK33" i="132" s="1"/>
  <c r="AK12" i="160" s="1"/>
  <c r="H11" i="200"/>
  <c r="H11" i="137"/>
  <c r="H11" i="196"/>
  <c r="H30" i="196" s="1"/>
  <c r="H12" i="197" s="1"/>
  <c r="H13" i="79"/>
  <c r="H13" i="132"/>
  <c r="H33" i="132" s="1"/>
  <c r="H12" i="160" s="1"/>
  <c r="H12" i="194"/>
  <c r="U14" i="196"/>
  <c r="U33" i="196" s="1"/>
  <c r="U15" i="197" s="1"/>
  <c r="U14" i="200"/>
  <c r="U14" i="137"/>
  <c r="U16" i="79"/>
  <c r="U15" i="194"/>
  <c r="U16" i="132"/>
  <c r="U36" i="132" s="1"/>
  <c r="U15" i="160" s="1"/>
  <c r="W8" i="200"/>
  <c r="W8" i="137"/>
  <c r="W8" i="196"/>
  <c r="W27" i="196" s="1"/>
  <c r="W9" i="197" s="1"/>
  <c r="W10" i="79"/>
  <c r="W10" i="132"/>
  <c r="W30" i="132" s="1"/>
  <c r="W9" i="160" s="1"/>
  <c r="W9" i="194"/>
  <c r="D14" i="200"/>
  <c r="D14" i="137"/>
  <c r="D14" i="196"/>
  <c r="D33" i="196" s="1"/>
  <c r="D15" i="197" s="1"/>
  <c r="D15" i="194"/>
  <c r="D16" i="79"/>
  <c r="D16" i="132"/>
  <c r="D36" i="132" s="1"/>
  <c r="D15" i="160" s="1"/>
  <c r="I6" i="200"/>
  <c r="I6" i="196"/>
  <c r="I25" i="196" s="1"/>
  <c r="I7" i="197" s="1"/>
  <c r="I6" i="137"/>
  <c r="I8" i="79"/>
  <c r="I7" i="194"/>
  <c r="I8" i="132"/>
  <c r="I28" i="132" s="1"/>
  <c r="I7" i="160" s="1"/>
  <c r="S11" i="200"/>
  <c r="S11" i="196"/>
  <c r="S30" i="196" s="1"/>
  <c r="S12" i="197" s="1"/>
  <c r="S11" i="137"/>
  <c r="S13" i="79"/>
  <c r="S12" i="194"/>
  <c r="S13" i="132"/>
  <c r="S33" i="132" s="1"/>
  <c r="S12" i="160" s="1"/>
  <c r="U6" i="200"/>
  <c r="U6" i="137"/>
  <c r="U8" i="79"/>
  <c r="U8" i="132"/>
  <c r="U28" i="132" s="1"/>
  <c r="U7" i="160" s="1"/>
  <c r="U7" i="194"/>
  <c r="U6" i="196"/>
  <c r="U25" i="196" s="1"/>
  <c r="U7" i="197" s="1"/>
  <c r="F19" i="200"/>
  <c r="F19" i="196"/>
  <c r="F38" i="196" s="1"/>
  <c r="F20" i="197" s="1"/>
  <c r="F19" i="137"/>
  <c r="F20" i="194"/>
  <c r="F21" i="132"/>
  <c r="F41" i="132" s="1"/>
  <c r="F20" i="160" s="1"/>
  <c r="F21" i="79"/>
  <c r="AH15" i="200"/>
  <c r="AH15" i="196"/>
  <c r="AH34" i="196" s="1"/>
  <c r="AH16" i="197" s="1"/>
  <c r="AH15" i="137"/>
  <c r="AH16" i="194"/>
  <c r="AH17" i="79"/>
  <c r="AH17" i="132"/>
  <c r="AH37" i="132" s="1"/>
  <c r="AH16" i="160" s="1"/>
  <c r="G15" i="200"/>
  <c r="G15" i="137"/>
  <c r="G17" i="79"/>
  <c r="G16" i="194"/>
  <c r="G17" i="132"/>
  <c r="G37" i="132" s="1"/>
  <c r="G16" i="160" s="1"/>
  <c r="G15" i="196"/>
  <c r="G34" i="196" s="1"/>
  <c r="G16" i="197" s="1"/>
  <c r="F17" i="200"/>
  <c r="F17" i="196"/>
  <c r="F36" i="196" s="1"/>
  <c r="F18" i="197" s="1"/>
  <c r="F17" i="137"/>
  <c r="F19" i="132"/>
  <c r="F39" i="132" s="1"/>
  <c r="F18" i="160" s="1"/>
  <c r="F18" i="194"/>
  <c r="F19" i="79"/>
  <c r="T39" i="79"/>
  <c r="T19" i="161"/>
  <c r="T36" i="137"/>
  <c r="T18" i="199"/>
  <c r="Q11" i="161"/>
  <c r="Q31" i="79"/>
  <c r="L14" i="182"/>
  <c r="L35" i="182" s="1"/>
  <c r="L13" i="195"/>
  <c r="L13" i="181" s="1"/>
  <c r="L32" i="194"/>
  <c r="L13" i="199"/>
  <c r="L31" i="137"/>
  <c r="T10" i="195"/>
  <c r="T10" i="181" s="1"/>
  <c r="T29" i="194"/>
  <c r="T11" i="182"/>
  <c r="T32" i="182" s="1"/>
  <c r="Q13" i="199"/>
  <c r="Q31" i="137"/>
  <c r="AG21" i="182"/>
  <c r="AG42" i="182" s="1"/>
  <c r="AG20" i="195"/>
  <c r="AG20" i="181" s="1"/>
  <c r="AG39" i="194"/>
  <c r="AL13" i="161"/>
  <c r="AL33" i="79"/>
  <c r="AL12" i="199"/>
  <c r="AL30" i="137"/>
  <c r="F8" i="182"/>
  <c r="F29" i="182" s="1"/>
  <c r="F7" i="195"/>
  <c r="F7" i="181" s="1"/>
  <c r="F26" i="194"/>
  <c r="F12" i="195"/>
  <c r="F12" i="181" s="1"/>
  <c r="F31" i="194"/>
  <c r="F13" i="182"/>
  <c r="F34" i="182" s="1"/>
  <c r="L10" i="195"/>
  <c r="L10" i="181" s="1"/>
  <c r="L29" i="194"/>
  <c r="L11" i="182"/>
  <c r="L32" i="182" s="1"/>
  <c r="AG13" i="199"/>
  <c r="AG31" i="137"/>
  <c r="Q19" i="161"/>
  <c r="Q39" i="79"/>
  <c r="AL10" i="161"/>
  <c r="AL30" i="79"/>
  <c r="G13" i="161"/>
  <c r="G33" i="79"/>
  <c r="F10" i="161"/>
  <c r="F30" i="79"/>
  <c r="AG19" i="161"/>
  <c r="AG39" i="79"/>
  <c r="AH13" i="161"/>
  <c r="AH33" i="79"/>
  <c r="AH12" i="199"/>
  <c r="AH30" i="137"/>
  <c r="AG11" i="182"/>
  <c r="AG32" i="182" s="1"/>
  <c r="AG29" i="194"/>
  <c r="AG10" i="195"/>
  <c r="AG10" i="181" s="1"/>
  <c r="V21" i="182"/>
  <c r="V42" i="182" s="1"/>
  <c r="V20" i="195"/>
  <c r="V20" i="181" s="1"/>
  <c r="V39" i="194"/>
  <c r="V11" i="182"/>
  <c r="V32" i="182" s="1"/>
  <c r="V10" i="195"/>
  <c r="V10" i="181" s="1"/>
  <c r="V29" i="194"/>
  <c r="L39" i="79"/>
  <c r="L19" i="161"/>
  <c r="L18" i="199"/>
  <c r="L36" i="137"/>
  <c r="AG17" i="182"/>
  <c r="AG38" i="182" s="1"/>
  <c r="AG35" i="194"/>
  <c r="AG16" i="195"/>
  <c r="AG16" i="181" s="1"/>
  <c r="Q21" i="161"/>
  <c r="Q41" i="79"/>
  <c r="Q20" i="199"/>
  <c r="Q38" i="137"/>
  <c r="G10" i="161"/>
  <c r="G30" i="79"/>
  <c r="G28" i="79"/>
  <c r="G8" i="161"/>
  <c r="T21" i="182"/>
  <c r="T42" i="182" s="1"/>
  <c r="T20" i="195"/>
  <c r="T20" i="181" s="1"/>
  <c r="T39" i="194"/>
  <c r="T20" i="199"/>
  <c r="T38" i="137"/>
  <c r="AH8" i="182"/>
  <c r="AH29" i="182" s="1"/>
  <c r="AH7" i="195"/>
  <c r="AH7" i="181" s="1"/>
  <c r="AH26" i="194"/>
  <c r="V19" i="161"/>
  <c r="V39" i="79"/>
  <c r="AL16" i="182"/>
  <c r="AL37" i="182" s="1"/>
  <c r="AL15" i="195"/>
  <c r="AL15" i="181" s="1"/>
  <c r="AL34" i="194"/>
  <c r="AH9" i="195"/>
  <c r="AH9" i="181" s="1"/>
  <c r="AH28" i="194"/>
  <c r="AH10" i="182"/>
  <c r="AH31" i="182" s="1"/>
  <c r="L21" i="182"/>
  <c r="L42" i="182" s="1"/>
  <c r="L20" i="195"/>
  <c r="L20" i="181" s="1"/>
  <c r="L39" i="194"/>
  <c r="L38" i="137"/>
  <c r="L20" i="199"/>
  <c r="V17" i="182"/>
  <c r="V38" i="182" s="1"/>
  <c r="V35" i="194"/>
  <c r="V16" i="195"/>
  <c r="V16" i="181" s="1"/>
  <c r="F16" i="182"/>
  <c r="F37" i="182" s="1"/>
  <c r="F15" i="195"/>
  <c r="F15" i="181" s="1"/>
  <c r="F34" i="194"/>
  <c r="AM6" i="200"/>
  <c r="AM6" i="196"/>
  <c r="AM25" i="196" s="1"/>
  <c r="AM7" i="197" s="1"/>
  <c r="AM6" i="137"/>
  <c r="AM7" i="194"/>
  <c r="AM8" i="79"/>
  <c r="AM8" i="132"/>
  <c r="AM28" i="132" s="1"/>
  <c r="AM7" i="160" s="1"/>
  <c r="AA8" i="200"/>
  <c r="AA8" i="196"/>
  <c r="AA27" i="196" s="1"/>
  <c r="AA9" i="197" s="1"/>
  <c r="AA8" i="137"/>
  <c r="AA10" i="79"/>
  <c r="AA9" i="194"/>
  <c r="AA10" i="132"/>
  <c r="AA30" i="132" s="1"/>
  <c r="AA9" i="160" s="1"/>
  <c r="C6" i="200"/>
  <c r="C6" i="196"/>
  <c r="C25" i="196" s="1"/>
  <c r="C7" i="197" s="1"/>
  <c r="C7" i="194"/>
  <c r="C6" i="137"/>
  <c r="C8" i="79"/>
  <c r="C8" i="132"/>
  <c r="C28" i="132" s="1"/>
  <c r="C7" i="160" s="1"/>
  <c r="D6" i="200"/>
  <c r="D6" i="137"/>
  <c r="D6" i="196"/>
  <c r="D25" i="196" s="1"/>
  <c r="D7" i="197" s="1"/>
  <c r="D7" i="194"/>
  <c r="D8" i="132"/>
  <c r="D28" i="132" s="1"/>
  <c r="D7" i="160" s="1"/>
  <c r="D8" i="79"/>
  <c r="AE11" i="200"/>
  <c r="AE11" i="196"/>
  <c r="AE30" i="196" s="1"/>
  <c r="AE12" i="197" s="1"/>
  <c r="AE11" i="137"/>
  <c r="AE13" i="79"/>
  <c r="AE13" i="132"/>
  <c r="AE33" i="132" s="1"/>
  <c r="AE12" i="160" s="1"/>
  <c r="AE12" i="194"/>
  <c r="M11" i="200"/>
  <c r="M11" i="137"/>
  <c r="M12" i="194"/>
  <c r="M11" i="196"/>
  <c r="M30" i="196" s="1"/>
  <c r="M12" i="197" s="1"/>
  <c r="M13" i="79"/>
  <c r="M13" i="132"/>
  <c r="M33" i="132" s="1"/>
  <c r="M12" i="160" s="1"/>
  <c r="E6" i="200"/>
  <c r="E6" i="137"/>
  <c r="E6" i="196"/>
  <c r="E25" i="196" s="1"/>
  <c r="E7" i="197" s="1"/>
  <c r="E8" i="79"/>
  <c r="E8" i="132"/>
  <c r="E28" i="132" s="1"/>
  <c r="E7" i="160" s="1"/>
  <c r="E7" i="194"/>
  <c r="AE14" i="200"/>
  <c r="AE14" i="196"/>
  <c r="AE33" i="196" s="1"/>
  <c r="AE15" i="197" s="1"/>
  <c r="AE14" i="137"/>
  <c r="AE15" i="194"/>
  <c r="AE16" i="79"/>
  <c r="AE16" i="132"/>
  <c r="AE36" i="132" s="1"/>
  <c r="AE15" i="160" s="1"/>
  <c r="K8" i="200"/>
  <c r="K8" i="196"/>
  <c r="K27" i="196" s="1"/>
  <c r="K9" i="197" s="1"/>
  <c r="K8" i="137"/>
  <c r="K10" i="79"/>
  <c r="K9" i="194"/>
  <c r="K10" i="132"/>
  <c r="K30" i="132" s="1"/>
  <c r="K9" i="160" s="1"/>
  <c r="X8" i="200"/>
  <c r="X8" i="137"/>
  <c r="X8" i="196"/>
  <c r="X27" i="196" s="1"/>
  <c r="X9" i="197" s="1"/>
  <c r="X9" i="194"/>
  <c r="X10" i="79"/>
  <c r="X10" i="132"/>
  <c r="X30" i="132" s="1"/>
  <c r="X9" i="160" s="1"/>
  <c r="X11" i="200"/>
  <c r="X11" i="137"/>
  <c r="X11" i="196"/>
  <c r="X30" i="196" s="1"/>
  <c r="X12" i="197" s="1"/>
  <c r="X12" i="194"/>
  <c r="X13" i="79"/>
  <c r="X13" i="132"/>
  <c r="X33" i="132" s="1"/>
  <c r="X12" i="160" s="1"/>
  <c r="W11" i="200"/>
  <c r="W11" i="196"/>
  <c r="W30" i="196" s="1"/>
  <c r="W12" i="197" s="1"/>
  <c r="W12" i="194"/>
  <c r="W13" i="79"/>
  <c r="W11" i="137"/>
  <c r="W13" i="132"/>
  <c r="W33" i="132" s="1"/>
  <c r="W12" i="160" s="1"/>
  <c r="C14" i="200"/>
  <c r="C14" i="137"/>
  <c r="C14" i="196"/>
  <c r="C33" i="196" s="1"/>
  <c r="C15" i="197" s="1"/>
  <c r="C15" i="194"/>
  <c r="C16" i="79"/>
  <c r="C16" i="132"/>
  <c r="C36" i="132" s="1"/>
  <c r="C15" i="160" s="1"/>
  <c r="T11" i="161"/>
  <c r="T31" i="79"/>
  <c r="AG21" i="161"/>
  <c r="AG41" i="79"/>
  <c r="G16" i="182"/>
  <c r="G37" i="182" s="1"/>
  <c r="G34" i="194"/>
  <c r="G15" i="195"/>
  <c r="G15" i="181" s="1"/>
  <c r="F9" i="199"/>
  <c r="F27" i="137"/>
  <c r="AG11" i="161"/>
  <c r="AG31" i="79"/>
  <c r="L19" i="182"/>
  <c r="L40" i="182" s="1"/>
  <c r="L18" i="195"/>
  <c r="L18" i="181" s="1"/>
  <c r="L37" i="194"/>
  <c r="Q21" i="182"/>
  <c r="Q42" i="182" s="1"/>
  <c r="Q20" i="195"/>
  <c r="Q20" i="181" s="1"/>
  <c r="Q39" i="194"/>
  <c r="AL8" i="182"/>
  <c r="AL29" i="182" s="1"/>
  <c r="AL7" i="195"/>
  <c r="AL7" i="181" s="1"/>
  <c r="AL26" i="194"/>
  <c r="G7" i="199"/>
  <c r="G25" i="137"/>
  <c r="T14" i="182"/>
  <c r="T35" i="182" s="1"/>
  <c r="T13" i="195"/>
  <c r="T13" i="181" s="1"/>
  <c r="T32" i="194"/>
  <c r="V16" i="199"/>
  <c r="V34" i="137"/>
  <c r="M6" i="200"/>
  <c r="M6" i="137"/>
  <c r="M6" i="196"/>
  <c r="M25" i="196" s="1"/>
  <c r="M7" i="197" s="1"/>
  <c r="M8" i="79"/>
  <c r="M8" i="132"/>
  <c r="M28" i="132" s="1"/>
  <c r="M7" i="160" s="1"/>
  <c r="M7" i="194"/>
  <c r="AM14" i="200"/>
  <c r="AM14" i="196"/>
  <c r="AM33" i="196" s="1"/>
  <c r="AM15" i="197" s="1"/>
  <c r="AM14" i="137"/>
  <c r="AM15" i="194"/>
  <c r="AM16" i="79"/>
  <c r="AM16" i="132"/>
  <c r="AM36" i="132" s="1"/>
  <c r="AM15" i="160" s="1"/>
  <c r="AA14" i="200"/>
  <c r="AA14" i="137"/>
  <c r="AA14" i="196"/>
  <c r="AA33" i="196" s="1"/>
  <c r="AA15" i="197" s="1"/>
  <c r="AA15" i="194"/>
  <c r="AA16" i="79"/>
  <c r="AA16" i="132"/>
  <c r="AA36" i="132" s="1"/>
  <c r="AA15" i="160" s="1"/>
  <c r="O11" i="200"/>
  <c r="O11" i="196"/>
  <c r="O30" i="196" s="1"/>
  <c r="O12" i="197" s="1"/>
  <c r="O11" i="137"/>
  <c r="O13" i="79"/>
  <c r="O13" i="132"/>
  <c r="O33" i="132" s="1"/>
  <c r="O12" i="160" s="1"/>
  <c r="O12" i="194"/>
  <c r="AC6" i="200"/>
  <c r="AC6" i="137"/>
  <c r="AC6" i="196"/>
  <c r="AC25" i="196" s="1"/>
  <c r="AC7" i="197" s="1"/>
  <c r="AC8" i="79"/>
  <c r="AC8" i="132"/>
  <c r="AC28" i="132" s="1"/>
  <c r="AC7" i="160" s="1"/>
  <c r="AC7" i="194"/>
  <c r="AE6" i="200"/>
  <c r="AE6" i="196"/>
  <c r="AE25" i="196" s="1"/>
  <c r="AE7" i="197" s="1"/>
  <c r="AE6" i="137"/>
  <c r="AE7" i="194"/>
  <c r="AE8" i="79"/>
  <c r="AE8" i="132"/>
  <c r="AE28" i="132" s="1"/>
  <c r="AE7" i="160" s="1"/>
  <c r="X6" i="200"/>
  <c r="X6" i="137"/>
  <c r="X6" i="196"/>
  <c r="X25" i="196" s="1"/>
  <c r="X7" i="197" s="1"/>
  <c r="X7" i="194"/>
  <c r="X8" i="132"/>
  <c r="X28" i="132" s="1"/>
  <c r="X7" i="160" s="1"/>
  <c r="X8" i="79"/>
  <c r="S8" i="200"/>
  <c r="S8" i="196"/>
  <c r="S27" i="196" s="1"/>
  <c r="S9" i="197" s="1"/>
  <c r="S8" i="137"/>
  <c r="S10" i="79"/>
  <c r="S9" i="194"/>
  <c r="S10" i="132"/>
  <c r="S30" i="132" s="1"/>
  <c r="S9" i="160" s="1"/>
  <c r="Y6" i="200"/>
  <c r="Y6" i="196"/>
  <c r="Y25" i="196" s="1"/>
  <c r="Y7" i="197" s="1"/>
  <c r="Y6" i="137"/>
  <c r="Y8" i="79"/>
  <c r="Y7" i="194"/>
  <c r="Y8" i="132"/>
  <c r="Y28" i="132" s="1"/>
  <c r="Y7" i="160" s="1"/>
  <c r="AK14" i="200"/>
  <c r="AK14" i="196"/>
  <c r="AK33" i="196" s="1"/>
  <c r="AK15" i="197" s="1"/>
  <c r="AK14" i="137"/>
  <c r="AK16" i="79"/>
  <c r="AK15" i="194"/>
  <c r="AK16" i="132"/>
  <c r="AK36" i="132" s="1"/>
  <c r="AK15" i="160" s="1"/>
  <c r="O14" i="200"/>
  <c r="O14" i="196"/>
  <c r="O33" i="196" s="1"/>
  <c r="O15" i="197" s="1"/>
  <c r="O15" i="194"/>
  <c r="O16" i="79"/>
  <c r="O14" i="137"/>
  <c r="O16" i="132"/>
  <c r="O36" i="132" s="1"/>
  <c r="O15" i="160" s="1"/>
  <c r="N14" i="200"/>
  <c r="N14" i="196"/>
  <c r="N33" i="196" s="1"/>
  <c r="N15" i="197" s="1"/>
  <c r="N14" i="137"/>
  <c r="N16" i="132"/>
  <c r="N36" i="132" s="1"/>
  <c r="N15" i="160" s="1"/>
  <c r="N16" i="79"/>
  <c r="N15" i="194"/>
  <c r="C11" i="200"/>
  <c r="C11" i="196"/>
  <c r="C30" i="196" s="1"/>
  <c r="C12" i="197" s="1"/>
  <c r="C11" i="137"/>
  <c r="C13" i="79"/>
  <c r="C13" i="132"/>
  <c r="C33" i="132" s="1"/>
  <c r="C12" i="160" s="1"/>
  <c r="C12" i="194"/>
  <c r="O6" i="200"/>
  <c r="O6" i="196"/>
  <c r="O25" i="196" s="1"/>
  <c r="O7" i="197" s="1"/>
  <c r="O6" i="137"/>
  <c r="O7" i="194"/>
  <c r="O8" i="79"/>
  <c r="O8" i="132"/>
  <c r="O28" i="132" s="1"/>
  <c r="O7" i="160" s="1"/>
  <c r="AC8" i="200"/>
  <c r="AC8" i="196"/>
  <c r="AC27" i="196" s="1"/>
  <c r="AC9" i="197" s="1"/>
  <c r="AC8" i="137"/>
  <c r="AC9" i="194"/>
  <c r="AC10" i="79"/>
  <c r="AC10" i="132"/>
  <c r="AC30" i="132" s="1"/>
  <c r="AC9" i="160" s="1"/>
  <c r="P6" i="200"/>
  <c r="P6" i="137"/>
  <c r="P6" i="196"/>
  <c r="P25" i="196" s="1"/>
  <c r="P7" i="197" s="1"/>
  <c r="P7" i="194"/>
  <c r="P8" i="132"/>
  <c r="P28" i="132" s="1"/>
  <c r="P7" i="160" s="1"/>
  <c r="P8" i="79"/>
  <c r="AE8" i="200"/>
  <c r="AE8" i="196"/>
  <c r="AE27" i="196" s="1"/>
  <c r="AE9" i="197" s="1"/>
  <c r="AE10" i="79"/>
  <c r="AE8" i="137"/>
  <c r="AE10" i="132"/>
  <c r="AE30" i="132" s="1"/>
  <c r="AE9" i="160" s="1"/>
  <c r="AE9" i="194"/>
  <c r="W14" i="200"/>
  <c r="W14" i="196"/>
  <c r="W33" i="196" s="1"/>
  <c r="W15" i="197" s="1"/>
  <c r="W14" i="137"/>
  <c r="W15" i="194"/>
  <c r="W16" i="79"/>
  <c r="W16" i="132"/>
  <c r="W36" i="132" s="1"/>
  <c r="W15" i="160" s="1"/>
  <c r="AK6" i="200"/>
  <c r="AK6" i="137"/>
  <c r="AK8" i="79"/>
  <c r="AK8" i="132"/>
  <c r="AK28" i="132" s="1"/>
  <c r="AK7" i="160" s="1"/>
  <c r="AK6" i="196"/>
  <c r="AK25" i="196" s="1"/>
  <c r="AK7" i="197" s="1"/>
  <c r="AK7" i="194"/>
  <c r="E11" i="200"/>
  <c r="E11" i="137"/>
  <c r="E11" i="196"/>
  <c r="E30" i="196" s="1"/>
  <c r="E12" i="197" s="1"/>
  <c r="E12" i="194"/>
  <c r="E13" i="79"/>
  <c r="E13" i="132"/>
  <c r="E33" i="132" s="1"/>
  <c r="E12" i="160" s="1"/>
  <c r="S6" i="200"/>
  <c r="S6" i="196"/>
  <c r="S25" i="196" s="1"/>
  <c r="S7" i="197" s="1"/>
  <c r="S6" i="137"/>
  <c r="S7" i="194"/>
  <c r="S8" i="79"/>
  <c r="S8" i="132"/>
  <c r="S28" i="132" s="1"/>
  <c r="S7" i="160" s="1"/>
  <c r="AF6" i="200"/>
  <c r="AF6" i="137"/>
  <c r="AF6" i="196"/>
  <c r="AF25" i="196" s="1"/>
  <c r="AF7" i="197" s="1"/>
  <c r="AF7" i="194"/>
  <c r="AF8" i="132"/>
  <c r="AF28" i="132" s="1"/>
  <c r="AF7" i="160" s="1"/>
  <c r="AF8" i="79"/>
  <c r="I8" i="200"/>
  <c r="I8" i="196"/>
  <c r="I27" i="196" s="1"/>
  <c r="I9" i="197" s="1"/>
  <c r="I8" i="137"/>
  <c r="I9" i="194"/>
  <c r="I10" i="79"/>
  <c r="I10" i="132"/>
  <c r="I30" i="132" s="1"/>
  <c r="I9" i="160" s="1"/>
  <c r="K11" i="200"/>
  <c r="K11" i="196"/>
  <c r="K30" i="196" s="1"/>
  <c r="K12" i="197" s="1"/>
  <c r="K11" i="137"/>
  <c r="K13" i="79"/>
  <c r="K13" i="132"/>
  <c r="K33" i="132" s="1"/>
  <c r="K12" i="160" s="1"/>
  <c r="K12" i="194"/>
  <c r="H14" i="200"/>
  <c r="H14" i="137"/>
  <c r="H14" i="196"/>
  <c r="H33" i="196" s="1"/>
  <c r="H15" i="197" s="1"/>
  <c r="H15" i="194"/>
  <c r="H16" i="79"/>
  <c r="H16" i="132"/>
  <c r="H36" i="132" s="1"/>
  <c r="H15" i="160" s="1"/>
  <c r="M8" i="200"/>
  <c r="M8" i="196"/>
  <c r="M27" i="196" s="1"/>
  <c r="M9" i="197" s="1"/>
  <c r="M8" i="137"/>
  <c r="M9" i="194"/>
  <c r="M10" i="79"/>
  <c r="M10" i="132"/>
  <c r="M30" i="132" s="1"/>
  <c r="M9" i="160" s="1"/>
  <c r="Y8" i="200"/>
  <c r="Y8" i="196"/>
  <c r="Y27" i="196" s="1"/>
  <c r="Y9" i="197" s="1"/>
  <c r="Y8" i="137"/>
  <c r="Y9" i="194"/>
  <c r="Y10" i="79"/>
  <c r="Y10" i="132"/>
  <c r="Y30" i="132" s="1"/>
  <c r="Y9" i="160" s="1"/>
  <c r="AM8" i="200"/>
  <c r="AM8" i="137"/>
  <c r="AM8" i="196"/>
  <c r="AM27" i="196" s="1"/>
  <c r="AM9" i="197" s="1"/>
  <c r="AM10" i="79"/>
  <c r="AM10" i="132"/>
  <c r="AM30" i="132" s="1"/>
  <c r="AM9" i="160" s="1"/>
  <c r="AM9" i="194"/>
  <c r="AC14" i="200"/>
  <c r="AC14" i="196"/>
  <c r="AC33" i="196" s="1"/>
  <c r="AC15" i="197" s="1"/>
  <c r="AC14" i="137"/>
  <c r="AC16" i="79"/>
  <c r="AC16" i="132"/>
  <c r="AC36" i="132" s="1"/>
  <c r="AC15" i="160" s="1"/>
  <c r="AC15" i="194"/>
  <c r="AF14" i="200"/>
  <c r="AF14" i="137"/>
  <c r="AF14" i="196"/>
  <c r="AF33" i="196" s="1"/>
  <c r="AF15" i="197" s="1"/>
  <c r="AF15" i="194"/>
  <c r="AF16" i="79"/>
  <c r="AF16" i="132"/>
  <c r="AF36" i="132" s="1"/>
  <c r="AF15" i="160" s="1"/>
  <c r="AI11" i="200"/>
  <c r="AI11" i="196"/>
  <c r="AI30" i="196" s="1"/>
  <c r="AI12" i="197" s="1"/>
  <c r="AI11" i="137"/>
  <c r="AI13" i="79"/>
  <c r="AI12" i="194"/>
  <c r="AI13" i="132"/>
  <c r="AI33" i="132" s="1"/>
  <c r="AI12" i="160" s="1"/>
  <c r="AL9" i="200"/>
  <c r="AL9" i="196"/>
  <c r="AL28" i="196" s="1"/>
  <c r="AL10" i="197" s="1"/>
  <c r="AL9" i="137"/>
  <c r="AL11" i="79"/>
  <c r="AL11" i="132"/>
  <c r="AL31" i="132" s="1"/>
  <c r="AL10" i="160" s="1"/>
  <c r="AL10" i="194"/>
  <c r="AL19" i="196"/>
  <c r="AL38" i="196" s="1"/>
  <c r="AL20" i="197" s="1"/>
  <c r="AL19" i="137"/>
  <c r="AL19" i="200"/>
  <c r="AL20" i="194"/>
  <c r="AL21" i="132"/>
  <c r="AL41" i="132" s="1"/>
  <c r="AL20" i="160" s="1"/>
  <c r="AL21" i="79"/>
  <c r="G19" i="200"/>
  <c r="G19" i="196"/>
  <c r="G38" i="196" s="1"/>
  <c r="G20" i="197" s="1"/>
  <c r="G19" i="137"/>
  <c r="G20" i="194"/>
  <c r="G21" i="79"/>
  <c r="G21" i="132"/>
  <c r="G41" i="132" s="1"/>
  <c r="G20" i="160" s="1"/>
  <c r="F15" i="200"/>
  <c r="F15" i="137"/>
  <c r="F15" i="196"/>
  <c r="F34" i="196" s="1"/>
  <c r="F16" i="197" s="1"/>
  <c r="F16" i="194"/>
  <c r="F17" i="79"/>
  <c r="F17" i="132"/>
  <c r="F37" i="132" s="1"/>
  <c r="F16" i="160" s="1"/>
  <c r="T34" i="137"/>
  <c r="T16" i="199"/>
  <c r="Q10" i="199"/>
  <c r="Q28" i="137"/>
  <c r="L14" i="161"/>
  <c r="L34" i="79"/>
  <c r="T10" i="199"/>
  <c r="T28" i="137"/>
  <c r="AL12" i="195"/>
  <c r="AL12" i="181" s="1"/>
  <c r="AL31" i="194"/>
  <c r="AL13" i="182"/>
  <c r="AL34" i="182" s="1"/>
  <c r="F25" i="137"/>
  <c r="F7" i="199"/>
  <c r="G16" i="161"/>
  <c r="G36" i="79"/>
  <c r="V14" i="161"/>
  <c r="V34" i="79"/>
  <c r="L10" i="199"/>
  <c r="L28" i="137"/>
  <c r="AG14" i="161"/>
  <c r="AG34" i="79"/>
  <c r="AL9" i="199"/>
  <c r="AL27" i="137"/>
  <c r="G12" i="199"/>
  <c r="G30" i="137"/>
  <c r="Q17" i="161"/>
  <c r="Q37" i="79"/>
  <c r="V20" i="199"/>
  <c r="V38" i="137"/>
  <c r="AH33" i="137"/>
  <c r="AH15" i="199"/>
  <c r="AG16" i="199"/>
  <c r="AG34" i="137"/>
  <c r="AL8" i="161"/>
  <c r="AL28" i="79"/>
  <c r="G7" i="195"/>
  <c r="G7" i="181" s="1"/>
  <c r="G8" i="182"/>
  <c r="G29" i="182" s="1"/>
  <c r="G26" i="194"/>
  <c r="T21" i="161"/>
  <c r="T41" i="79"/>
  <c r="V18" i="195"/>
  <c r="V18" i="181" s="1"/>
  <c r="V37" i="194"/>
  <c r="V19" i="182"/>
  <c r="V40" i="182" s="1"/>
  <c r="L16" i="199"/>
  <c r="L34" i="137"/>
  <c r="AL16" i="161"/>
  <c r="AL36" i="79"/>
  <c r="AH9" i="199"/>
  <c r="AH27" i="137"/>
  <c r="L21" i="161"/>
  <c r="L41" i="79"/>
  <c r="F16" i="161"/>
  <c r="F36" i="79"/>
  <c r="B27" i="79"/>
  <c r="B7" i="161"/>
  <c r="B6" i="199"/>
  <c r="B24" i="137"/>
  <c r="B15" i="194"/>
  <c r="B16" i="132"/>
  <c r="B36" i="132" s="1"/>
  <c r="B15" i="160" s="1"/>
  <c r="B14" i="196"/>
  <c r="B33" i="196" s="1"/>
  <c r="B15" i="197" s="1"/>
  <c r="B14" i="137"/>
  <c r="B16" i="79"/>
  <c r="B14" i="200"/>
  <c r="H19" i="54"/>
  <c r="B25" i="194"/>
  <c r="B7" i="182"/>
  <c r="B28" i="182" s="1"/>
  <c r="B6" i="195"/>
  <c r="B6" i="181" s="1"/>
  <c r="B6" i="200"/>
  <c r="B6" i="196"/>
  <c r="B25" i="196" s="1"/>
  <c r="B7" i="197" s="1"/>
  <c r="B6" i="137"/>
  <c r="B8" i="79"/>
  <c r="B8" i="132"/>
  <c r="B28" i="132" s="1"/>
  <c r="B7" i="160" s="1"/>
  <c r="B7" i="194"/>
  <c r="B11" i="137"/>
  <c r="B12" i="194"/>
  <c r="B11" i="200"/>
  <c r="B13" i="79"/>
  <c r="B13" i="132"/>
  <c r="B33" i="132" s="1"/>
  <c r="B12" i="160" s="1"/>
  <c r="B11" i="196"/>
  <c r="B30" i="196" s="1"/>
  <c r="B12" i="197" s="1"/>
  <c r="B8" i="196"/>
  <c r="B27" i="196" s="1"/>
  <c r="B9" i="197" s="1"/>
  <c r="B8" i="200"/>
  <c r="B8" i="137"/>
  <c r="B10" i="79"/>
  <c r="B9" i="194"/>
  <c r="B10" i="132"/>
  <c r="B30" i="132" s="1"/>
  <c r="B9" i="160" s="1"/>
  <c r="N11" i="54"/>
  <c r="AA14" i="54"/>
  <c r="I14" i="54"/>
  <c r="B11" i="54"/>
  <c r="S17" i="54"/>
  <c r="M17" i="54"/>
  <c r="AE14" i="54"/>
  <c r="AF14" i="54"/>
  <c r="H14" i="54"/>
  <c r="AM17" i="54"/>
  <c r="N14" i="54"/>
  <c r="O14" i="54"/>
  <c r="D14" i="54"/>
  <c r="E14" i="54"/>
  <c r="AK14" i="54"/>
  <c r="D17" i="54"/>
  <c r="C17" i="54"/>
  <c r="K17" i="54"/>
  <c r="W17" i="54"/>
  <c r="Y14" i="54"/>
  <c r="E17" i="54"/>
  <c r="U17" i="54"/>
  <c r="X17" i="54"/>
  <c r="P17" i="54"/>
  <c r="AC14" i="54"/>
  <c r="P14" i="54"/>
  <c r="AI17" i="54"/>
  <c r="AM14" i="54"/>
  <c r="W14" i="54"/>
  <c r="AK17" i="54"/>
  <c r="AA17" i="54"/>
  <c r="I19" i="54"/>
  <c r="H21" i="54"/>
  <c r="B14" i="54"/>
  <c r="C14" i="54"/>
  <c r="AC17" i="54"/>
  <c r="E11" i="54"/>
  <c r="B17" i="54"/>
  <c r="S14" i="54"/>
  <c r="Y17" i="54"/>
  <c r="H17" i="54"/>
  <c r="AF17" i="54"/>
  <c r="AI14" i="54"/>
  <c r="O17" i="54"/>
  <c r="N17" i="54"/>
  <c r="I17" i="54"/>
  <c r="M14" i="54"/>
  <c r="AE17" i="54"/>
  <c r="K14" i="54"/>
  <c r="U14" i="54"/>
  <c r="X14" i="54"/>
  <c r="AM11" i="54"/>
  <c r="AK11" i="54"/>
  <c r="C10" i="204"/>
  <c r="I21" i="54"/>
  <c r="C13" i="204"/>
  <c r="D8" i="204"/>
  <c r="AK19" i="54"/>
  <c r="S21" i="54"/>
  <c r="K11" i="54"/>
  <c r="X11" i="54"/>
  <c r="C8" i="204"/>
  <c r="D13" i="204"/>
  <c r="W21" i="54"/>
  <c r="D10" i="204"/>
  <c r="D7" i="207"/>
  <c r="D28" i="207" s="1"/>
  <c r="D6" i="205"/>
  <c r="D6" i="206"/>
  <c r="D6" i="201"/>
  <c r="D25" i="201" s="1"/>
  <c r="D16" i="204"/>
  <c r="C16" i="204"/>
  <c r="U19" i="54"/>
  <c r="U21" i="54"/>
  <c r="K19" i="54"/>
  <c r="C7" i="207"/>
  <c r="C28" i="207" s="1"/>
  <c r="C6" i="205"/>
  <c r="C6" i="206"/>
  <c r="C6" i="201"/>
  <c r="C25" i="201" s="1"/>
  <c r="C3" i="205"/>
  <c r="C3" i="206"/>
  <c r="D3" i="205"/>
  <c r="D3" i="206"/>
  <c r="C4" i="205"/>
  <c r="C4" i="206"/>
  <c r="D4" i="205"/>
  <c r="D4" i="206"/>
  <c r="W19" i="54"/>
  <c r="AK21" i="54"/>
  <c r="U11" i="54"/>
  <c r="K21" i="54"/>
  <c r="M11" i="54"/>
  <c r="H11" i="54"/>
  <c r="AI19" i="54"/>
  <c r="W11" i="54"/>
  <c r="Y11" i="54"/>
  <c r="AI21" i="54"/>
  <c r="I11" i="54"/>
  <c r="AI11" i="54"/>
  <c r="AF19" i="54"/>
  <c r="AF21" i="54"/>
  <c r="O11" i="54"/>
  <c r="D11" i="54"/>
  <c r="B7" i="207"/>
  <c r="B28" i="207" s="1"/>
  <c r="B6" i="206"/>
  <c r="B6" i="205"/>
  <c r="B6" i="201"/>
  <c r="B25" i="201" s="1"/>
  <c r="B8" i="204"/>
  <c r="B9" i="205"/>
  <c r="B9" i="201"/>
  <c r="B28" i="201" s="1"/>
  <c r="B10" i="207"/>
  <c r="B31" i="207" s="1"/>
  <c r="B9" i="206"/>
  <c r="AA11" i="54"/>
  <c r="S11" i="54"/>
  <c r="B11" i="204"/>
  <c r="AE11" i="54"/>
  <c r="P11" i="54"/>
  <c r="B13" i="204"/>
  <c r="E19" i="54"/>
  <c r="E21" i="54"/>
  <c r="S19" i="54"/>
  <c r="C11" i="54"/>
  <c r="B16" i="204"/>
  <c r="X19" i="54"/>
  <c r="AC11" i="54"/>
  <c r="X21" i="54"/>
  <c r="AF11" i="54"/>
  <c r="B5" i="207"/>
  <c r="B26" i="207" s="1"/>
  <c r="B5" i="204"/>
  <c r="B4" i="201" s="1"/>
  <c r="B23" i="201" s="1"/>
  <c r="B4" i="204"/>
  <c r="B3" i="201" s="1"/>
  <c r="B22" i="201" s="1"/>
  <c r="B4" i="207"/>
  <c r="B25" i="207" s="1"/>
  <c r="AC21" i="54"/>
  <c r="AC19" i="54"/>
  <c r="C21" i="54"/>
  <c r="C19" i="54"/>
  <c r="AA21" i="54"/>
  <c r="AA19" i="54"/>
  <c r="AE19" i="54"/>
  <c r="AE21" i="54"/>
  <c r="Y21" i="54"/>
  <c r="Y19" i="54"/>
  <c r="AM21" i="54"/>
  <c r="AM19" i="54"/>
  <c r="N21" i="54"/>
  <c r="N19" i="54"/>
  <c r="P19" i="54"/>
  <c r="P21" i="54"/>
  <c r="M21" i="54"/>
  <c r="M19" i="54"/>
  <c r="B21" i="54"/>
  <c r="B19" i="54"/>
  <c r="O21" i="54"/>
  <c r="O19" i="54"/>
  <c r="D19" i="54"/>
  <c r="D21" i="54"/>
  <c r="N19" i="200" l="1"/>
  <c r="N19" i="196"/>
  <c r="N38" i="196" s="1"/>
  <c r="N20" i="197" s="1"/>
  <c r="N19" i="137"/>
  <c r="N20" i="194"/>
  <c r="N21" i="132"/>
  <c r="N41" i="132" s="1"/>
  <c r="N20" i="160" s="1"/>
  <c r="N21" i="79"/>
  <c r="X17" i="200"/>
  <c r="X17" i="137"/>
  <c r="X17" i="196"/>
  <c r="X36" i="196" s="1"/>
  <c r="X18" i="197" s="1"/>
  <c r="X18" i="194"/>
  <c r="X19" i="132"/>
  <c r="X39" i="132" s="1"/>
  <c r="X18" i="160" s="1"/>
  <c r="X19" i="79"/>
  <c r="Y9" i="200"/>
  <c r="Y9" i="196"/>
  <c r="Y28" i="196" s="1"/>
  <c r="Y10" i="197" s="1"/>
  <c r="Y9" i="137"/>
  <c r="Y11" i="79"/>
  <c r="Y11" i="132"/>
  <c r="Y31" i="132" s="1"/>
  <c r="Y10" i="160" s="1"/>
  <c r="Y10" i="194"/>
  <c r="W17" i="200"/>
  <c r="W17" i="196"/>
  <c r="W36" i="196" s="1"/>
  <c r="W18" i="197" s="1"/>
  <c r="W17" i="137"/>
  <c r="W18" i="194"/>
  <c r="W19" i="132"/>
  <c r="W39" i="132" s="1"/>
  <c r="W18" i="160" s="1"/>
  <c r="W19" i="79"/>
  <c r="X12" i="200"/>
  <c r="X12" i="137"/>
  <c r="X12" i="196"/>
  <c r="X31" i="196" s="1"/>
  <c r="X13" i="197" s="1"/>
  <c r="X14" i="132"/>
  <c r="X34" i="132" s="1"/>
  <c r="X13" i="160" s="1"/>
  <c r="X13" i="194"/>
  <c r="X14" i="79"/>
  <c r="AI15" i="200"/>
  <c r="AI15" i="196"/>
  <c r="AI34" i="196" s="1"/>
  <c r="AI16" i="197" s="1"/>
  <c r="AI15" i="137"/>
  <c r="AI16" i="194"/>
  <c r="AI17" i="79"/>
  <c r="AI17" i="132"/>
  <c r="AI37" i="132" s="1"/>
  <c r="AI16" i="160" s="1"/>
  <c r="P7" i="195"/>
  <c r="P7" i="181" s="1"/>
  <c r="P26" i="194"/>
  <c r="P8" i="182"/>
  <c r="P29" i="182" s="1"/>
  <c r="AK16" i="161"/>
  <c r="AK36" i="79"/>
  <c r="S10" i="161"/>
  <c r="S30" i="79"/>
  <c r="X7" i="199"/>
  <c r="X25" i="137"/>
  <c r="AC8" i="182"/>
  <c r="AC29" i="182" s="1"/>
  <c r="AC26" i="194"/>
  <c r="AC7" i="195"/>
  <c r="AC7" i="181" s="1"/>
  <c r="O13" i="161"/>
  <c r="O33" i="79"/>
  <c r="AA15" i="199"/>
  <c r="AA33" i="137"/>
  <c r="M7" i="199"/>
  <c r="M25" i="137"/>
  <c r="K10" i="161"/>
  <c r="K30" i="79"/>
  <c r="U16" i="161"/>
  <c r="U36" i="79"/>
  <c r="AK12" i="195"/>
  <c r="AK12" i="181" s="1"/>
  <c r="AK13" i="182"/>
  <c r="AK34" i="182" s="1"/>
  <c r="AK31" i="194"/>
  <c r="AI15" i="199"/>
  <c r="AI33" i="137"/>
  <c r="O10" i="161"/>
  <c r="O30" i="79"/>
  <c r="AH21" i="161"/>
  <c r="AH41" i="79"/>
  <c r="E9" i="195"/>
  <c r="E9" i="181" s="1"/>
  <c r="E10" i="182"/>
  <c r="E31" i="182" s="1"/>
  <c r="E28" i="194"/>
  <c r="H9" i="199"/>
  <c r="H27" i="137"/>
  <c r="U12" i="199"/>
  <c r="U30" i="137"/>
  <c r="D10" i="182"/>
  <c r="D31" i="182" s="1"/>
  <c r="D9" i="195"/>
  <c r="D9" i="181" s="1"/>
  <c r="D28" i="194"/>
  <c r="P16" i="182"/>
  <c r="P37" i="182" s="1"/>
  <c r="P15" i="195"/>
  <c r="P15" i="181" s="1"/>
  <c r="P34" i="194"/>
  <c r="K16" i="182"/>
  <c r="K37" i="182" s="1"/>
  <c r="K15" i="195"/>
  <c r="K15" i="181" s="1"/>
  <c r="K34" i="194"/>
  <c r="AL14" i="182"/>
  <c r="AL35" i="182" s="1"/>
  <c r="AL13" i="195"/>
  <c r="AL13" i="181" s="1"/>
  <c r="AL32" i="194"/>
  <c r="H8" i="161"/>
  <c r="H28" i="79"/>
  <c r="H7" i="199"/>
  <c r="H25" i="137"/>
  <c r="AH11" i="182"/>
  <c r="AH32" i="182" s="1"/>
  <c r="AH10" i="195"/>
  <c r="AH10" i="181" s="1"/>
  <c r="AH29" i="194"/>
  <c r="P10" i="182"/>
  <c r="P31" i="182" s="1"/>
  <c r="P9" i="195"/>
  <c r="P9" i="181" s="1"/>
  <c r="P28" i="194"/>
  <c r="D19" i="200"/>
  <c r="D19" i="137"/>
  <c r="D19" i="196"/>
  <c r="D38" i="196" s="1"/>
  <c r="D20" i="197" s="1"/>
  <c r="D21" i="132"/>
  <c r="D41" i="132" s="1"/>
  <c r="D20" i="160" s="1"/>
  <c r="D21" i="79"/>
  <c r="D20" i="194"/>
  <c r="P19" i="200"/>
  <c r="P19" i="137"/>
  <c r="P19" i="196"/>
  <c r="P38" i="196" s="1"/>
  <c r="P20" i="197" s="1"/>
  <c r="P21" i="132"/>
  <c r="P41" i="132" s="1"/>
  <c r="P20" i="160" s="1"/>
  <c r="P20" i="194"/>
  <c r="P21" i="79"/>
  <c r="AM17" i="200"/>
  <c r="AM17" i="196"/>
  <c r="AM36" i="196" s="1"/>
  <c r="AM18" i="197" s="1"/>
  <c r="AM17" i="137"/>
  <c r="AM18" i="194"/>
  <c r="AM19" i="132"/>
  <c r="AM39" i="132" s="1"/>
  <c r="AM18" i="160" s="1"/>
  <c r="AM19" i="79"/>
  <c r="AE19" i="200"/>
  <c r="AE19" i="196"/>
  <c r="AE38" i="196" s="1"/>
  <c r="AE20" i="197" s="1"/>
  <c r="AE19" i="137"/>
  <c r="AE20" i="194"/>
  <c r="AE21" i="79"/>
  <c r="AE21" i="132"/>
  <c r="AE41" i="132" s="1"/>
  <c r="AE20" i="160" s="1"/>
  <c r="C17" i="200"/>
  <c r="C17" i="196"/>
  <c r="C36" i="196" s="1"/>
  <c r="C18" i="197" s="1"/>
  <c r="C17" i="137"/>
  <c r="C18" i="194"/>
  <c r="C19" i="132"/>
  <c r="C39" i="132" s="1"/>
  <c r="C18" i="160" s="1"/>
  <c r="C19" i="79"/>
  <c r="AF9" i="200"/>
  <c r="AF9" i="196"/>
  <c r="AF28" i="196" s="1"/>
  <c r="AF10" i="197" s="1"/>
  <c r="AF9" i="137"/>
  <c r="AF10" i="194"/>
  <c r="AF11" i="132"/>
  <c r="AF31" i="132" s="1"/>
  <c r="AF10" i="160" s="1"/>
  <c r="AF11" i="79"/>
  <c r="E17" i="200"/>
  <c r="E17" i="137"/>
  <c r="E17" i="196"/>
  <c r="E36" i="196" s="1"/>
  <c r="E18" i="197" s="1"/>
  <c r="E18" i="194"/>
  <c r="E19" i="79"/>
  <c r="E19" i="132"/>
  <c r="E39" i="132" s="1"/>
  <c r="E18" i="160" s="1"/>
  <c r="D9" i="200"/>
  <c r="D9" i="196"/>
  <c r="D28" i="196" s="1"/>
  <c r="D10" i="197" s="1"/>
  <c r="D9" i="137"/>
  <c r="D10" i="194"/>
  <c r="D11" i="132"/>
  <c r="D31" i="132" s="1"/>
  <c r="D10" i="160" s="1"/>
  <c r="D11" i="79"/>
  <c r="AI9" i="200"/>
  <c r="AI9" i="196"/>
  <c r="AI28" i="196" s="1"/>
  <c r="AI10" i="197" s="1"/>
  <c r="AI9" i="137"/>
  <c r="AI10" i="194"/>
  <c r="AI11" i="79"/>
  <c r="AI11" i="132"/>
  <c r="AI31" i="132" s="1"/>
  <c r="AI10" i="160" s="1"/>
  <c r="W9" i="200"/>
  <c r="W9" i="196"/>
  <c r="W28" i="196" s="1"/>
  <c r="W10" i="197" s="1"/>
  <c r="W9" i="137"/>
  <c r="W10" i="194"/>
  <c r="W11" i="79"/>
  <c r="W11" i="132"/>
  <c r="W31" i="132" s="1"/>
  <c r="W10" i="160" s="1"/>
  <c r="K19" i="200"/>
  <c r="K19" i="196"/>
  <c r="K38" i="196" s="1"/>
  <c r="K20" i="197" s="1"/>
  <c r="K19" i="137"/>
  <c r="K21" i="79"/>
  <c r="K21" i="132"/>
  <c r="K41" i="132" s="1"/>
  <c r="K20" i="160" s="1"/>
  <c r="K20" i="194"/>
  <c r="K17" i="200"/>
  <c r="K17" i="196"/>
  <c r="K36" i="196" s="1"/>
  <c r="K18" i="197" s="1"/>
  <c r="K17" i="137"/>
  <c r="K18" i="194"/>
  <c r="K19" i="132"/>
  <c r="K39" i="132" s="1"/>
  <c r="K18" i="160" s="1"/>
  <c r="K19" i="79"/>
  <c r="AK17" i="200"/>
  <c r="AK17" i="137"/>
  <c r="AK17" i="196"/>
  <c r="AK36" i="196" s="1"/>
  <c r="AK18" i="197" s="1"/>
  <c r="AK18" i="194"/>
  <c r="AK19" i="79"/>
  <c r="AK19" i="132"/>
  <c r="AK39" i="132" s="1"/>
  <c r="AK18" i="160" s="1"/>
  <c r="U12" i="200"/>
  <c r="U12" i="137"/>
  <c r="U12" i="196"/>
  <c r="U31" i="196" s="1"/>
  <c r="U13" i="197" s="1"/>
  <c r="U13" i="194"/>
  <c r="U14" i="79"/>
  <c r="U14" i="132"/>
  <c r="U34" i="132" s="1"/>
  <c r="U13" i="160" s="1"/>
  <c r="I15" i="200"/>
  <c r="I15" i="196"/>
  <c r="I34" i="196" s="1"/>
  <c r="I16" i="197" s="1"/>
  <c r="I15" i="137"/>
  <c r="I16" i="194"/>
  <c r="I17" i="79"/>
  <c r="I17" i="132"/>
  <c r="I37" i="132" s="1"/>
  <c r="I16" i="160" s="1"/>
  <c r="AF15" i="200"/>
  <c r="AF15" i="196"/>
  <c r="AF34" i="196" s="1"/>
  <c r="AF16" i="197" s="1"/>
  <c r="AF15" i="137"/>
  <c r="AF17" i="132"/>
  <c r="AF37" i="132" s="1"/>
  <c r="AF16" i="160" s="1"/>
  <c r="AF17" i="79"/>
  <c r="AF16" i="194"/>
  <c r="AK15" i="200"/>
  <c r="AK15" i="196"/>
  <c r="AK34" i="196" s="1"/>
  <c r="AK16" i="197" s="1"/>
  <c r="AK15" i="137"/>
  <c r="AK16" i="194"/>
  <c r="AK17" i="79"/>
  <c r="AK17" i="132"/>
  <c r="AK37" i="132" s="1"/>
  <c r="AK16" i="160" s="1"/>
  <c r="P12" i="200"/>
  <c r="P12" i="137"/>
  <c r="P12" i="196"/>
  <c r="P31" i="196" s="1"/>
  <c r="P13" i="197" s="1"/>
  <c r="P14" i="132"/>
  <c r="P34" i="132" s="1"/>
  <c r="P13" i="160" s="1"/>
  <c r="P13" i="194"/>
  <c r="P14" i="79"/>
  <c r="U15" i="200"/>
  <c r="U15" i="196"/>
  <c r="U34" i="196" s="1"/>
  <c r="U16" i="197" s="1"/>
  <c r="U15" i="137"/>
  <c r="U16" i="194"/>
  <c r="U17" i="79"/>
  <c r="U17" i="132"/>
  <c r="U37" i="132" s="1"/>
  <c r="U16" i="160" s="1"/>
  <c r="K15" i="200"/>
  <c r="K15" i="196"/>
  <c r="K34" i="196" s="1"/>
  <c r="K16" i="197" s="1"/>
  <c r="K16" i="194"/>
  <c r="K17" i="79"/>
  <c r="K15" i="137"/>
  <c r="K17" i="132"/>
  <c r="K37" i="132" s="1"/>
  <c r="K16" i="160" s="1"/>
  <c r="E12" i="200"/>
  <c r="E12" i="137"/>
  <c r="E12" i="196"/>
  <c r="E31" i="196" s="1"/>
  <c r="E13" i="197" s="1"/>
  <c r="E13" i="194"/>
  <c r="E14" i="79"/>
  <c r="E14" i="132"/>
  <c r="E34" i="132" s="1"/>
  <c r="E13" i="160" s="1"/>
  <c r="AM15" i="200"/>
  <c r="AM15" i="137"/>
  <c r="AM15" i="196"/>
  <c r="AM34" i="196" s="1"/>
  <c r="AM16" i="197" s="1"/>
  <c r="AM17" i="79"/>
  <c r="AM17" i="132"/>
  <c r="AM37" i="132" s="1"/>
  <c r="AM16" i="160" s="1"/>
  <c r="AM16" i="194"/>
  <c r="M15" i="196"/>
  <c r="M34" i="196" s="1"/>
  <c r="M16" i="197" s="1"/>
  <c r="M15" i="137"/>
  <c r="M15" i="200"/>
  <c r="M16" i="194"/>
  <c r="M17" i="79"/>
  <c r="M17" i="132"/>
  <c r="M37" i="132" s="1"/>
  <c r="M16" i="160" s="1"/>
  <c r="AA12" i="200"/>
  <c r="AA12" i="196"/>
  <c r="AA31" i="196" s="1"/>
  <c r="AA13" i="197" s="1"/>
  <c r="AA12" i="137"/>
  <c r="AA14" i="79"/>
  <c r="AA14" i="132"/>
  <c r="AA34" i="132" s="1"/>
  <c r="AA13" i="160" s="1"/>
  <c r="AA13" i="194"/>
  <c r="H17" i="200"/>
  <c r="H17" i="137"/>
  <c r="H17" i="196"/>
  <c r="H36" i="196" s="1"/>
  <c r="H18" i="197" s="1"/>
  <c r="H18" i="194"/>
  <c r="H19" i="132"/>
  <c r="H39" i="132" s="1"/>
  <c r="H18" i="160" s="1"/>
  <c r="H19" i="79"/>
  <c r="F17" i="161"/>
  <c r="F37" i="79"/>
  <c r="G20" i="199"/>
  <c r="G38" i="137"/>
  <c r="AL10" i="199"/>
  <c r="AL28" i="137"/>
  <c r="AI13" i="182"/>
  <c r="AI34" i="182" s="1"/>
  <c r="AI31" i="194"/>
  <c r="AI12" i="195"/>
  <c r="AI12" i="181" s="1"/>
  <c r="Y30" i="79"/>
  <c r="Y10" i="161"/>
  <c r="M9" i="199"/>
  <c r="M27" i="137"/>
  <c r="H16" i="161"/>
  <c r="H36" i="79"/>
  <c r="K12" i="199"/>
  <c r="K30" i="137"/>
  <c r="I30" i="79"/>
  <c r="I10" i="161"/>
  <c r="S8" i="161"/>
  <c r="S28" i="79"/>
  <c r="W15" i="199"/>
  <c r="W33" i="137"/>
  <c r="AC10" i="161"/>
  <c r="AC30" i="79"/>
  <c r="O7" i="199"/>
  <c r="O25" i="137"/>
  <c r="N15" i="199"/>
  <c r="N33" i="137"/>
  <c r="O15" i="199"/>
  <c r="O33" i="137"/>
  <c r="AK15" i="199"/>
  <c r="AK33" i="137"/>
  <c r="Y8" i="182"/>
  <c r="Y29" i="182" s="1"/>
  <c r="Y7" i="195"/>
  <c r="Y7" i="181" s="1"/>
  <c r="Y26" i="194"/>
  <c r="S9" i="199"/>
  <c r="S27" i="137"/>
  <c r="AE7" i="199"/>
  <c r="AE25" i="137"/>
  <c r="O12" i="199"/>
  <c r="O30" i="137"/>
  <c r="AA16" i="161"/>
  <c r="AA36" i="79"/>
  <c r="AM15" i="199"/>
  <c r="AM33" i="137"/>
  <c r="W30" i="137"/>
  <c r="W12" i="199"/>
  <c r="X10" i="161"/>
  <c r="X30" i="79"/>
  <c r="K27" i="137"/>
  <c r="K9" i="199"/>
  <c r="AE16" i="161"/>
  <c r="AE36" i="79"/>
  <c r="M33" i="79"/>
  <c r="M13" i="161"/>
  <c r="AE12" i="199"/>
  <c r="AE30" i="137"/>
  <c r="C7" i="195"/>
  <c r="C7" i="181" s="1"/>
  <c r="C8" i="182"/>
  <c r="C29" i="182" s="1"/>
  <c r="C26" i="194"/>
  <c r="AA10" i="182"/>
  <c r="AA31" i="182" s="1"/>
  <c r="AA9" i="195"/>
  <c r="AA9" i="181" s="1"/>
  <c r="AA28" i="194"/>
  <c r="AM7" i="199"/>
  <c r="AM25" i="137"/>
  <c r="F18" i="195"/>
  <c r="F18" i="181" s="1"/>
  <c r="F37" i="194"/>
  <c r="F19" i="182"/>
  <c r="F40" i="182" s="1"/>
  <c r="G17" i="161"/>
  <c r="G37" i="79"/>
  <c r="AH37" i="79"/>
  <c r="AH17" i="161"/>
  <c r="F20" i="199"/>
  <c r="F38" i="137"/>
  <c r="U8" i="182"/>
  <c r="U29" i="182" s="1"/>
  <c r="U26" i="194"/>
  <c r="U7" i="195"/>
  <c r="U7" i="181" s="1"/>
  <c r="S12" i="199"/>
  <c r="S30" i="137"/>
  <c r="I8" i="182"/>
  <c r="I29" i="182" s="1"/>
  <c r="I7" i="195"/>
  <c r="I7" i="181" s="1"/>
  <c r="I26" i="194"/>
  <c r="U15" i="199"/>
  <c r="U33" i="137"/>
  <c r="I13" i="161"/>
  <c r="I33" i="79"/>
  <c r="AF10" i="182"/>
  <c r="AF31" i="182" s="1"/>
  <c r="AF9" i="195"/>
  <c r="AF9" i="181" s="1"/>
  <c r="AF28" i="194"/>
  <c r="AM13" i="161"/>
  <c r="AM33" i="79"/>
  <c r="I15" i="199"/>
  <c r="I33" i="137"/>
  <c r="D13" i="161"/>
  <c r="D33" i="79"/>
  <c r="D12" i="199"/>
  <c r="D30" i="137"/>
  <c r="N12" i="199"/>
  <c r="N30" i="137"/>
  <c r="X16" i="161"/>
  <c r="X36" i="79"/>
  <c r="F13" i="199"/>
  <c r="F31" i="137"/>
  <c r="AH14" i="161"/>
  <c r="AH34" i="79"/>
  <c r="AK9" i="199"/>
  <c r="AK27" i="137"/>
  <c r="AI9" i="199"/>
  <c r="AI27" i="137"/>
  <c r="O9" i="199"/>
  <c r="O27" i="137"/>
  <c r="AA8" i="161"/>
  <c r="AA28" i="79"/>
  <c r="M15" i="199"/>
  <c r="M33" i="137"/>
  <c r="AH19" i="161"/>
  <c r="AH39" i="79"/>
  <c r="AL18" i="199"/>
  <c r="AL36" i="137"/>
  <c r="N9" i="199"/>
  <c r="N27" i="137"/>
  <c r="G11" i="161"/>
  <c r="G31" i="79"/>
  <c r="E9" i="199"/>
  <c r="E27" i="137"/>
  <c r="H10" i="161"/>
  <c r="H30" i="79"/>
  <c r="W7" i="199"/>
  <c r="W25" i="137"/>
  <c r="U33" i="79"/>
  <c r="U13" i="161"/>
  <c r="U9" i="199"/>
  <c r="U27" i="137"/>
  <c r="E15" i="195"/>
  <c r="E15" i="181" s="1"/>
  <c r="E34" i="194"/>
  <c r="E16" i="182"/>
  <c r="E37" i="182" s="1"/>
  <c r="K8" i="161"/>
  <c r="K28" i="79"/>
  <c r="C10" i="182"/>
  <c r="C31" i="182" s="1"/>
  <c r="C9" i="195"/>
  <c r="C9" i="181" s="1"/>
  <c r="C28" i="194"/>
  <c r="AA12" i="199"/>
  <c r="AA30" i="137"/>
  <c r="N8" i="161"/>
  <c r="N28" i="79"/>
  <c r="Y36" i="79"/>
  <c r="Y16" i="161"/>
  <c r="G34" i="79"/>
  <c r="G14" i="161"/>
  <c r="AL13" i="199"/>
  <c r="AL31" i="137"/>
  <c r="AH10" i="199"/>
  <c r="AH28" i="137"/>
  <c r="S16" i="161"/>
  <c r="S36" i="79"/>
  <c r="M19" i="200"/>
  <c r="M19" i="137"/>
  <c r="M19" i="196"/>
  <c r="M38" i="196" s="1"/>
  <c r="M20" i="197" s="1"/>
  <c r="M20" i="194"/>
  <c r="M21" i="132"/>
  <c r="M41" i="132" s="1"/>
  <c r="M20" i="160" s="1"/>
  <c r="M21" i="79"/>
  <c r="Y19" i="200"/>
  <c r="Y19" i="137"/>
  <c r="Y19" i="196"/>
  <c r="Y38" i="196" s="1"/>
  <c r="Y20" i="197" s="1"/>
  <c r="Y20" i="194"/>
  <c r="Y21" i="132"/>
  <c r="Y41" i="132" s="1"/>
  <c r="Y20" i="160" s="1"/>
  <c r="Y21" i="79"/>
  <c r="AA19" i="200"/>
  <c r="AA19" i="196"/>
  <c r="AA38" i="196" s="1"/>
  <c r="AA20" i="197" s="1"/>
  <c r="AA19" i="137"/>
  <c r="AA21" i="79"/>
  <c r="AA21" i="132"/>
  <c r="AA41" i="132" s="1"/>
  <c r="AA20" i="160" s="1"/>
  <c r="AA20" i="194"/>
  <c r="AC19" i="200"/>
  <c r="AC19" i="137"/>
  <c r="AC20" i="194"/>
  <c r="AC19" i="196"/>
  <c r="AC38" i="196" s="1"/>
  <c r="AC20" i="197" s="1"/>
  <c r="AC21" i="132"/>
  <c r="AC41" i="132" s="1"/>
  <c r="AC20" i="160" s="1"/>
  <c r="AC21" i="79"/>
  <c r="E19" i="200"/>
  <c r="E19" i="137"/>
  <c r="E19" i="196"/>
  <c r="E38" i="196" s="1"/>
  <c r="E20" i="197" s="1"/>
  <c r="E20" i="194"/>
  <c r="E21" i="132"/>
  <c r="E41" i="132" s="1"/>
  <c r="E20" i="160" s="1"/>
  <c r="E21" i="79"/>
  <c r="AE9" i="200"/>
  <c r="AE9" i="196"/>
  <c r="AE28" i="196" s="1"/>
  <c r="AE10" i="197" s="1"/>
  <c r="AE9" i="137"/>
  <c r="AE10" i="194"/>
  <c r="AE11" i="79"/>
  <c r="AE11" i="132"/>
  <c r="AE31" i="132" s="1"/>
  <c r="AE10" i="160" s="1"/>
  <c r="S19" i="200"/>
  <c r="S19" i="196"/>
  <c r="S38" i="196" s="1"/>
  <c r="S20" i="197" s="1"/>
  <c r="S19" i="137"/>
  <c r="S21" i="79"/>
  <c r="S20" i="194"/>
  <c r="S21" i="132"/>
  <c r="S41" i="132" s="1"/>
  <c r="S20" i="160" s="1"/>
  <c r="M12" i="200"/>
  <c r="M12" i="137"/>
  <c r="M12" i="196"/>
  <c r="M31" i="196" s="1"/>
  <c r="M13" i="197" s="1"/>
  <c r="M13" i="194"/>
  <c r="M14" i="79"/>
  <c r="M14" i="132"/>
  <c r="M34" i="132" s="1"/>
  <c r="M13" i="160" s="1"/>
  <c r="S12" i="200"/>
  <c r="S12" i="196"/>
  <c r="S31" i="196" s="1"/>
  <c r="S13" i="197" s="1"/>
  <c r="S14" i="79"/>
  <c r="S13" i="194"/>
  <c r="S14" i="132"/>
  <c r="S34" i="132" s="1"/>
  <c r="S13" i="160" s="1"/>
  <c r="S12" i="137"/>
  <c r="C12" i="200"/>
  <c r="C12" i="196"/>
  <c r="C31" i="196" s="1"/>
  <c r="C13" i="197" s="1"/>
  <c r="C12" i="137"/>
  <c r="C14" i="79"/>
  <c r="C13" i="194"/>
  <c r="C14" i="132"/>
  <c r="C34" i="132" s="1"/>
  <c r="C13" i="160" s="1"/>
  <c r="X15" i="200"/>
  <c r="X15" i="196"/>
  <c r="X34" i="196" s="1"/>
  <c r="X16" i="197" s="1"/>
  <c r="X15" i="137"/>
  <c r="X17" i="132"/>
  <c r="X37" i="132" s="1"/>
  <c r="X16" i="160" s="1"/>
  <c r="X17" i="79"/>
  <c r="X16" i="194"/>
  <c r="W15" i="200"/>
  <c r="W15" i="137"/>
  <c r="W15" i="196"/>
  <c r="W34" i="196" s="1"/>
  <c r="W16" i="197" s="1"/>
  <c r="W17" i="79"/>
  <c r="W16" i="194"/>
  <c r="W17" i="132"/>
  <c r="W37" i="132" s="1"/>
  <c r="W16" i="160" s="1"/>
  <c r="AK12" i="200"/>
  <c r="AK12" i="137"/>
  <c r="AK12" i="196"/>
  <c r="AK31" i="196" s="1"/>
  <c r="AK13" i="197" s="1"/>
  <c r="AK13" i="194"/>
  <c r="AK14" i="79"/>
  <c r="AK14" i="132"/>
  <c r="AK34" i="132" s="1"/>
  <c r="AK13" i="160" s="1"/>
  <c r="AE12" i="200"/>
  <c r="AE12" i="196"/>
  <c r="AE31" i="196" s="1"/>
  <c r="AE13" i="197" s="1"/>
  <c r="AE12" i="137"/>
  <c r="AE13" i="194"/>
  <c r="AE14" i="79"/>
  <c r="AE14" i="132"/>
  <c r="AE34" i="132" s="1"/>
  <c r="AE13" i="160" s="1"/>
  <c r="I12" i="200"/>
  <c r="I12" i="137"/>
  <c r="I12" i="196"/>
  <c r="I31" i="196" s="1"/>
  <c r="I13" i="197" s="1"/>
  <c r="I13" i="194"/>
  <c r="I14" i="79"/>
  <c r="I14" i="132"/>
  <c r="I34" i="132" s="1"/>
  <c r="I13" i="160" s="1"/>
  <c r="G20" i="195"/>
  <c r="G20" i="181" s="1"/>
  <c r="G21" i="182"/>
  <c r="G42" i="182" s="1"/>
  <c r="G39" i="194"/>
  <c r="AL20" i="199"/>
  <c r="AL38" i="137"/>
  <c r="AF16" i="182"/>
  <c r="AF37" i="182" s="1"/>
  <c r="AF15" i="195"/>
  <c r="AF15" i="181" s="1"/>
  <c r="AF34" i="194"/>
  <c r="AC15" i="195"/>
  <c r="AC15" i="181" s="1"/>
  <c r="AC16" i="182"/>
  <c r="AC37" i="182" s="1"/>
  <c r="AC34" i="194"/>
  <c r="AM10" i="161"/>
  <c r="AM30" i="79"/>
  <c r="AF7" i="195"/>
  <c r="AF7" i="181" s="1"/>
  <c r="AF26" i="194"/>
  <c r="AF8" i="182"/>
  <c r="AF29" i="182" s="1"/>
  <c r="E12" i="195"/>
  <c r="E12" i="181" s="1"/>
  <c r="E13" i="182"/>
  <c r="E34" i="182" s="1"/>
  <c r="E31" i="194"/>
  <c r="W16" i="182"/>
  <c r="W37" i="182" s="1"/>
  <c r="W34" i="194"/>
  <c r="W15" i="195"/>
  <c r="W15" i="181" s="1"/>
  <c r="M8" i="182"/>
  <c r="M29" i="182" s="1"/>
  <c r="M26" i="194"/>
  <c r="M7" i="195"/>
  <c r="M7" i="181" s="1"/>
  <c r="C16" i="182"/>
  <c r="C37" i="182" s="1"/>
  <c r="C15" i="195"/>
  <c r="C15" i="181" s="1"/>
  <c r="C34" i="194"/>
  <c r="M12" i="199"/>
  <c r="M30" i="137"/>
  <c r="D8" i="161"/>
  <c r="D28" i="79"/>
  <c r="D25" i="137"/>
  <c r="D7" i="199"/>
  <c r="C7" i="199"/>
  <c r="C25" i="137"/>
  <c r="G16" i="195"/>
  <c r="G16" i="181" s="1"/>
  <c r="G35" i="194"/>
  <c r="G17" i="182"/>
  <c r="G38" i="182" s="1"/>
  <c r="U7" i="199"/>
  <c r="U25" i="137"/>
  <c r="S13" i="161"/>
  <c r="S33" i="79"/>
  <c r="D16" i="182"/>
  <c r="D37" i="182" s="1"/>
  <c r="D34" i="194"/>
  <c r="D15" i="195"/>
  <c r="D15" i="181" s="1"/>
  <c r="W9" i="199"/>
  <c r="W27" i="137"/>
  <c r="H12" i="199"/>
  <c r="H30" i="137"/>
  <c r="I12" i="199"/>
  <c r="I30" i="137"/>
  <c r="I15" i="195"/>
  <c r="I15" i="181" s="1"/>
  <c r="I16" i="182"/>
  <c r="I37" i="182" s="1"/>
  <c r="I34" i="194"/>
  <c r="AK9" i="195"/>
  <c r="AK9" i="181" s="1"/>
  <c r="AK10" i="182"/>
  <c r="AK31" i="182" s="1"/>
  <c r="AK28" i="194"/>
  <c r="F11" i="182"/>
  <c r="F32" i="182" s="1"/>
  <c r="F10" i="195"/>
  <c r="F10" i="181" s="1"/>
  <c r="F29" i="194"/>
  <c r="AI10" i="161"/>
  <c r="AI30" i="79"/>
  <c r="Y12" i="195"/>
  <c r="Y12" i="181" s="1"/>
  <c r="Y13" i="182"/>
  <c r="Y34" i="182" s="1"/>
  <c r="Y31" i="194"/>
  <c r="P33" i="79"/>
  <c r="P13" i="161"/>
  <c r="AA13" i="161"/>
  <c r="AA33" i="79"/>
  <c r="D17" i="137"/>
  <c r="D17" i="200"/>
  <c r="D17" i="196"/>
  <c r="D36" i="196" s="1"/>
  <c r="D18" i="197" s="1"/>
  <c r="D18" i="194"/>
  <c r="D19" i="132"/>
  <c r="D39" i="132" s="1"/>
  <c r="D18" i="160" s="1"/>
  <c r="D19" i="79"/>
  <c r="P17" i="200"/>
  <c r="P17" i="137"/>
  <c r="P17" i="196"/>
  <c r="P36" i="196" s="1"/>
  <c r="P18" i="197" s="1"/>
  <c r="P18" i="194"/>
  <c r="P19" i="132"/>
  <c r="P39" i="132" s="1"/>
  <c r="P18" i="160" s="1"/>
  <c r="P19" i="79"/>
  <c r="AM19" i="200"/>
  <c r="AM19" i="196"/>
  <c r="AM38" i="196" s="1"/>
  <c r="AM20" i="197" s="1"/>
  <c r="AM19" i="137"/>
  <c r="AM20" i="194"/>
  <c r="AM21" i="79"/>
  <c r="AM21" i="132"/>
  <c r="AM41" i="132" s="1"/>
  <c r="AM20" i="160" s="1"/>
  <c r="AE17" i="200"/>
  <c r="AE17" i="196"/>
  <c r="AE36" i="196" s="1"/>
  <c r="AE18" i="197" s="1"/>
  <c r="AE17" i="137"/>
  <c r="AE18" i="194"/>
  <c r="AE19" i="132"/>
  <c r="AE39" i="132" s="1"/>
  <c r="AE18" i="160" s="1"/>
  <c r="AE19" i="79"/>
  <c r="C19" i="200"/>
  <c r="C19" i="196"/>
  <c r="C38" i="196" s="1"/>
  <c r="C20" i="197" s="1"/>
  <c r="C21" i="79"/>
  <c r="C20" i="194"/>
  <c r="C21" i="132"/>
  <c r="C41" i="132" s="1"/>
  <c r="C20" i="160" s="1"/>
  <c r="C19" i="137"/>
  <c r="X19" i="200"/>
  <c r="X19" i="137"/>
  <c r="X19" i="196"/>
  <c r="X38" i="196" s="1"/>
  <c r="X20" i="197" s="1"/>
  <c r="X21" i="132"/>
  <c r="X41" i="132" s="1"/>
  <c r="X20" i="160" s="1"/>
  <c r="X20" i="194"/>
  <c r="X21" i="79"/>
  <c r="S9" i="200"/>
  <c r="S9" i="196"/>
  <c r="S28" i="196" s="1"/>
  <c r="S10" i="197" s="1"/>
  <c r="S9" i="137"/>
  <c r="S10" i="194"/>
  <c r="S11" i="79"/>
  <c r="S11" i="132"/>
  <c r="S31" i="132" s="1"/>
  <c r="S10" i="160" s="1"/>
  <c r="U19" i="200"/>
  <c r="U19" i="137"/>
  <c r="U19" i="196"/>
  <c r="U38" i="196" s="1"/>
  <c r="U20" i="197" s="1"/>
  <c r="U20" i="194"/>
  <c r="U21" i="132"/>
  <c r="U41" i="132" s="1"/>
  <c r="U20" i="160" s="1"/>
  <c r="U21" i="79"/>
  <c r="X9" i="200"/>
  <c r="X9" i="196"/>
  <c r="X28" i="196" s="1"/>
  <c r="X10" i="197" s="1"/>
  <c r="X9" i="137"/>
  <c r="X10" i="194"/>
  <c r="X11" i="132"/>
  <c r="X31" i="132" s="1"/>
  <c r="X10" i="160" s="1"/>
  <c r="X11" i="79"/>
  <c r="H15" i="196"/>
  <c r="H34" i="196" s="1"/>
  <c r="H16" i="197" s="1"/>
  <c r="H15" i="137"/>
  <c r="H15" i="200"/>
  <c r="H17" i="132"/>
  <c r="H37" i="132" s="1"/>
  <c r="H16" i="160" s="1"/>
  <c r="H17" i="79"/>
  <c r="H16" i="194"/>
  <c r="C15" i="200"/>
  <c r="C15" i="196"/>
  <c r="C34" i="196" s="1"/>
  <c r="C16" i="197" s="1"/>
  <c r="C15" i="137"/>
  <c r="C16" i="194"/>
  <c r="C17" i="79"/>
  <c r="C17" i="132"/>
  <c r="C37" i="132" s="1"/>
  <c r="C16" i="160" s="1"/>
  <c r="AL21" i="182"/>
  <c r="AL42" i="182" s="1"/>
  <c r="AL20" i="195"/>
  <c r="AL20" i="181" s="1"/>
  <c r="AL39" i="194"/>
  <c r="AL11" i="182"/>
  <c r="AL32" i="182" s="1"/>
  <c r="AL10" i="195"/>
  <c r="AL10" i="181" s="1"/>
  <c r="AL29" i="194"/>
  <c r="AI13" i="161"/>
  <c r="AI33" i="79"/>
  <c r="AF15" i="199"/>
  <c r="AF33" i="137"/>
  <c r="AC16" i="161"/>
  <c r="AC36" i="79"/>
  <c r="AM10" i="182"/>
  <c r="AM31" i="182" s="1"/>
  <c r="AM28" i="194"/>
  <c r="AM9" i="195"/>
  <c r="AM9" i="181" s="1"/>
  <c r="AM27" i="137"/>
  <c r="AM9" i="199"/>
  <c r="Y9" i="195"/>
  <c r="Y9" i="181" s="1"/>
  <c r="Y10" i="182"/>
  <c r="Y31" i="182" s="1"/>
  <c r="Y28" i="194"/>
  <c r="H16" i="182"/>
  <c r="H37" i="182" s="1"/>
  <c r="H15" i="195"/>
  <c r="H15" i="181" s="1"/>
  <c r="H34" i="194"/>
  <c r="K13" i="182"/>
  <c r="K34" i="182" s="1"/>
  <c r="K31" i="194"/>
  <c r="K12" i="195"/>
  <c r="K12" i="181" s="1"/>
  <c r="I9" i="195"/>
  <c r="I9" i="181" s="1"/>
  <c r="I10" i="182"/>
  <c r="I31" i="182" s="1"/>
  <c r="I28" i="194"/>
  <c r="AF8" i="161"/>
  <c r="AF28" i="79"/>
  <c r="AF25" i="137"/>
  <c r="AF7" i="199"/>
  <c r="S7" i="195"/>
  <c r="S7" i="181" s="1"/>
  <c r="S8" i="182"/>
  <c r="S29" i="182" s="1"/>
  <c r="S26" i="194"/>
  <c r="E12" i="199"/>
  <c r="E30" i="137"/>
  <c r="AE9" i="199"/>
  <c r="AE27" i="137"/>
  <c r="P8" i="161"/>
  <c r="P28" i="79"/>
  <c r="P7" i="199"/>
  <c r="P25" i="137"/>
  <c r="AC9" i="195"/>
  <c r="AC9" i="181" s="1"/>
  <c r="AC28" i="194"/>
  <c r="AC10" i="182"/>
  <c r="AC31" i="182" s="1"/>
  <c r="C13" i="161"/>
  <c r="C33" i="79"/>
  <c r="N16" i="182"/>
  <c r="N37" i="182" s="1"/>
  <c r="N15" i="195"/>
  <c r="N15" i="181" s="1"/>
  <c r="N34" i="194"/>
  <c r="O16" i="161"/>
  <c r="O36" i="79"/>
  <c r="Y8" i="161"/>
  <c r="Y28" i="79"/>
  <c r="X7" i="195"/>
  <c r="X7" i="181" s="1"/>
  <c r="X26" i="194"/>
  <c r="X8" i="182"/>
  <c r="X29" i="182" s="1"/>
  <c r="AC8" i="161"/>
  <c r="AC28" i="79"/>
  <c r="O13" i="182"/>
  <c r="O34" i="182" s="1"/>
  <c r="O12" i="195"/>
  <c r="O12" i="181" s="1"/>
  <c r="O31" i="194"/>
  <c r="AA16" i="182"/>
  <c r="AA37" i="182" s="1"/>
  <c r="AA15" i="195"/>
  <c r="AA15" i="181" s="1"/>
  <c r="AA34" i="194"/>
  <c r="M8" i="161"/>
  <c r="M28" i="79"/>
  <c r="C15" i="199"/>
  <c r="C33" i="137"/>
  <c r="W13" i="161"/>
  <c r="W33" i="79"/>
  <c r="X12" i="199"/>
  <c r="X30" i="137"/>
  <c r="X10" i="182"/>
  <c r="X31" i="182" s="1"/>
  <c r="X9" i="195"/>
  <c r="X9" i="181" s="1"/>
  <c r="X28" i="194"/>
  <c r="AE16" i="182"/>
  <c r="AE37" i="182" s="1"/>
  <c r="AE34" i="194"/>
  <c r="AE15" i="195"/>
  <c r="AE15" i="181" s="1"/>
  <c r="E8" i="182"/>
  <c r="E29" i="182" s="1"/>
  <c r="E26" i="194"/>
  <c r="E7" i="195"/>
  <c r="E7" i="181" s="1"/>
  <c r="E7" i="199"/>
  <c r="E25" i="137"/>
  <c r="AE13" i="182"/>
  <c r="AE34" i="182" s="1"/>
  <c r="AE12" i="195"/>
  <c r="AE12" i="181" s="1"/>
  <c r="AE31" i="194"/>
  <c r="D8" i="182"/>
  <c r="D29" i="182" s="1"/>
  <c r="D7" i="195"/>
  <c r="D7" i="181" s="1"/>
  <c r="D26" i="194"/>
  <c r="AA10" i="161"/>
  <c r="AA30" i="79"/>
  <c r="G16" i="199"/>
  <c r="G34" i="137"/>
  <c r="AH17" i="182"/>
  <c r="AH38" i="182" s="1"/>
  <c r="AH16" i="195"/>
  <c r="AH16" i="181" s="1"/>
  <c r="AH35" i="194"/>
  <c r="F21" i="161"/>
  <c r="F41" i="79"/>
  <c r="I8" i="161"/>
  <c r="I28" i="79"/>
  <c r="D15" i="199"/>
  <c r="D33" i="137"/>
  <c r="W10" i="161"/>
  <c r="W30" i="79"/>
  <c r="H13" i="161"/>
  <c r="H33" i="79"/>
  <c r="AK12" i="199"/>
  <c r="AK30" i="137"/>
  <c r="I12" i="195"/>
  <c r="I12" i="181" s="1"/>
  <c r="I13" i="182"/>
  <c r="I34" i="182" s="1"/>
  <c r="I31" i="194"/>
  <c r="AF9" i="199"/>
  <c r="AF27" i="137"/>
  <c r="AM13" i="182"/>
  <c r="AM34" i="182" s="1"/>
  <c r="AM12" i="195"/>
  <c r="AM12" i="181" s="1"/>
  <c r="AM31" i="194"/>
  <c r="D13" i="182"/>
  <c r="D34" i="182" s="1"/>
  <c r="D12" i="195"/>
  <c r="D12" i="181" s="1"/>
  <c r="D31" i="194"/>
  <c r="N13" i="161"/>
  <c r="N33" i="79"/>
  <c r="X16" i="182"/>
  <c r="X37" i="182" s="1"/>
  <c r="X15" i="195"/>
  <c r="X15" i="181" s="1"/>
  <c r="X34" i="194"/>
  <c r="AH14" i="182"/>
  <c r="AH35" i="182" s="1"/>
  <c r="AH13" i="195"/>
  <c r="AH13" i="181" s="1"/>
  <c r="AH32" i="194"/>
  <c r="F11" i="161"/>
  <c r="F31" i="79"/>
  <c r="AI16" i="161"/>
  <c r="AI36" i="79"/>
  <c r="O10" i="182"/>
  <c r="O31" i="182" s="1"/>
  <c r="O28" i="194"/>
  <c r="O9" i="195"/>
  <c r="O9" i="181" s="1"/>
  <c r="AA7" i="195"/>
  <c r="AA7" i="181" s="1"/>
  <c r="AA26" i="194"/>
  <c r="AA8" i="182"/>
  <c r="AA29" i="182" s="1"/>
  <c r="M15" i="195"/>
  <c r="M15" i="181" s="1"/>
  <c r="M16" i="182"/>
  <c r="M37" i="182" s="1"/>
  <c r="M34" i="194"/>
  <c r="AH21" i="182"/>
  <c r="AH42" i="182" s="1"/>
  <c r="AH20" i="195"/>
  <c r="AH20" i="181" s="1"/>
  <c r="AH39" i="194"/>
  <c r="AL16" i="199"/>
  <c r="AL34" i="137"/>
  <c r="AL19" i="161"/>
  <c r="AL39" i="79"/>
  <c r="G18" i="199"/>
  <c r="G36" i="137"/>
  <c r="N10" i="161"/>
  <c r="N30" i="79"/>
  <c r="G10" i="195"/>
  <c r="G10" i="181" s="1"/>
  <c r="G11" i="182"/>
  <c r="G32" i="182" s="1"/>
  <c r="G29" i="194"/>
  <c r="H10" i="182"/>
  <c r="H31" i="182" s="1"/>
  <c r="H9" i="195"/>
  <c r="H9" i="181" s="1"/>
  <c r="H28" i="194"/>
  <c r="U12" i="195"/>
  <c r="U12" i="181" s="1"/>
  <c r="U13" i="182"/>
  <c r="U34" i="182" s="1"/>
  <c r="U31" i="194"/>
  <c r="AI8" i="161"/>
  <c r="AI28" i="79"/>
  <c r="AF13" i="182"/>
  <c r="AF34" i="182" s="1"/>
  <c r="AF12" i="195"/>
  <c r="AF12" i="181" s="1"/>
  <c r="AF31" i="194"/>
  <c r="AF12" i="199"/>
  <c r="AF30" i="137"/>
  <c r="E16" i="161"/>
  <c r="E36" i="79"/>
  <c r="Y12" i="199"/>
  <c r="Y30" i="137"/>
  <c r="K7" i="195"/>
  <c r="K7" i="181" s="1"/>
  <c r="K8" i="182"/>
  <c r="K29" i="182" s="1"/>
  <c r="K26" i="194"/>
  <c r="P13" i="182"/>
  <c r="P34" i="182" s="1"/>
  <c r="P31" i="194"/>
  <c r="P12" i="195"/>
  <c r="P12" i="181" s="1"/>
  <c r="P12" i="199"/>
  <c r="P30" i="137"/>
  <c r="D10" i="161"/>
  <c r="D30" i="79"/>
  <c r="AC12" i="199"/>
  <c r="AC30" i="137"/>
  <c r="C10" i="161"/>
  <c r="C30" i="79"/>
  <c r="AA13" i="182"/>
  <c r="AA34" i="182" s="1"/>
  <c r="AA31" i="194"/>
  <c r="AA12" i="195"/>
  <c r="AA12" i="181" s="1"/>
  <c r="N8" i="182"/>
  <c r="N29" i="182" s="1"/>
  <c r="N7" i="195"/>
  <c r="N7" i="181" s="1"/>
  <c r="N26" i="194"/>
  <c r="P15" i="199"/>
  <c r="P33" i="137"/>
  <c r="Y15" i="195"/>
  <c r="Y15" i="181" s="1"/>
  <c r="Y16" i="182"/>
  <c r="Y37" i="182" s="1"/>
  <c r="Y34" i="194"/>
  <c r="K15" i="199"/>
  <c r="K33" i="137"/>
  <c r="G13" i="195"/>
  <c r="G13" i="181" s="1"/>
  <c r="G14" i="182"/>
  <c r="G35" i="182" s="1"/>
  <c r="G32" i="194"/>
  <c r="H7" i="195"/>
  <c r="H7" i="181" s="1"/>
  <c r="H26" i="194"/>
  <c r="H8" i="182"/>
  <c r="H29" i="182" s="1"/>
  <c r="S16" i="182"/>
  <c r="S37" i="182" s="1"/>
  <c r="S15" i="195"/>
  <c r="S15" i="181" s="1"/>
  <c r="S34" i="194"/>
  <c r="P9" i="199"/>
  <c r="P27" i="137"/>
  <c r="O19" i="200"/>
  <c r="O19" i="196"/>
  <c r="O38" i="196" s="1"/>
  <c r="O20" i="197" s="1"/>
  <c r="O19" i="137"/>
  <c r="O20" i="194"/>
  <c r="O21" i="79"/>
  <c r="O21" i="132"/>
  <c r="O41" i="132" s="1"/>
  <c r="O20" i="160" s="1"/>
  <c r="AF17" i="137"/>
  <c r="AF17" i="196"/>
  <c r="AF36" i="196" s="1"/>
  <c r="AF18" i="197" s="1"/>
  <c r="AF17" i="200"/>
  <c r="AF18" i="194"/>
  <c r="AF19" i="132"/>
  <c r="AF39" i="132" s="1"/>
  <c r="AF18" i="160" s="1"/>
  <c r="AF19" i="79"/>
  <c r="M9" i="200"/>
  <c r="M9" i="196"/>
  <c r="M28" i="196" s="1"/>
  <c r="M10" i="197" s="1"/>
  <c r="M9" i="137"/>
  <c r="M11" i="79"/>
  <c r="M10" i="194"/>
  <c r="M11" i="132"/>
  <c r="M31" i="132" s="1"/>
  <c r="M10" i="160" s="1"/>
  <c r="I19" i="200"/>
  <c r="I19" i="137"/>
  <c r="I19" i="196"/>
  <c r="I38" i="196" s="1"/>
  <c r="I20" i="197" s="1"/>
  <c r="I20" i="194"/>
  <c r="I21" i="132"/>
  <c r="I41" i="132" s="1"/>
  <c r="I20" i="160" s="1"/>
  <c r="I21" i="79"/>
  <c r="AI12" i="200"/>
  <c r="AI12" i="196"/>
  <c r="AI31" i="196" s="1"/>
  <c r="AI13" i="197" s="1"/>
  <c r="AI12" i="137"/>
  <c r="AI14" i="79"/>
  <c r="AI13" i="194"/>
  <c r="AI14" i="132"/>
  <c r="AI34" i="132" s="1"/>
  <c r="AI13" i="160" s="1"/>
  <c r="AA15" i="200"/>
  <c r="AA15" i="196"/>
  <c r="AA34" i="196" s="1"/>
  <c r="AA16" i="197" s="1"/>
  <c r="AA15" i="137"/>
  <c r="AA16" i="194"/>
  <c r="AA17" i="79"/>
  <c r="AA17" i="132"/>
  <c r="AA37" i="132" s="1"/>
  <c r="AA16" i="160" s="1"/>
  <c r="N12" i="200"/>
  <c r="N12" i="196"/>
  <c r="N31" i="196" s="1"/>
  <c r="N13" i="197" s="1"/>
  <c r="N12" i="137"/>
  <c r="N13" i="194"/>
  <c r="N14" i="79"/>
  <c r="N14" i="132"/>
  <c r="N34" i="132" s="1"/>
  <c r="N13" i="160" s="1"/>
  <c r="F16" i="199"/>
  <c r="F34" i="137"/>
  <c r="AL21" i="161"/>
  <c r="AL41" i="79"/>
  <c r="AL11" i="161"/>
  <c r="AL31" i="79"/>
  <c r="M9" i="195"/>
  <c r="M9" i="181" s="1"/>
  <c r="M10" i="182"/>
  <c r="M31" i="182" s="1"/>
  <c r="M28" i="194"/>
  <c r="H15" i="199"/>
  <c r="H33" i="137"/>
  <c r="K13" i="161"/>
  <c r="K33" i="79"/>
  <c r="AK8" i="182"/>
  <c r="AK29" i="182" s="1"/>
  <c r="AK26" i="194"/>
  <c r="AK7" i="195"/>
  <c r="AK7" i="181" s="1"/>
  <c r="AK7" i="199"/>
  <c r="AK25" i="137"/>
  <c r="AE10" i="182"/>
  <c r="AE31" i="182" s="1"/>
  <c r="AE28" i="194"/>
  <c r="AE9" i="195"/>
  <c r="AE9" i="181" s="1"/>
  <c r="O7" i="195"/>
  <c r="O7" i="181" s="1"/>
  <c r="O8" i="182"/>
  <c r="O29" i="182" s="1"/>
  <c r="O26" i="194"/>
  <c r="C13" i="182"/>
  <c r="C34" i="182" s="1"/>
  <c r="C31" i="194"/>
  <c r="C12" i="195"/>
  <c r="C12" i="181" s="1"/>
  <c r="X8" i="161"/>
  <c r="X28" i="79"/>
  <c r="AE7" i="195"/>
  <c r="AE7" i="181" s="1"/>
  <c r="AE8" i="182"/>
  <c r="AE29" i="182" s="1"/>
  <c r="AE26" i="194"/>
  <c r="AC7" i="199"/>
  <c r="AC25" i="137"/>
  <c r="AM16" i="182"/>
  <c r="AM37" i="182" s="1"/>
  <c r="AM34" i="194"/>
  <c r="AM15" i="195"/>
  <c r="AM15" i="181" s="1"/>
  <c r="X13" i="182"/>
  <c r="X34" i="182" s="1"/>
  <c r="X12" i="195"/>
  <c r="X12" i="181" s="1"/>
  <c r="X31" i="194"/>
  <c r="X9" i="199"/>
  <c r="X27" i="137"/>
  <c r="E8" i="161"/>
  <c r="E28" i="79"/>
  <c r="AE13" i="161"/>
  <c r="AE33" i="79"/>
  <c r="AM7" i="195"/>
  <c r="AM7" i="181" s="1"/>
  <c r="AM8" i="182"/>
  <c r="AM29" i="182" s="1"/>
  <c r="AM26" i="194"/>
  <c r="F19" i="161"/>
  <c r="F39" i="79"/>
  <c r="F21" i="182"/>
  <c r="F42" i="182" s="1"/>
  <c r="F20" i="195"/>
  <c r="F20" i="181" s="1"/>
  <c r="F39" i="194"/>
  <c r="W10" i="182"/>
  <c r="W31" i="182" s="1"/>
  <c r="W28" i="194"/>
  <c r="W9" i="195"/>
  <c r="W9" i="181" s="1"/>
  <c r="H13" i="182"/>
  <c r="H34" i="182" s="1"/>
  <c r="H12" i="195"/>
  <c r="H12" i="181" s="1"/>
  <c r="H31" i="194"/>
  <c r="X15" i="199"/>
  <c r="X33" i="137"/>
  <c r="F14" i="182"/>
  <c r="F35" i="182" s="1"/>
  <c r="F13" i="195"/>
  <c r="F13" i="181" s="1"/>
  <c r="F32" i="194"/>
  <c r="M16" i="161"/>
  <c r="M36" i="79"/>
  <c r="AL17" i="182"/>
  <c r="AL38" i="182" s="1"/>
  <c r="AL16" i="195"/>
  <c r="AL16" i="181" s="1"/>
  <c r="AL35" i="194"/>
  <c r="AH19" i="182"/>
  <c r="AH40" i="182" s="1"/>
  <c r="AH18" i="195"/>
  <c r="AH18" i="181" s="1"/>
  <c r="AH37" i="194"/>
  <c r="AH18" i="199"/>
  <c r="AH36" i="137"/>
  <c r="G19" i="161"/>
  <c r="G39" i="79"/>
  <c r="N10" i="182"/>
  <c r="N31" i="182" s="1"/>
  <c r="N9" i="195"/>
  <c r="N9" i="181" s="1"/>
  <c r="N28" i="194"/>
  <c r="W7" i="195"/>
  <c r="W7" i="181" s="1"/>
  <c r="W8" i="182"/>
  <c r="W29" i="182" s="1"/>
  <c r="W26" i="194"/>
  <c r="U9" i="195"/>
  <c r="U9" i="181" s="1"/>
  <c r="U10" i="182"/>
  <c r="U31" i="182" s="1"/>
  <c r="U28" i="194"/>
  <c r="AI25" i="137"/>
  <c r="AI7" i="199"/>
  <c r="AF33" i="79"/>
  <c r="AF13" i="161"/>
  <c r="D9" i="199"/>
  <c r="D27" i="137"/>
  <c r="AC12" i="195"/>
  <c r="AC12" i="181" s="1"/>
  <c r="AC13" i="182"/>
  <c r="AC34" i="182" s="1"/>
  <c r="AC31" i="194"/>
  <c r="S15" i="199"/>
  <c r="S33" i="137"/>
  <c r="C9" i="200"/>
  <c r="C9" i="196"/>
  <c r="C28" i="196" s="1"/>
  <c r="C10" i="197" s="1"/>
  <c r="C9" i="137"/>
  <c r="C10" i="194"/>
  <c r="C11" i="79"/>
  <c r="C11" i="132"/>
  <c r="C31" i="132" s="1"/>
  <c r="C10" i="160" s="1"/>
  <c r="O9" i="200"/>
  <c r="O9" i="196"/>
  <c r="O28" i="196" s="1"/>
  <c r="O10" i="197" s="1"/>
  <c r="O9" i="137"/>
  <c r="O10" i="194"/>
  <c r="O11" i="79"/>
  <c r="O11" i="132"/>
  <c r="O31" i="132" s="1"/>
  <c r="O10" i="160" s="1"/>
  <c r="I9" i="200"/>
  <c r="I9" i="196"/>
  <c r="I28" i="196" s="1"/>
  <c r="I10" i="197" s="1"/>
  <c r="I9" i="137"/>
  <c r="I11" i="79"/>
  <c r="I11" i="132"/>
  <c r="I31" i="132" s="1"/>
  <c r="I10" i="160" s="1"/>
  <c r="I10" i="194"/>
  <c r="AI17" i="200"/>
  <c r="AI17" i="196"/>
  <c r="AI36" i="196" s="1"/>
  <c r="AI18" i="197" s="1"/>
  <c r="AI17" i="137"/>
  <c r="AI18" i="194"/>
  <c r="AI19" i="132"/>
  <c r="AI39" i="132" s="1"/>
  <c r="AI18" i="160" s="1"/>
  <c r="AI19" i="79"/>
  <c r="U9" i="200"/>
  <c r="U9" i="196"/>
  <c r="U28" i="196" s="1"/>
  <c r="U10" i="197" s="1"/>
  <c r="U9" i="137"/>
  <c r="U11" i="79"/>
  <c r="U10" i="194"/>
  <c r="U11" i="132"/>
  <c r="U31" i="132" s="1"/>
  <c r="U10" i="160" s="1"/>
  <c r="AK9" i="200"/>
  <c r="AK9" i="196"/>
  <c r="AK28" i="196" s="1"/>
  <c r="AK10" i="197" s="1"/>
  <c r="AK9" i="137"/>
  <c r="AK11" i="79"/>
  <c r="AK10" i="194"/>
  <c r="AK11" i="132"/>
  <c r="AK31" i="132" s="1"/>
  <c r="AK10" i="160" s="1"/>
  <c r="K12" i="200"/>
  <c r="K12" i="196"/>
  <c r="K31" i="196" s="1"/>
  <c r="K13" i="197" s="1"/>
  <c r="K12" i="137"/>
  <c r="K14" i="79"/>
  <c r="K14" i="132"/>
  <c r="K34" i="132" s="1"/>
  <c r="K13" i="160" s="1"/>
  <c r="K13" i="194"/>
  <c r="N15" i="200"/>
  <c r="N15" i="137"/>
  <c r="N15" i="196"/>
  <c r="N34" i="196" s="1"/>
  <c r="N16" i="197" s="1"/>
  <c r="N16" i="194"/>
  <c r="N17" i="79"/>
  <c r="N17" i="132"/>
  <c r="N37" i="132" s="1"/>
  <c r="N16" i="160" s="1"/>
  <c r="E9" i="200"/>
  <c r="E9" i="196"/>
  <c r="E28" i="196" s="1"/>
  <c r="E10" i="197" s="1"/>
  <c r="E9" i="137"/>
  <c r="E11" i="79"/>
  <c r="E10" i="194"/>
  <c r="E11" i="132"/>
  <c r="E31" i="132" s="1"/>
  <c r="E10" i="160" s="1"/>
  <c r="H19" i="200"/>
  <c r="H19" i="137"/>
  <c r="H19" i="196"/>
  <c r="H38" i="196" s="1"/>
  <c r="H20" i="197" s="1"/>
  <c r="H21" i="132"/>
  <c r="H41" i="132" s="1"/>
  <c r="H20" i="160" s="1"/>
  <c r="H20" i="194"/>
  <c r="H21" i="79"/>
  <c r="W12" i="200"/>
  <c r="W12" i="196"/>
  <c r="W31" i="196" s="1"/>
  <c r="W13" i="197" s="1"/>
  <c r="W12" i="137"/>
  <c r="W13" i="194"/>
  <c r="W14" i="79"/>
  <c r="W14" i="132"/>
  <c r="W34" i="132" s="1"/>
  <c r="W13" i="160" s="1"/>
  <c r="AC12" i="200"/>
  <c r="AC12" i="137"/>
  <c r="AC12" i="196"/>
  <c r="AC31" i="196" s="1"/>
  <c r="AC13" i="197" s="1"/>
  <c r="AC13" i="194"/>
  <c r="AC14" i="79"/>
  <c r="AC14" i="132"/>
  <c r="AC34" i="132" s="1"/>
  <c r="AC13" i="160" s="1"/>
  <c r="E15" i="200"/>
  <c r="E15" i="196"/>
  <c r="E34" i="196" s="1"/>
  <c r="E16" i="197" s="1"/>
  <c r="E15" i="137"/>
  <c r="E16" i="194"/>
  <c r="E17" i="79"/>
  <c r="E17" i="132"/>
  <c r="E37" i="132" s="1"/>
  <c r="E16" i="160" s="1"/>
  <c r="D12" i="200"/>
  <c r="D12" i="137"/>
  <c r="D12" i="196"/>
  <c r="D31" i="196" s="1"/>
  <c r="D13" i="197" s="1"/>
  <c r="D14" i="132"/>
  <c r="D34" i="132" s="1"/>
  <c r="D13" i="160" s="1"/>
  <c r="D14" i="79"/>
  <c r="D13" i="194"/>
  <c r="H12" i="200"/>
  <c r="H12" i="137"/>
  <c r="H14" i="132"/>
  <c r="H34" i="132" s="1"/>
  <c r="H13" i="160" s="1"/>
  <c r="H13" i="194"/>
  <c r="H12" i="196"/>
  <c r="H31" i="196" s="1"/>
  <c r="H13" i="197" s="1"/>
  <c r="H14" i="79"/>
  <c r="S15" i="200"/>
  <c r="S15" i="196"/>
  <c r="S34" i="196" s="1"/>
  <c r="S16" i="197" s="1"/>
  <c r="S15" i="137"/>
  <c r="S16" i="194"/>
  <c r="S17" i="79"/>
  <c r="S17" i="132"/>
  <c r="S37" i="132" s="1"/>
  <c r="S16" i="160" s="1"/>
  <c r="N9" i="200"/>
  <c r="N9" i="196"/>
  <c r="N28" i="196" s="1"/>
  <c r="N10" i="197" s="1"/>
  <c r="N9" i="137"/>
  <c r="N11" i="79"/>
  <c r="N10" i="194"/>
  <c r="N11" i="132"/>
  <c r="N31" i="132" s="1"/>
  <c r="N10" i="160" s="1"/>
  <c r="F17" i="182"/>
  <c r="F38" i="182" s="1"/>
  <c r="F35" i="194"/>
  <c r="F16" i="195"/>
  <c r="F16" i="181" s="1"/>
  <c r="O17" i="200"/>
  <c r="O17" i="196"/>
  <c r="O36" i="196" s="1"/>
  <c r="O18" i="197" s="1"/>
  <c r="O17" i="137"/>
  <c r="O18" i="194"/>
  <c r="O19" i="132"/>
  <c r="O39" i="132" s="1"/>
  <c r="O18" i="160" s="1"/>
  <c r="O19" i="79"/>
  <c r="M17" i="200"/>
  <c r="M17" i="137"/>
  <c r="M17" i="196"/>
  <c r="M36" i="196" s="1"/>
  <c r="M18" i="197" s="1"/>
  <c r="M18" i="194"/>
  <c r="M19" i="79"/>
  <c r="M19" i="132"/>
  <c r="M39" i="132" s="1"/>
  <c r="M18" i="160" s="1"/>
  <c r="N17" i="200"/>
  <c r="N17" i="196"/>
  <c r="N36" i="196" s="1"/>
  <c r="N18" i="197" s="1"/>
  <c r="N19" i="132"/>
  <c r="N39" i="132" s="1"/>
  <c r="N18" i="160" s="1"/>
  <c r="N18" i="194"/>
  <c r="N19" i="79"/>
  <c r="N17" i="137"/>
  <c r="Y17" i="200"/>
  <c r="Y17" i="137"/>
  <c r="Y19" i="79"/>
  <c r="Y19" i="132"/>
  <c r="Y39" i="132" s="1"/>
  <c r="Y18" i="160" s="1"/>
  <c r="Y18" i="194"/>
  <c r="Y17" i="196"/>
  <c r="Y36" i="196" s="1"/>
  <c r="Y18" i="197" s="1"/>
  <c r="AA17" i="196"/>
  <c r="AA36" i="196" s="1"/>
  <c r="AA18" i="197" s="1"/>
  <c r="AA17" i="200"/>
  <c r="AA17" i="137"/>
  <c r="AA18" i="194"/>
  <c r="AA19" i="132"/>
  <c r="AA39" i="132" s="1"/>
  <c r="AA18" i="160" s="1"/>
  <c r="AA19" i="79"/>
  <c r="AC17" i="200"/>
  <c r="AC17" i="137"/>
  <c r="AC17" i="196"/>
  <c r="AC36" i="196" s="1"/>
  <c r="AC18" i="197" s="1"/>
  <c r="AC18" i="194"/>
  <c r="AC19" i="79"/>
  <c r="AC19" i="132"/>
  <c r="AC39" i="132" s="1"/>
  <c r="AC18" i="160" s="1"/>
  <c r="AC9" i="200"/>
  <c r="AC9" i="196"/>
  <c r="AC28" i="196" s="1"/>
  <c r="AC10" i="197" s="1"/>
  <c r="AC9" i="137"/>
  <c r="AC11" i="79"/>
  <c r="AC10" i="194"/>
  <c r="AC11" i="132"/>
  <c r="AC31" i="132" s="1"/>
  <c r="AC10" i="160" s="1"/>
  <c r="S17" i="200"/>
  <c r="S17" i="196"/>
  <c r="S36" i="196" s="1"/>
  <c r="S18" i="197" s="1"/>
  <c r="S17" i="137"/>
  <c r="S18" i="194"/>
  <c r="S19" i="132"/>
  <c r="S39" i="132" s="1"/>
  <c r="S18" i="160" s="1"/>
  <c r="S19" i="79"/>
  <c r="P9" i="200"/>
  <c r="P9" i="196"/>
  <c r="P28" i="196" s="1"/>
  <c r="P10" i="197" s="1"/>
  <c r="P9" i="137"/>
  <c r="P10" i="194"/>
  <c r="P11" i="132"/>
  <c r="P31" i="132" s="1"/>
  <c r="P10" i="160" s="1"/>
  <c r="P11" i="79"/>
  <c r="AA9" i="200"/>
  <c r="AA10" i="194"/>
  <c r="AA11" i="79"/>
  <c r="AA9" i="137"/>
  <c r="AA9" i="196"/>
  <c r="AA28" i="196" s="1"/>
  <c r="AA10" i="197" s="1"/>
  <c r="AA11" i="132"/>
  <c r="AA31" i="132" s="1"/>
  <c r="AA10" i="160" s="1"/>
  <c r="AF19" i="200"/>
  <c r="AF19" i="137"/>
  <c r="AF19" i="196"/>
  <c r="AF38" i="196" s="1"/>
  <c r="AF20" i="197" s="1"/>
  <c r="AF21" i="132"/>
  <c r="AF41" i="132" s="1"/>
  <c r="AF20" i="160" s="1"/>
  <c r="AF20" i="194"/>
  <c r="AF21" i="79"/>
  <c r="AI19" i="200"/>
  <c r="AI19" i="196"/>
  <c r="AI38" i="196" s="1"/>
  <c r="AI20" i="197" s="1"/>
  <c r="AI19" i="137"/>
  <c r="AI21" i="79"/>
  <c r="AI20" i="194"/>
  <c r="AI21" i="132"/>
  <c r="AI41" i="132" s="1"/>
  <c r="AI20" i="160" s="1"/>
  <c r="H9" i="200"/>
  <c r="H9" i="196"/>
  <c r="H28" i="196" s="1"/>
  <c r="H10" i="197" s="1"/>
  <c r="H9" i="137"/>
  <c r="H10" i="194"/>
  <c r="H11" i="132"/>
  <c r="H31" i="132" s="1"/>
  <c r="H10" i="160" s="1"/>
  <c r="H11" i="79"/>
  <c r="AK19" i="137"/>
  <c r="AK19" i="200"/>
  <c r="AK19" i="196"/>
  <c r="AK38" i="196" s="1"/>
  <c r="AK20" i="197" s="1"/>
  <c r="AK20" i="194"/>
  <c r="AK21" i="132"/>
  <c r="AK41" i="132" s="1"/>
  <c r="AK20" i="160" s="1"/>
  <c r="AK21" i="79"/>
  <c r="U17" i="200"/>
  <c r="U17" i="137"/>
  <c r="U17" i="196"/>
  <c r="U36" i="196" s="1"/>
  <c r="U18" i="197" s="1"/>
  <c r="U18" i="194"/>
  <c r="U19" i="79"/>
  <c r="U19" i="132"/>
  <c r="U39" i="132" s="1"/>
  <c r="U18" i="160" s="1"/>
  <c r="W19" i="200"/>
  <c r="W19" i="196"/>
  <c r="W38" i="196" s="1"/>
  <c r="W20" i="197" s="1"/>
  <c r="W19" i="137"/>
  <c r="W20" i="194"/>
  <c r="W21" i="79"/>
  <c r="W21" i="132"/>
  <c r="W41" i="132" s="1"/>
  <c r="W20" i="160" s="1"/>
  <c r="K9" i="200"/>
  <c r="K9" i="137"/>
  <c r="K10" i="194"/>
  <c r="K9" i="196"/>
  <c r="K28" i="196" s="1"/>
  <c r="K10" i="197" s="1"/>
  <c r="K11" i="79"/>
  <c r="K11" i="132"/>
  <c r="K31" i="132" s="1"/>
  <c r="K10" i="160" s="1"/>
  <c r="AM9" i="200"/>
  <c r="AM9" i="137"/>
  <c r="AM9" i="196"/>
  <c r="AM28" i="196" s="1"/>
  <c r="AM10" i="197" s="1"/>
  <c r="AM10" i="194"/>
  <c r="AM11" i="79"/>
  <c r="AM11" i="132"/>
  <c r="AM31" i="132" s="1"/>
  <c r="AM10" i="160" s="1"/>
  <c r="AE15" i="200"/>
  <c r="AE15" i="137"/>
  <c r="AE15" i="196"/>
  <c r="AE34" i="196" s="1"/>
  <c r="AE16" i="197" s="1"/>
  <c r="AE17" i="79"/>
  <c r="AE16" i="194"/>
  <c r="AE17" i="132"/>
  <c r="AE37" i="132" s="1"/>
  <c r="AE16" i="160" s="1"/>
  <c r="O15" i="200"/>
  <c r="O15" i="137"/>
  <c r="O15" i="196"/>
  <c r="O34" i="196" s="1"/>
  <c r="O16" i="197" s="1"/>
  <c r="O17" i="79"/>
  <c r="O17" i="132"/>
  <c r="O37" i="132" s="1"/>
  <c r="O16" i="160" s="1"/>
  <c r="O16" i="194"/>
  <c r="Y15" i="200"/>
  <c r="Y15" i="196"/>
  <c r="Y34" i="196" s="1"/>
  <c r="Y16" i="197" s="1"/>
  <c r="Y15" i="137"/>
  <c r="Y16" i="194"/>
  <c r="Y17" i="79"/>
  <c r="Y17" i="132"/>
  <c r="Y37" i="132" s="1"/>
  <c r="Y16" i="160" s="1"/>
  <c r="AC15" i="200"/>
  <c r="AC15" i="196"/>
  <c r="AC34" i="196" s="1"/>
  <c r="AC16" i="197" s="1"/>
  <c r="AC15" i="137"/>
  <c r="AC16" i="194"/>
  <c r="AC17" i="79"/>
  <c r="AC17" i="132"/>
  <c r="AC37" i="132" s="1"/>
  <c r="AC16" i="160" s="1"/>
  <c r="I17" i="200"/>
  <c r="I17" i="137"/>
  <c r="I17" i="196"/>
  <c r="I36" i="196" s="1"/>
  <c r="I18" i="197" s="1"/>
  <c r="I19" i="79"/>
  <c r="I19" i="132"/>
  <c r="I39" i="132" s="1"/>
  <c r="I18" i="160" s="1"/>
  <c r="I18" i="194"/>
  <c r="AM12" i="200"/>
  <c r="AM12" i="196"/>
  <c r="AM31" i="196" s="1"/>
  <c r="AM13" i="197" s="1"/>
  <c r="AM12" i="137"/>
  <c r="AM13" i="194"/>
  <c r="AM14" i="79"/>
  <c r="AM14" i="132"/>
  <c r="AM34" i="132" s="1"/>
  <c r="AM13" i="160" s="1"/>
  <c r="P15" i="200"/>
  <c r="P15" i="196"/>
  <c r="P34" i="196" s="1"/>
  <c r="P16" i="197" s="1"/>
  <c r="P15" i="137"/>
  <c r="P17" i="132"/>
  <c r="P37" i="132" s="1"/>
  <c r="P16" i="160" s="1"/>
  <c r="P17" i="79"/>
  <c r="P16" i="194"/>
  <c r="Y12" i="137"/>
  <c r="Y12" i="200"/>
  <c r="Y12" i="196"/>
  <c r="Y31" i="196" s="1"/>
  <c r="Y13" i="197" s="1"/>
  <c r="Y13" i="194"/>
  <c r="Y14" i="79"/>
  <c r="Y14" i="132"/>
  <c r="Y34" i="132" s="1"/>
  <c r="Y13" i="160" s="1"/>
  <c r="D15" i="200"/>
  <c r="D15" i="196"/>
  <c r="D34" i="196" s="1"/>
  <c r="D16" i="197" s="1"/>
  <c r="D15" i="137"/>
  <c r="D17" i="132"/>
  <c r="D37" i="132" s="1"/>
  <c r="D16" i="160" s="1"/>
  <c r="D16" i="194"/>
  <c r="D17" i="79"/>
  <c r="O12" i="200"/>
  <c r="O12" i="196"/>
  <c r="O31" i="196" s="1"/>
  <c r="O13" i="197" s="1"/>
  <c r="O12" i="137"/>
  <c r="O13" i="194"/>
  <c r="O14" i="79"/>
  <c r="O14" i="132"/>
  <c r="O34" i="132" s="1"/>
  <c r="O13" i="160" s="1"/>
  <c r="AF12" i="200"/>
  <c r="AF12" i="137"/>
  <c r="AF12" i="196"/>
  <c r="AF31" i="196" s="1"/>
  <c r="AF13" i="197" s="1"/>
  <c r="AF14" i="132"/>
  <c r="AF34" i="132" s="1"/>
  <c r="AF13" i="160" s="1"/>
  <c r="AF13" i="194"/>
  <c r="AF14" i="79"/>
  <c r="G21" i="161"/>
  <c r="G41" i="79"/>
  <c r="AI12" i="199"/>
  <c r="AI30" i="137"/>
  <c r="AF16" i="161"/>
  <c r="AF36" i="79"/>
  <c r="AC15" i="199"/>
  <c r="AC33" i="137"/>
  <c r="Y27" i="137"/>
  <c r="Y9" i="199"/>
  <c r="M10" i="161"/>
  <c r="M30" i="79"/>
  <c r="I9" i="199"/>
  <c r="I27" i="137"/>
  <c r="S7" i="199"/>
  <c r="S25" i="137"/>
  <c r="E33" i="79"/>
  <c r="E13" i="161"/>
  <c r="AK8" i="161"/>
  <c r="AK28" i="79"/>
  <c r="W16" i="161"/>
  <c r="W36" i="79"/>
  <c r="AE10" i="161"/>
  <c r="AE30" i="79"/>
  <c r="AC9" i="199"/>
  <c r="AC27" i="137"/>
  <c r="O28" i="79"/>
  <c r="O8" i="161"/>
  <c r="C30" i="137"/>
  <c r="C12" i="199"/>
  <c r="N16" i="161"/>
  <c r="N36" i="79"/>
  <c r="O16" i="182"/>
  <c r="O37" i="182" s="1"/>
  <c r="O34" i="194"/>
  <c r="O15" i="195"/>
  <c r="O15" i="181" s="1"/>
  <c r="AK15" i="195"/>
  <c r="AK15" i="181" s="1"/>
  <c r="AK34" i="194"/>
  <c r="AK16" i="182"/>
  <c r="AK37" i="182" s="1"/>
  <c r="Y7" i="199"/>
  <c r="Y25" i="137"/>
  <c r="S10" i="182"/>
  <c r="S31" i="182" s="1"/>
  <c r="S9" i="195"/>
  <c r="S9" i="181" s="1"/>
  <c r="S28" i="194"/>
  <c r="AE28" i="79"/>
  <c r="AE8" i="161"/>
  <c r="AM16" i="161"/>
  <c r="AM36" i="79"/>
  <c r="C16" i="161"/>
  <c r="C36" i="79"/>
  <c r="W13" i="182"/>
  <c r="W34" i="182" s="1"/>
  <c r="W12" i="195"/>
  <c r="W12" i="181" s="1"/>
  <c r="W31" i="194"/>
  <c r="X13" i="161"/>
  <c r="X33" i="79"/>
  <c r="K10" i="182"/>
  <c r="K31" i="182" s="1"/>
  <c r="K9" i="195"/>
  <c r="K9" i="181" s="1"/>
  <c r="K28" i="194"/>
  <c r="AE15" i="199"/>
  <c r="AE33" i="137"/>
  <c r="M12" i="195"/>
  <c r="M12" i="181" s="1"/>
  <c r="M13" i="182"/>
  <c r="M34" i="182" s="1"/>
  <c r="M31" i="194"/>
  <c r="C8" i="161"/>
  <c r="C28" i="79"/>
  <c r="AA9" i="199"/>
  <c r="AA27" i="137"/>
  <c r="AM28" i="79"/>
  <c r="AM8" i="161"/>
  <c r="F18" i="199"/>
  <c r="F36" i="137"/>
  <c r="AH16" i="199"/>
  <c r="AH34" i="137"/>
  <c r="U8" i="161"/>
  <c r="U28" i="79"/>
  <c r="S13" i="182"/>
  <c r="S34" i="182" s="1"/>
  <c r="S31" i="194"/>
  <c r="S12" i="195"/>
  <c r="S12" i="181" s="1"/>
  <c r="I7" i="199"/>
  <c r="I25" i="137"/>
  <c r="D36" i="79"/>
  <c r="D16" i="161"/>
  <c r="U15" i="195"/>
  <c r="U15" i="181" s="1"/>
  <c r="U16" i="182"/>
  <c r="U37" i="182" s="1"/>
  <c r="U34" i="194"/>
  <c r="AK33" i="79"/>
  <c r="AK13" i="161"/>
  <c r="AF10" i="161"/>
  <c r="AF30" i="79"/>
  <c r="AM30" i="137"/>
  <c r="AM12" i="199"/>
  <c r="I36" i="79"/>
  <c r="I16" i="161"/>
  <c r="N12" i="195"/>
  <c r="N12" i="181" s="1"/>
  <c r="N31" i="194"/>
  <c r="N13" i="182"/>
  <c r="N34" i="182" s="1"/>
  <c r="F14" i="161"/>
  <c r="F34" i="79"/>
  <c r="AH13" i="199"/>
  <c r="AH31" i="137"/>
  <c r="AK10" i="161"/>
  <c r="AK30" i="79"/>
  <c r="F10" i="199"/>
  <c r="F28" i="137"/>
  <c r="AI10" i="182"/>
  <c r="AI31" i="182" s="1"/>
  <c r="AI9" i="195"/>
  <c r="AI9" i="181" s="1"/>
  <c r="AI28" i="194"/>
  <c r="AI16" i="182"/>
  <c r="AI37" i="182" s="1"/>
  <c r="AI15" i="195"/>
  <c r="AI15" i="181" s="1"/>
  <c r="AI34" i="194"/>
  <c r="AA7" i="199"/>
  <c r="AA25" i="137"/>
  <c r="AH20" i="199"/>
  <c r="AH38" i="137"/>
  <c r="AL37" i="79"/>
  <c r="AL17" i="161"/>
  <c r="AL18" i="195"/>
  <c r="AL18" i="181" s="1"/>
  <c r="AL37" i="194"/>
  <c r="AL19" i="182"/>
  <c r="AL40" i="182" s="1"/>
  <c r="G19" i="182"/>
  <c r="G40" i="182" s="1"/>
  <c r="G18" i="195"/>
  <c r="G18" i="181" s="1"/>
  <c r="G37" i="194"/>
  <c r="G10" i="199"/>
  <c r="G28" i="137"/>
  <c r="E10" i="161"/>
  <c r="E30" i="79"/>
  <c r="W28" i="79"/>
  <c r="W8" i="161"/>
  <c r="U10" i="161"/>
  <c r="U30" i="79"/>
  <c r="AI7" i="195"/>
  <c r="AI7" i="181" s="1"/>
  <c r="AI8" i="182"/>
  <c r="AI29" i="182" s="1"/>
  <c r="AI26" i="194"/>
  <c r="E15" i="199"/>
  <c r="E33" i="137"/>
  <c r="Y13" i="161"/>
  <c r="Y33" i="79"/>
  <c r="K7" i="199"/>
  <c r="K25" i="137"/>
  <c r="AC33" i="79"/>
  <c r="AC13" i="161"/>
  <c r="C9" i="199"/>
  <c r="C27" i="137"/>
  <c r="N7" i="199"/>
  <c r="N25" i="137"/>
  <c r="P16" i="161"/>
  <c r="P36" i="79"/>
  <c r="Y15" i="199"/>
  <c r="Y33" i="137"/>
  <c r="K16" i="161"/>
  <c r="K36" i="79"/>
  <c r="G31" i="137"/>
  <c r="G13" i="199"/>
  <c r="AL14" i="161"/>
  <c r="AL34" i="79"/>
  <c r="AH11" i="161"/>
  <c r="AH31" i="79"/>
  <c r="P10" i="161"/>
  <c r="P30" i="79"/>
  <c r="B15" i="196"/>
  <c r="B34" i="196" s="1"/>
  <c r="B16" i="197" s="1"/>
  <c r="B15" i="137"/>
  <c r="B15" i="200"/>
  <c r="B16" i="194"/>
  <c r="B17" i="79"/>
  <c r="B17" i="132"/>
  <c r="B37" i="132" s="1"/>
  <c r="B16" i="160" s="1"/>
  <c r="B13" i="182"/>
  <c r="B34" i="182" s="1"/>
  <c r="B31" i="194"/>
  <c r="B12" i="195"/>
  <c r="B12" i="181" s="1"/>
  <c r="B26" i="194"/>
  <c r="B7" i="195"/>
  <c r="B7" i="181" s="1"/>
  <c r="B8" i="182"/>
  <c r="B29" i="182" s="1"/>
  <c r="B17" i="200"/>
  <c r="B19" i="79"/>
  <c r="B17" i="196"/>
  <c r="B36" i="196" s="1"/>
  <c r="B18" i="197" s="1"/>
  <c r="B17" i="137"/>
  <c r="B18" i="194"/>
  <c r="B19" i="132"/>
  <c r="B39" i="132" s="1"/>
  <c r="B18" i="160" s="1"/>
  <c r="B28" i="79"/>
  <c r="B8" i="161"/>
  <c r="B28" i="194"/>
  <c r="B10" i="182"/>
  <c r="B31" i="182" s="1"/>
  <c r="B9" i="195"/>
  <c r="B9" i="181" s="1"/>
  <c r="B7" i="199"/>
  <c r="B25" i="137"/>
  <c r="B33" i="137"/>
  <c r="B15" i="199"/>
  <c r="B30" i="79"/>
  <c r="B10" i="161"/>
  <c r="B27" i="137"/>
  <c r="B9" i="199"/>
  <c r="B12" i="137"/>
  <c r="B12" i="200"/>
  <c r="B12" i="196"/>
  <c r="B31" i="196" s="1"/>
  <c r="B13" i="197" s="1"/>
  <c r="B13" i="194"/>
  <c r="B14" i="132"/>
  <c r="B34" i="132" s="1"/>
  <c r="B13" i="160" s="1"/>
  <c r="B14" i="79"/>
  <c r="B30" i="137"/>
  <c r="B12" i="199"/>
  <c r="B9" i="200"/>
  <c r="B9" i="196"/>
  <c r="B28" i="196" s="1"/>
  <c r="B10" i="197" s="1"/>
  <c r="B9" i="137"/>
  <c r="B11" i="132"/>
  <c r="B31" i="132" s="1"/>
  <c r="B10" i="160" s="1"/>
  <c r="B11" i="79"/>
  <c r="B10" i="194"/>
  <c r="B16" i="161"/>
  <c r="B36" i="79"/>
  <c r="B19" i="200"/>
  <c r="B19" i="196"/>
  <c r="B38" i="196" s="1"/>
  <c r="B20" i="197" s="1"/>
  <c r="B19" i="137"/>
  <c r="B20" i="194"/>
  <c r="B21" i="132"/>
  <c r="B41" i="132" s="1"/>
  <c r="B20" i="160" s="1"/>
  <c r="B21" i="79"/>
  <c r="B33" i="79"/>
  <c r="B13" i="161"/>
  <c r="B15" i="195"/>
  <c r="B15" i="181" s="1"/>
  <c r="B16" i="182"/>
  <c r="B37" i="182" s="1"/>
  <c r="B34" i="194"/>
  <c r="D16" i="207"/>
  <c r="D37" i="207" s="1"/>
  <c r="D15" i="205"/>
  <c r="D15" i="206"/>
  <c r="D15" i="201"/>
  <c r="D34" i="201" s="1"/>
  <c r="C10" i="207"/>
  <c r="C31" i="207" s="1"/>
  <c r="C9" i="205"/>
  <c r="C9" i="206"/>
  <c r="C9" i="201"/>
  <c r="C28" i="201" s="1"/>
  <c r="D21" i="204"/>
  <c r="C17" i="204"/>
  <c r="D14" i="204"/>
  <c r="C7" i="206"/>
  <c r="C7" i="205"/>
  <c r="C8" i="207"/>
  <c r="C29" i="207" s="1"/>
  <c r="C7" i="201"/>
  <c r="C26" i="201" s="1"/>
  <c r="D8" i="207"/>
  <c r="D29" i="207" s="1"/>
  <c r="D7" i="205"/>
  <c r="D7" i="206"/>
  <c r="D7" i="201"/>
  <c r="D26" i="201" s="1"/>
  <c r="C21" i="204"/>
  <c r="C16" i="207"/>
  <c r="C37" i="207" s="1"/>
  <c r="C15" i="205"/>
  <c r="C15" i="206"/>
  <c r="C15" i="201"/>
  <c r="C34" i="201" s="1"/>
  <c r="C13" i="207"/>
  <c r="C34" i="207" s="1"/>
  <c r="C12" i="205"/>
  <c r="C12" i="206"/>
  <c r="C12" i="201"/>
  <c r="C31" i="201" s="1"/>
  <c r="D11" i="204"/>
  <c r="D13" i="207"/>
  <c r="D34" i="207" s="1"/>
  <c r="D12" i="205"/>
  <c r="D12" i="206"/>
  <c r="D12" i="201"/>
  <c r="D31" i="201" s="1"/>
  <c r="C19" i="204"/>
  <c r="C11" i="204"/>
  <c r="D19" i="204"/>
  <c r="D17" i="204"/>
  <c r="C14" i="204"/>
  <c r="D10" i="207"/>
  <c r="D31" i="207" s="1"/>
  <c r="D9" i="205"/>
  <c r="D9" i="206"/>
  <c r="D9" i="201"/>
  <c r="D28" i="201" s="1"/>
  <c r="B17" i="204"/>
  <c r="B19" i="204"/>
  <c r="B15" i="205"/>
  <c r="B15" i="201"/>
  <c r="B34" i="201" s="1"/>
  <c r="B16" i="207"/>
  <c r="B37" i="207" s="1"/>
  <c r="B15" i="206"/>
  <c r="B14" i="204"/>
  <c r="B10" i="206"/>
  <c r="B10" i="205"/>
  <c r="B10" i="201"/>
  <c r="B29" i="201" s="1"/>
  <c r="B11" i="207"/>
  <c r="B32" i="207" s="1"/>
  <c r="B21" i="204"/>
  <c r="B13" i="207"/>
  <c r="B34" i="207" s="1"/>
  <c r="B12" i="206"/>
  <c r="B12" i="201"/>
  <c r="B31" i="201" s="1"/>
  <c r="B12" i="205"/>
  <c r="B7" i="205"/>
  <c r="B7" i="206"/>
  <c r="B7" i="201"/>
  <c r="B26" i="201" s="1"/>
  <c r="B8" i="207"/>
  <c r="B29" i="207" s="1"/>
  <c r="B4" i="205"/>
  <c r="B4" i="206"/>
  <c r="B3" i="205"/>
  <c r="B3" i="206"/>
  <c r="AF14" i="161" l="1"/>
  <c r="AF34" i="79"/>
  <c r="O13" i="195"/>
  <c r="O13" i="181" s="1"/>
  <c r="O14" i="182"/>
  <c r="O35" i="182" s="1"/>
  <c r="O32" i="194"/>
  <c r="D17" i="161"/>
  <c r="D37" i="79"/>
  <c r="Y14" i="182"/>
  <c r="Y35" i="182" s="1"/>
  <c r="Y13" i="195"/>
  <c r="Y13" i="181" s="1"/>
  <c r="Y32" i="194"/>
  <c r="AM13" i="195"/>
  <c r="AM13" i="181" s="1"/>
  <c r="AM14" i="182"/>
  <c r="AM35" i="182" s="1"/>
  <c r="AM32" i="194"/>
  <c r="O17" i="161"/>
  <c r="O37" i="79"/>
  <c r="AE16" i="199"/>
  <c r="AE34" i="137"/>
  <c r="AK21" i="182"/>
  <c r="AK42" i="182" s="1"/>
  <c r="AK39" i="194"/>
  <c r="AK20" i="195"/>
  <c r="AK20" i="181" s="1"/>
  <c r="AF21" i="161"/>
  <c r="AF41" i="79"/>
  <c r="S19" i="182"/>
  <c r="S40" i="182" s="1"/>
  <c r="S37" i="194"/>
  <c r="S18" i="195"/>
  <c r="S18" i="181" s="1"/>
  <c r="AC18" i="195"/>
  <c r="AC18" i="181" s="1"/>
  <c r="AC19" i="182"/>
  <c r="AC40" i="182" s="1"/>
  <c r="AC37" i="194"/>
  <c r="N31" i="79"/>
  <c r="N11" i="161"/>
  <c r="H13" i="195"/>
  <c r="H13" i="181" s="1"/>
  <c r="H32" i="194"/>
  <c r="H14" i="182"/>
  <c r="H35" i="182" s="1"/>
  <c r="D14" i="182"/>
  <c r="D35" i="182" s="1"/>
  <c r="D13" i="195"/>
  <c r="D13" i="181" s="1"/>
  <c r="D32" i="194"/>
  <c r="D13" i="199"/>
  <c r="D31" i="137"/>
  <c r="AC13" i="199"/>
  <c r="AC31" i="137"/>
  <c r="H20" i="199"/>
  <c r="H38" i="137"/>
  <c r="AI19" i="161"/>
  <c r="AI39" i="79"/>
  <c r="AF19" i="182"/>
  <c r="AF40" i="182" s="1"/>
  <c r="AF18" i="195"/>
  <c r="AF18" i="181" s="1"/>
  <c r="AF37" i="194"/>
  <c r="H16" i="199"/>
  <c r="H34" i="137"/>
  <c r="P18" i="199"/>
  <c r="P36" i="137"/>
  <c r="W17" i="161"/>
  <c r="W37" i="79"/>
  <c r="M14" i="182"/>
  <c r="M35" i="182" s="1"/>
  <c r="M32" i="194"/>
  <c r="M13" i="195"/>
  <c r="M13" i="181" s="1"/>
  <c r="Y21" i="182"/>
  <c r="Y42" i="182" s="1"/>
  <c r="Y20" i="195"/>
  <c r="Y20" i="181" s="1"/>
  <c r="Y39" i="194"/>
  <c r="H18" i="199"/>
  <c r="H36" i="137"/>
  <c r="AM17" i="161"/>
  <c r="AM37" i="79"/>
  <c r="E13" i="199"/>
  <c r="E31" i="137"/>
  <c r="K37" i="79"/>
  <c r="K17" i="161"/>
  <c r="U14" i="182"/>
  <c r="U35" i="182" s="1"/>
  <c r="U32" i="194"/>
  <c r="U13" i="195"/>
  <c r="U13" i="181" s="1"/>
  <c r="AK18" i="199"/>
  <c r="AK36" i="137"/>
  <c r="K19" i="182"/>
  <c r="K40" i="182" s="1"/>
  <c r="K37" i="194"/>
  <c r="K18" i="195"/>
  <c r="K18" i="181" s="1"/>
  <c r="K20" i="195"/>
  <c r="K20" i="181" s="1"/>
  <c r="K39" i="194"/>
  <c r="K21" i="182"/>
  <c r="K42" i="182" s="1"/>
  <c r="D10" i="195"/>
  <c r="D10" i="181" s="1"/>
  <c r="D29" i="194"/>
  <c r="D11" i="182"/>
  <c r="D32" i="182" s="1"/>
  <c r="E18" i="199"/>
  <c r="E36" i="137"/>
  <c r="AF11" i="182"/>
  <c r="AF32" i="182" s="1"/>
  <c r="AF10" i="195"/>
  <c r="AF10" i="181" s="1"/>
  <c r="AF29" i="194"/>
  <c r="C19" i="161"/>
  <c r="C39" i="79"/>
  <c r="AE20" i="195"/>
  <c r="AE20" i="181" s="1"/>
  <c r="AE21" i="182"/>
  <c r="AE42" i="182" s="1"/>
  <c r="AE39" i="194"/>
  <c r="AM19" i="161"/>
  <c r="AM39" i="79"/>
  <c r="D21" i="182"/>
  <c r="D42" i="182" s="1"/>
  <c r="D20" i="195"/>
  <c r="D20" i="181" s="1"/>
  <c r="D39" i="194"/>
  <c r="D20" i="199"/>
  <c r="D38" i="137"/>
  <c r="W19" i="161"/>
  <c r="W39" i="79"/>
  <c r="Y11" i="161"/>
  <c r="Y31" i="79"/>
  <c r="X19" i="161"/>
  <c r="X39" i="79"/>
  <c r="X18" i="199"/>
  <c r="X36" i="137"/>
  <c r="N21" i="182"/>
  <c r="N42" i="182" s="1"/>
  <c r="N20" i="195"/>
  <c r="N20" i="181" s="1"/>
  <c r="N39" i="194"/>
  <c r="AF13" i="195"/>
  <c r="AF13" i="181" s="1"/>
  <c r="AF32" i="194"/>
  <c r="AF14" i="182"/>
  <c r="AF35" i="182" s="1"/>
  <c r="O13" i="199"/>
  <c r="O31" i="137"/>
  <c r="D16" i="195"/>
  <c r="D16" i="181" s="1"/>
  <c r="D35" i="194"/>
  <c r="D17" i="182"/>
  <c r="D38" i="182" s="1"/>
  <c r="P17" i="161"/>
  <c r="P37" i="79"/>
  <c r="AM31" i="137"/>
  <c r="AM13" i="199"/>
  <c r="AC16" i="199"/>
  <c r="AC34" i="137"/>
  <c r="Y17" i="161"/>
  <c r="Y37" i="79"/>
  <c r="AE16" i="195"/>
  <c r="AE16" i="181" s="1"/>
  <c r="AE17" i="182"/>
  <c r="AE38" i="182" s="1"/>
  <c r="AE35" i="194"/>
  <c r="K31" i="79"/>
  <c r="K11" i="161"/>
  <c r="W20" i="199"/>
  <c r="W38" i="137"/>
  <c r="U19" i="161"/>
  <c r="U39" i="79"/>
  <c r="AI20" i="199"/>
  <c r="AI38" i="137"/>
  <c r="AF20" i="195"/>
  <c r="AF20" i="181" s="1"/>
  <c r="AF39" i="194"/>
  <c r="AF21" i="182"/>
  <c r="AF42" i="182" s="1"/>
  <c r="AA31" i="79"/>
  <c r="AA11" i="161"/>
  <c r="S36" i="137"/>
  <c r="S18" i="199"/>
  <c r="AC11" i="182"/>
  <c r="AC32" i="182" s="1"/>
  <c r="AC10" i="195"/>
  <c r="AC10" i="181" s="1"/>
  <c r="AC29" i="194"/>
  <c r="Y19" i="161"/>
  <c r="Y39" i="79"/>
  <c r="N19" i="161"/>
  <c r="N39" i="79"/>
  <c r="N10" i="199"/>
  <c r="N28" i="137"/>
  <c r="S37" i="79"/>
  <c r="S17" i="161"/>
  <c r="D14" i="161"/>
  <c r="D34" i="79"/>
  <c r="E16" i="199"/>
  <c r="E34" i="137"/>
  <c r="AC14" i="161"/>
  <c r="AC34" i="79"/>
  <c r="W13" i="199"/>
  <c r="W31" i="137"/>
  <c r="H20" i="195"/>
  <c r="H20" i="181" s="1"/>
  <c r="H39" i="194"/>
  <c r="H21" i="182"/>
  <c r="H42" i="182" s="1"/>
  <c r="E10" i="199"/>
  <c r="E28" i="137"/>
  <c r="N17" i="161"/>
  <c r="N37" i="79"/>
  <c r="K13" i="199"/>
  <c r="K31" i="137"/>
  <c r="AK11" i="182"/>
  <c r="AK32" i="182" s="1"/>
  <c r="AK10" i="195"/>
  <c r="AK10" i="181" s="1"/>
  <c r="AK29" i="194"/>
  <c r="U10" i="199"/>
  <c r="U28" i="137"/>
  <c r="I10" i="199"/>
  <c r="I28" i="137"/>
  <c r="O11" i="161"/>
  <c r="O31" i="79"/>
  <c r="C10" i="199"/>
  <c r="C28" i="137"/>
  <c r="N14" i="161"/>
  <c r="N34" i="79"/>
  <c r="AA16" i="199"/>
  <c r="AA34" i="137"/>
  <c r="AI13" i="195"/>
  <c r="AI13" i="181" s="1"/>
  <c r="AI32" i="194"/>
  <c r="AI14" i="182"/>
  <c r="AI35" i="182" s="1"/>
  <c r="M11" i="182"/>
  <c r="M32" i="182" s="1"/>
  <c r="M10" i="195"/>
  <c r="M10" i="181" s="1"/>
  <c r="M29" i="194"/>
  <c r="O21" i="161"/>
  <c r="O41" i="79"/>
  <c r="C16" i="199"/>
  <c r="C34" i="137"/>
  <c r="H17" i="161"/>
  <c r="H37" i="79"/>
  <c r="X10" i="199"/>
  <c r="X28" i="137"/>
  <c r="S10" i="199"/>
  <c r="S28" i="137"/>
  <c r="X20" i="195"/>
  <c r="X20" i="181" s="1"/>
  <c r="X39" i="194"/>
  <c r="X21" i="182"/>
  <c r="X42" i="182" s="1"/>
  <c r="C21" i="161"/>
  <c r="C41" i="79"/>
  <c r="AM20" i="199"/>
  <c r="AM38" i="137"/>
  <c r="I14" i="161"/>
  <c r="I34" i="79"/>
  <c r="AE13" i="199"/>
  <c r="AE31" i="137"/>
  <c r="AK14" i="161"/>
  <c r="AK34" i="79"/>
  <c r="X37" i="79"/>
  <c r="X17" i="161"/>
  <c r="C13" i="199"/>
  <c r="C31" i="137"/>
  <c r="S20" i="195"/>
  <c r="S20" i="181" s="1"/>
  <c r="S21" i="182"/>
  <c r="S42" i="182" s="1"/>
  <c r="S39" i="194"/>
  <c r="AE10" i="199"/>
  <c r="AE28" i="137"/>
  <c r="AC21" i="182"/>
  <c r="AC42" i="182" s="1"/>
  <c r="AC39" i="194"/>
  <c r="AC20" i="195"/>
  <c r="AC20" i="181" s="1"/>
  <c r="AA13" i="199"/>
  <c r="AA31" i="137"/>
  <c r="M17" i="161"/>
  <c r="M37" i="79"/>
  <c r="E14" i="161"/>
  <c r="E34" i="79"/>
  <c r="K16" i="195"/>
  <c r="K16" i="181" s="1"/>
  <c r="K17" i="182"/>
  <c r="K38" i="182" s="1"/>
  <c r="K35" i="194"/>
  <c r="U17" i="161"/>
  <c r="U37" i="79"/>
  <c r="AK17" i="161"/>
  <c r="AK37" i="79"/>
  <c r="AF16" i="199"/>
  <c r="AF34" i="137"/>
  <c r="I17" i="161"/>
  <c r="I37" i="79"/>
  <c r="AK19" i="161"/>
  <c r="AK39" i="79"/>
  <c r="K18" i="199"/>
  <c r="K36" i="137"/>
  <c r="W10" i="199"/>
  <c r="W28" i="137"/>
  <c r="AI31" i="79"/>
  <c r="AI11" i="161"/>
  <c r="D10" i="199"/>
  <c r="D28" i="137"/>
  <c r="E19" i="161"/>
  <c r="E39" i="79"/>
  <c r="AF10" i="199"/>
  <c r="AF28" i="137"/>
  <c r="AE20" i="199"/>
  <c r="AE38" i="137"/>
  <c r="D21" i="161"/>
  <c r="D41" i="79"/>
  <c r="AI17" i="161"/>
  <c r="AI37" i="79"/>
  <c r="Y10" i="199"/>
  <c r="Y28" i="137"/>
  <c r="N20" i="199"/>
  <c r="N38" i="137"/>
  <c r="AF13" i="199"/>
  <c r="AF31" i="137"/>
  <c r="I18" i="195"/>
  <c r="I18" i="181" s="1"/>
  <c r="I37" i="194"/>
  <c r="I19" i="182"/>
  <c r="I40" i="182" s="1"/>
  <c r="I18" i="199"/>
  <c r="I36" i="137"/>
  <c r="AC17" i="182"/>
  <c r="AC38" i="182" s="1"/>
  <c r="AC16" i="195"/>
  <c r="AC16" i="181" s="1"/>
  <c r="AC35" i="194"/>
  <c r="AM10" i="195"/>
  <c r="AM10" i="181" s="1"/>
  <c r="AM11" i="182"/>
  <c r="AM32" i="182" s="1"/>
  <c r="AM29" i="194"/>
  <c r="K10" i="199"/>
  <c r="K28" i="137"/>
  <c r="W20" i="195"/>
  <c r="W20" i="181" s="1"/>
  <c r="W21" i="182"/>
  <c r="W42" i="182" s="1"/>
  <c r="W39" i="194"/>
  <c r="U18" i="199"/>
  <c r="U36" i="137"/>
  <c r="H11" i="161"/>
  <c r="H31" i="79"/>
  <c r="AF20" i="199"/>
  <c r="AF38" i="137"/>
  <c r="P11" i="161"/>
  <c r="P31" i="79"/>
  <c r="AA19" i="161"/>
  <c r="AA39" i="79"/>
  <c r="O19" i="161"/>
  <c r="O39" i="79"/>
  <c r="W13" i="195"/>
  <c r="W13" i="181" s="1"/>
  <c r="W14" i="182"/>
  <c r="W35" i="182" s="1"/>
  <c r="W32" i="194"/>
  <c r="H21" i="161"/>
  <c r="H41" i="79"/>
  <c r="E11" i="161"/>
  <c r="E31" i="79"/>
  <c r="N16" i="199"/>
  <c r="N34" i="137"/>
  <c r="K14" i="161"/>
  <c r="K34" i="79"/>
  <c r="I11" i="161"/>
  <c r="I31" i="79"/>
  <c r="C10" i="195"/>
  <c r="C10" i="181" s="1"/>
  <c r="C11" i="182"/>
  <c r="C32" i="182" s="1"/>
  <c r="C29" i="194"/>
  <c r="I21" i="182"/>
  <c r="I42" i="182" s="1"/>
  <c r="I20" i="195"/>
  <c r="I20" i="181" s="1"/>
  <c r="I39" i="194"/>
  <c r="H17" i="182"/>
  <c r="H38" i="182" s="1"/>
  <c r="H16" i="195"/>
  <c r="H16" i="181" s="1"/>
  <c r="H35" i="194"/>
  <c r="U21" i="161"/>
  <c r="U41" i="79"/>
  <c r="S10" i="195"/>
  <c r="S10" i="181" s="1"/>
  <c r="S11" i="182"/>
  <c r="S32" i="182" s="1"/>
  <c r="S29" i="194"/>
  <c r="X38" i="137"/>
  <c r="X20" i="199"/>
  <c r="AE19" i="161"/>
  <c r="AE39" i="79"/>
  <c r="P39" i="79"/>
  <c r="P19" i="161"/>
  <c r="S13" i="199"/>
  <c r="S31" i="137"/>
  <c r="AE10" i="195"/>
  <c r="AE10" i="181" s="1"/>
  <c r="AE29" i="194"/>
  <c r="AE11" i="182"/>
  <c r="AE32" i="182" s="1"/>
  <c r="E21" i="161"/>
  <c r="E41" i="79"/>
  <c r="E20" i="199"/>
  <c r="E38" i="137"/>
  <c r="AA20" i="195"/>
  <c r="AA20" i="181" s="1"/>
  <c r="AA21" i="182"/>
  <c r="AA42" i="182" s="1"/>
  <c r="AA39" i="194"/>
  <c r="M20" i="199"/>
  <c r="M38" i="137"/>
  <c r="H39" i="79"/>
  <c r="H19" i="161"/>
  <c r="AA14" i="161"/>
  <c r="AA34" i="79"/>
  <c r="M16" i="199"/>
  <c r="M34" i="137"/>
  <c r="W10" i="195"/>
  <c r="W10" i="181" s="1"/>
  <c r="W11" i="182"/>
  <c r="W32" i="182" s="1"/>
  <c r="W29" i="194"/>
  <c r="I19" i="161"/>
  <c r="I39" i="79"/>
  <c r="Y17" i="182"/>
  <c r="Y38" i="182" s="1"/>
  <c r="Y35" i="194"/>
  <c r="Y16" i="195"/>
  <c r="Y16" i="181" s="1"/>
  <c r="O16" i="195"/>
  <c r="O16" i="181" s="1"/>
  <c r="O17" i="182"/>
  <c r="O38" i="182" s="1"/>
  <c r="O35" i="194"/>
  <c r="O16" i="199"/>
  <c r="O34" i="137"/>
  <c r="AE17" i="161"/>
  <c r="AE37" i="79"/>
  <c r="AM28" i="137"/>
  <c r="AM10" i="199"/>
  <c r="U18" i="195"/>
  <c r="U18" i="181" s="1"/>
  <c r="U19" i="182"/>
  <c r="U40" i="182" s="1"/>
  <c r="U37" i="194"/>
  <c r="AK21" i="161"/>
  <c r="AK41" i="79"/>
  <c r="H11" i="182"/>
  <c r="H32" i="182" s="1"/>
  <c r="H10" i="195"/>
  <c r="H10" i="181" s="1"/>
  <c r="H29" i="194"/>
  <c r="AA10" i="195"/>
  <c r="AA10" i="181" s="1"/>
  <c r="AA11" i="182"/>
  <c r="AA32" i="182" s="1"/>
  <c r="AA29" i="194"/>
  <c r="P11" i="182"/>
  <c r="P32" i="182" s="1"/>
  <c r="P10" i="195"/>
  <c r="P10" i="181" s="1"/>
  <c r="P29" i="194"/>
  <c r="S19" i="161"/>
  <c r="S39" i="79"/>
  <c r="AC11" i="161"/>
  <c r="AC31" i="79"/>
  <c r="AC18" i="199"/>
  <c r="AC36" i="137"/>
  <c r="AA19" i="182"/>
  <c r="AA40" i="182" s="1"/>
  <c r="AA37" i="194"/>
  <c r="AA18" i="195"/>
  <c r="AA18" i="181" s="1"/>
  <c r="Y18" i="199"/>
  <c r="Y36" i="137"/>
  <c r="N18" i="195"/>
  <c r="N18" i="181" s="1"/>
  <c r="N37" i="194"/>
  <c r="N19" i="182"/>
  <c r="N40" i="182" s="1"/>
  <c r="M18" i="199"/>
  <c r="M36" i="137"/>
  <c r="O19" i="182"/>
  <c r="O40" i="182" s="1"/>
  <c r="O18" i="195"/>
  <c r="O18" i="181" s="1"/>
  <c r="O37" i="194"/>
  <c r="S16" i="195"/>
  <c r="S16" i="181" s="1"/>
  <c r="S17" i="182"/>
  <c r="S38" i="182" s="1"/>
  <c r="S35" i="194"/>
  <c r="H14" i="161"/>
  <c r="H34" i="79"/>
  <c r="H31" i="137"/>
  <c r="H13" i="199"/>
  <c r="AC14" i="182"/>
  <c r="AC35" i="182" s="1"/>
  <c r="AC32" i="194"/>
  <c r="AC13" i="195"/>
  <c r="AC13" i="181" s="1"/>
  <c r="N17" i="182"/>
  <c r="N38" i="182" s="1"/>
  <c r="N16" i="195"/>
  <c r="N16" i="181" s="1"/>
  <c r="N35" i="194"/>
  <c r="K13" i="195"/>
  <c r="K13" i="181" s="1"/>
  <c r="K14" i="182"/>
  <c r="K35" i="182" s="1"/>
  <c r="K32" i="194"/>
  <c r="AK11" i="161"/>
  <c r="AK31" i="79"/>
  <c r="AI19" i="182"/>
  <c r="AI40" i="182" s="1"/>
  <c r="AI37" i="194"/>
  <c r="AI18" i="195"/>
  <c r="AI18" i="181" s="1"/>
  <c r="I11" i="182"/>
  <c r="I32" i="182" s="1"/>
  <c r="I29" i="194"/>
  <c r="I10" i="195"/>
  <c r="I10" i="181" s="1"/>
  <c r="O10" i="195"/>
  <c r="O10" i="181" s="1"/>
  <c r="O11" i="182"/>
  <c r="O32" i="182" s="1"/>
  <c r="O29" i="194"/>
  <c r="N14" i="182"/>
  <c r="N35" i="182" s="1"/>
  <c r="N13" i="195"/>
  <c r="N13" i="181" s="1"/>
  <c r="N32" i="194"/>
  <c r="AI14" i="161"/>
  <c r="AI34" i="79"/>
  <c r="I21" i="161"/>
  <c r="I41" i="79"/>
  <c r="I20" i="199"/>
  <c r="I38" i="137"/>
  <c r="M11" i="161"/>
  <c r="M31" i="79"/>
  <c r="AF19" i="161"/>
  <c r="AF39" i="79"/>
  <c r="O20" i="195"/>
  <c r="O20" i="181" s="1"/>
  <c r="O21" i="182"/>
  <c r="O42" i="182" s="1"/>
  <c r="O39" i="194"/>
  <c r="X11" i="161"/>
  <c r="X31" i="79"/>
  <c r="U21" i="182"/>
  <c r="U42" i="182" s="1"/>
  <c r="U39" i="194"/>
  <c r="U20" i="195"/>
  <c r="U20" i="181" s="1"/>
  <c r="C20" i="199"/>
  <c r="C38" i="137"/>
  <c r="AE19" i="182"/>
  <c r="AE40" i="182" s="1"/>
  <c r="AE18" i="195"/>
  <c r="AE18" i="181" s="1"/>
  <c r="AE37" i="194"/>
  <c r="P19" i="182"/>
  <c r="P40" i="182" s="1"/>
  <c r="P18" i="195"/>
  <c r="P18" i="181" s="1"/>
  <c r="P37" i="194"/>
  <c r="D39" i="79"/>
  <c r="D19" i="161"/>
  <c r="I14" i="182"/>
  <c r="I35" i="182" s="1"/>
  <c r="I13" i="195"/>
  <c r="I13" i="181" s="1"/>
  <c r="I32" i="194"/>
  <c r="AK14" i="182"/>
  <c r="AK35" i="182" s="1"/>
  <c r="AK32" i="194"/>
  <c r="AK13" i="195"/>
  <c r="AK13" i="181" s="1"/>
  <c r="W16" i="199"/>
  <c r="W34" i="137"/>
  <c r="S13" i="195"/>
  <c r="S13" i="181" s="1"/>
  <c r="S14" i="182"/>
  <c r="S35" i="182" s="1"/>
  <c r="S32" i="194"/>
  <c r="M13" i="199"/>
  <c r="M31" i="137"/>
  <c r="S21" i="161"/>
  <c r="S41" i="79"/>
  <c r="E21" i="182"/>
  <c r="E42" i="182" s="1"/>
  <c r="E39" i="194"/>
  <c r="E20" i="195"/>
  <c r="E20" i="181" s="1"/>
  <c r="AC21" i="161"/>
  <c r="AC41" i="79"/>
  <c r="AC20" i="199"/>
  <c r="AC38" i="137"/>
  <c r="AA21" i="161"/>
  <c r="AA41" i="79"/>
  <c r="Y21" i="161"/>
  <c r="Y41" i="79"/>
  <c r="Y20" i="199"/>
  <c r="Y38" i="137"/>
  <c r="M21" i="182"/>
  <c r="M42" i="182" s="1"/>
  <c r="M39" i="194"/>
  <c r="M20" i="195"/>
  <c r="M20" i="181" s="1"/>
  <c r="H19" i="182"/>
  <c r="H40" i="182" s="1"/>
  <c r="H37" i="194"/>
  <c r="H18" i="195"/>
  <c r="H18" i="181" s="1"/>
  <c r="AA13" i="195"/>
  <c r="AA13" i="181" s="1"/>
  <c r="AA14" i="182"/>
  <c r="AA35" i="182" s="1"/>
  <c r="AA32" i="194"/>
  <c r="M17" i="182"/>
  <c r="M38" i="182" s="1"/>
  <c r="M16" i="195"/>
  <c r="M16" i="181" s="1"/>
  <c r="M35" i="194"/>
  <c r="AM16" i="195"/>
  <c r="AM16" i="181" s="1"/>
  <c r="AM35" i="194"/>
  <c r="AM17" i="182"/>
  <c r="AM38" i="182" s="1"/>
  <c r="AM16" i="199"/>
  <c r="AM34" i="137"/>
  <c r="E14" i="182"/>
  <c r="E35" i="182" s="1"/>
  <c r="E32" i="194"/>
  <c r="E13" i="195"/>
  <c r="E13" i="181" s="1"/>
  <c r="U17" i="182"/>
  <c r="U38" i="182" s="1"/>
  <c r="U16" i="195"/>
  <c r="U16" i="181" s="1"/>
  <c r="U35" i="194"/>
  <c r="P14" i="161"/>
  <c r="P34" i="79"/>
  <c r="P13" i="199"/>
  <c r="P31" i="137"/>
  <c r="AK17" i="182"/>
  <c r="AK38" i="182" s="1"/>
  <c r="AK16" i="195"/>
  <c r="AK16" i="181" s="1"/>
  <c r="AK35" i="194"/>
  <c r="AF17" i="182"/>
  <c r="AF38" i="182" s="1"/>
  <c r="AF16" i="195"/>
  <c r="AF16" i="181" s="1"/>
  <c r="AF35" i="194"/>
  <c r="I17" i="182"/>
  <c r="I38" i="182" s="1"/>
  <c r="I35" i="194"/>
  <c r="I16" i="195"/>
  <c r="I16" i="181" s="1"/>
  <c r="U13" i="199"/>
  <c r="U31" i="137"/>
  <c r="AK18" i="195"/>
  <c r="AK18" i="181" s="1"/>
  <c r="AK19" i="182"/>
  <c r="AK40" i="182" s="1"/>
  <c r="AK37" i="194"/>
  <c r="K19" i="161"/>
  <c r="K39" i="79"/>
  <c r="K21" i="161"/>
  <c r="K41" i="79"/>
  <c r="AI10" i="195"/>
  <c r="AI10" i="181" s="1"/>
  <c r="AI11" i="182"/>
  <c r="AI32" i="182" s="1"/>
  <c r="AI29" i="194"/>
  <c r="D11" i="161"/>
  <c r="D31" i="79"/>
  <c r="E18" i="195"/>
  <c r="E18" i="181" s="1"/>
  <c r="E19" i="182"/>
  <c r="E40" i="182" s="1"/>
  <c r="E37" i="194"/>
  <c r="AF11" i="161"/>
  <c r="AF31" i="79"/>
  <c r="C19" i="182"/>
  <c r="C40" i="182" s="1"/>
  <c r="C37" i="194"/>
  <c r="C18" i="195"/>
  <c r="C18" i="181" s="1"/>
  <c r="AM19" i="182"/>
  <c r="AM40" i="182" s="1"/>
  <c r="AM18" i="195"/>
  <c r="AM18" i="181" s="1"/>
  <c r="AM37" i="194"/>
  <c r="P21" i="161"/>
  <c r="P41" i="79"/>
  <c r="P20" i="199"/>
  <c r="P38" i="137"/>
  <c r="AI16" i="195"/>
  <c r="AI16" i="181" s="1"/>
  <c r="AI17" i="182"/>
  <c r="AI38" i="182" s="1"/>
  <c r="AI35" i="194"/>
  <c r="X14" i="161"/>
  <c r="X34" i="79"/>
  <c r="X13" i="199"/>
  <c r="X31" i="137"/>
  <c r="W19" i="182"/>
  <c r="W40" i="182" s="1"/>
  <c r="W18" i="195"/>
  <c r="W18" i="181" s="1"/>
  <c r="W37" i="194"/>
  <c r="Y11" i="182"/>
  <c r="Y32" i="182" s="1"/>
  <c r="Y29" i="194"/>
  <c r="Y10" i="195"/>
  <c r="Y10" i="181" s="1"/>
  <c r="X19" i="182"/>
  <c r="X40" i="182" s="1"/>
  <c r="X37" i="194"/>
  <c r="X18" i="195"/>
  <c r="X18" i="181" s="1"/>
  <c r="N21" i="161"/>
  <c r="N41" i="79"/>
  <c r="P17" i="182"/>
  <c r="P38" i="182" s="1"/>
  <c r="P16" i="195"/>
  <c r="P16" i="181" s="1"/>
  <c r="P35" i="194"/>
  <c r="AI21" i="161"/>
  <c r="AI41" i="79"/>
  <c r="AA10" i="199"/>
  <c r="AA28" i="137"/>
  <c r="N18" i="199"/>
  <c r="N36" i="137"/>
  <c r="M18" i="195"/>
  <c r="M18" i="181" s="1"/>
  <c r="M19" i="182"/>
  <c r="M40" i="182" s="1"/>
  <c r="M37" i="194"/>
  <c r="E17" i="182"/>
  <c r="E38" i="182" s="1"/>
  <c r="E16" i="195"/>
  <c r="E16" i="181" s="1"/>
  <c r="E35" i="194"/>
  <c r="U11" i="161"/>
  <c r="U31" i="79"/>
  <c r="AA16" i="195"/>
  <c r="AA16" i="181" s="1"/>
  <c r="AA17" i="182"/>
  <c r="AA38" i="182" s="1"/>
  <c r="AA35" i="194"/>
  <c r="C16" i="195"/>
  <c r="C16" i="181" s="1"/>
  <c r="C17" i="182"/>
  <c r="C38" i="182" s="1"/>
  <c r="C35" i="194"/>
  <c r="X11" i="182"/>
  <c r="X32" i="182" s="1"/>
  <c r="X10" i="195"/>
  <c r="X10" i="181" s="1"/>
  <c r="X29" i="194"/>
  <c r="U20" i="199"/>
  <c r="U38" i="137"/>
  <c r="X21" i="161"/>
  <c r="X41" i="79"/>
  <c r="C20" i="195"/>
  <c r="C20" i="181" s="1"/>
  <c r="C21" i="182"/>
  <c r="C42" i="182" s="1"/>
  <c r="C39" i="194"/>
  <c r="AM20" i="195"/>
  <c r="AM20" i="181" s="1"/>
  <c r="AM21" i="182"/>
  <c r="AM42" i="182" s="1"/>
  <c r="AM39" i="194"/>
  <c r="D19" i="182"/>
  <c r="D40" i="182" s="1"/>
  <c r="D18" i="195"/>
  <c r="D18" i="181" s="1"/>
  <c r="D37" i="194"/>
  <c r="I13" i="199"/>
  <c r="I31" i="137"/>
  <c r="AE13" i="195"/>
  <c r="AE13" i="181" s="1"/>
  <c r="AE14" i="182"/>
  <c r="AE35" i="182" s="1"/>
  <c r="AE32" i="194"/>
  <c r="AK13" i="199"/>
  <c r="AK31" i="137"/>
  <c r="X17" i="182"/>
  <c r="X38" i="182" s="1"/>
  <c r="X16" i="195"/>
  <c r="X16" i="181" s="1"/>
  <c r="X35" i="194"/>
  <c r="C14" i="161"/>
  <c r="C34" i="79"/>
  <c r="M21" i="161"/>
  <c r="M41" i="79"/>
  <c r="O34" i="79"/>
  <c r="O14" i="161"/>
  <c r="D16" i="199"/>
  <c r="D34" i="137"/>
  <c r="Y14" i="161"/>
  <c r="Y34" i="79"/>
  <c r="Y13" i="199"/>
  <c r="Y31" i="137"/>
  <c r="P16" i="199"/>
  <c r="P34" i="137"/>
  <c r="AM34" i="79"/>
  <c r="AM14" i="161"/>
  <c r="AC17" i="161"/>
  <c r="AC37" i="79"/>
  <c r="Y16" i="199"/>
  <c r="Y34" i="137"/>
  <c r="AM11" i="161"/>
  <c r="AM31" i="79"/>
  <c r="K10" i="195"/>
  <c r="K10" i="181" s="1"/>
  <c r="K11" i="182"/>
  <c r="K32" i="182" s="1"/>
  <c r="K29" i="194"/>
  <c r="W21" i="161"/>
  <c r="W41" i="79"/>
  <c r="AK38" i="137"/>
  <c r="AK20" i="199"/>
  <c r="H10" i="199"/>
  <c r="H28" i="137"/>
  <c r="AI20" i="195"/>
  <c r="AI20" i="181" s="1"/>
  <c r="AI21" i="182"/>
  <c r="AI42" i="182" s="1"/>
  <c r="AI39" i="194"/>
  <c r="P28" i="137"/>
  <c r="P10" i="199"/>
  <c r="AC10" i="199"/>
  <c r="AC28" i="137"/>
  <c r="AC19" i="161"/>
  <c r="AC39" i="79"/>
  <c r="AA18" i="199"/>
  <c r="AA36" i="137"/>
  <c r="Y18" i="195"/>
  <c r="Y18" i="181" s="1"/>
  <c r="Y19" i="182"/>
  <c r="Y40" i="182" s="1"/>
  <c r="Y37" i="194"/>
  <c r="M19" i="161"/>
  <c r="M39" i="79"/>
  <c r="O18" i="199"/>
  <c r="O36" i="137"/>
  <c r="N11" i="182"/>
  <c r="N32" i="182" s="1"/>
  <c r="N29" i="194"/>
  <c r="N10" i="195"/>
  <c r="N10" i="181" s="1"/>
  <c r="S16" i="199"/>
  <c r="S34" i="137"/>
  <c r="E17" i="161"/>
  <c r="E37" i="79"/>
  <c r="W34" i="79"/>
  <c r="W14" i="161"/>
  <c r="E11" i="182"/>
  <c r="E32" i="182" s="1"/>
  <c r="E10" i="195"/>
  <c r="E10" i="181" s="1"/>
  <c r="E29" i="194"/>
  <c r="AK10" i="199"/>
  <c r="AK28" i="137"/>
  <c r="U11" i="182"/>
  <c r="U32" i="182" s="1"/>
  <c r="U10" i="195"/>
  <c r="U10" i="181" s="1"/>
  <c r="U29" i="194"/>
  <c r="AI18" i="199"/>
  <c r="AI36" i="137"/>
  <c r="O10" i="199"/>
  <c r="O28" i="137"/>
  <c r="C31" i="79"/>
  <c r="C11" i="161"/>
  <c r="N13" i="199"/>
  <c r="N31" i="137"/>
  <c r="AA17" i="161"/>
  <c r="AA37" i="79"/>
  <c r="AI13" i="199"/>
  <c r="AI31" i="137"/>
  <c r="M10" i="199"/>
  <c r="M28" i="137"/>
  <c r="AF18" i="199"/>
  <c r="AF36" i="137"/>
  <c r="O20" i="199"/>
  <c r="O38" i="137"/>
  <c r="C37" i="79"/>
  <c r="C17" i="161"/>
  <c r="S31" i="79"/>
  <c r="S11" i="161"/>
  <c r="AE18" i="199"/>
  <c r="AE36" i="137"/>
  <c r="AM21" i="161"/>
  <c r="AM41" i="79"/>
  <c r="D18" i="199"/>
  <c r="D36" i="137"/>
  <c r="AE34" i="79"/>
  <c r="AE14" i="161"/>
  <c r="W16" i="195"/>
  <c r="W16" i="181" s="1"/>
  <c r="W17" i="182"/>
  <c r="W38" i="182" s="1"/>
  <c r="W35" i="194"/>
  <c r="X16" i="199"/>
  <c r="X34" i="137"/>
  <c r="C13" i="195"/>
  <c r="C13" i="181" s="1"/>
  <c r="C32" i="194"/>
  <c r="C14" i="182"/>
  <c r="C35" i="182" s="1"/>
  <c r="S14" i="161"/>
  <c r="S34" i="79"/>
  <c r="M14" i="161"/>
  <c r="M34" i="79"/>
  <c r="S20" i="199"/>
  <c r="S38" i="137"/>
  <c r="AE11" i="161"/>
  <c r="AE31" i="79"/>
  <c r="AA20" i="199"/>
  <c r="AA38" i="137"/>
  <c r="K16" i="199"/>
  <c r="K34" i="137"/>
  <c r="U16" i="199"/>
  <c r="U34" i="137"/>
  <c r="P13" i="195"/>
  <c r="P13" i="181" s="1"/>
  <c r="P32" i="194"/>
  <c r="P14" i="182"/>
  <c r="P35" i="182" s="1"/>
  <c r="AK16" i="199"/>
  <c r="AK34" i="137"/>
  <c r="AF17" i="161"/>
  <c r="AF37" i="79"/>
  <c r="I16" i="199"/>
  <c r="I34" i="137"/>
  <c r="U14" i="161"/>
  <c r="U34" i="79"/>
  <c r="K20" i="199"/>
  <c r="K38" i="137"/>
  <c r="W11" i="161"/>
  <c r="W31" i="79"/>
  <c r="AI10" i="199"/>
  <c r="AI28" i="137"/>
  <c r="C36" i="137"/>
  <c r="C18" i="199"/>
  <c r="AE21" i="161"/>
  <c r="AE41" i="79"/>
  <c r="AM18" i="199"/>
  <c r="AM36" i="137"/>
  <c r="P20" i="195"/>
  <c r="P20" i="181" s="1"/>
  <c r="P39" i="194"/>
  <c r="P21" i="182"/>
  <c r="P42" i="182" s="1"/>
  <c r="AI16" i="199"/>
  <c r="AI34" i="137"/>
  <c r="X13" i="195"/>
  <c r="X13" i="181" s="1"/>
  <c r="X32" i="194"/>
  <c r="X14" i="182"/>
  <c r="X35" i="182" s="1"/>
  <c r="W18" i="199"/>
  <c r="W36" i="137"/>
  <c r="B39" i="194"/>
  <c r="B20" i="195"/>
  <c r="B20" i="181" s="1"/>
  <c r="B21" i="182"/>
  <c r="B42" i="182" s="1"/>
  <c r="B11" i="182"/>
  <c r="B32" i="182" s="1"/>
  <c r="B10" i="195"/>
  <c r="B10" i="181" s="1"/>
  <c r="B29" i="194"/>
  <c r="B34" i="79"/>
  <c r="B14" i="161"/>
  <c r="B38" i="137"/>
  <c r="B20" i="199"/>
  <c r="B31" i="79"/>
  <c r="B11" i="161"/>
  <c r="B28" i="137"/>
  <c r="B10" i="199"/>
  <c r="B31" i="137"/>
  <c r="B13" i="199"/>
  <c r="B21" i="161"/>
  <c r="B41" i="79"/>
  <c r="B34" i="137"/>
  <c r="B16" i="199"/>
  <c r="B37" i="194"/>
  <c r="B18" i="195"/>
  <c r="B18" i="181" s="1"/>
  <c r="B19" i="182"/>
  <c r="B40" i="182" s="1"/>
  <c r="B13" i="195"/>
  <c r="B13" i="181" s="1"/>
  <c r="B14" i="182"/>
  <c r="B35" i="182" s="1"/>
  <c r="B32" i="194"/>
  <c r="B18" i="199"/>
  <c r="B36" i="137"/>
  <c r="B37" i="79"/>
  <c r="B17" i="161"/>
  <c r="B39" i="79"/>
  <c r="B19" i="161"/>
  <c r="B17" i="182"/>
  <c r="B38" i="182" s="1"/>
  <c r="B35" i="194"/>
  <c r="B16" i="195"/>
  <c r="B16" i="181" s="1"/>
  <c r="D21" i="207"/>
  <c r="D42" i="207" s="1"/>
  <c r="D20" i="205"/>
  <c r="D20" i="206"/>
  <c r="D20" i="201"/>
  <c r="D39" i="201" s="1"/>
  <c r="D17" i="207"/>
  <c r="D38" i="207" s="1"/>
  <c r="D16" i="205"/>
  <c r="D16" i="206"/>
  <c r="D16" i="201"/>
  <c r="D35" i="201" s="1"/>
  <c r="D19" i="207"/>
  <c r="D40" i="207" s="1"/>
  <c r="D18" i="205"/>
  <c r="D18" i="206"/>
  <c r="D18" i="201"/>
  <c r="D37" i="201" s="1"/>
  <c r="C14" i="207"/>
  <c r="C35" i="207" s="1"/>
  <c r="C13" i="205"/>
  <c r="C13" i="206"/>
  <c r="C13" i="201"/>
  <c r="C32" i="201" s="1"/>
  <c r="C10" i="201"/>
  <c r="C29" i="201" s="1"/>
  <c r="C11" i="207"/>
  <c r="C32" i="207" s="1"/>
  <c r="C10" i="205"/>
  <c r="C10" i="206"/>
  <c r="D11" i="207"/>
  <c r="D32" i="207" s="1"/>
  <c r="D10" i="205"/>
  <c r="D10" i="206"/>
  <c r="D10" i="201"/>
  <c r="D29" i="201" s="1"/>
  <c r="C21" i="207"/>
  <c r="C42" i="207" s="1"/>
  <c r="C20" i="205"/>
  <c r="C20" i="206"/>
  <c r="C20" i="201"/>
  <c r="C39" i="201" s="1"/>
  <c r="C16" i="206"/>
  <c r="C16" i="201"/>
  <c r="C35" i="201" s="1"/>
  <c r="C17" i="207"/>
  <c r="C38" i="207" s="1"/>
  <c r="C16" i="205"/>
  <c r="C19" i="207"/>
  <c r="C40" i="207" s="1"/>
  <c r="C18" i="205"/>
  <c r="C18" i="206"/>
  <c r="C18" i="201"/>
  <c r="C37" i="201" s="1"/>
  <c r="D14" i="207"/>
  <c r="D35" i="207" s="1"/>
  <c r="D13" i="205"/>
  <c r="D13" i="206"/>
  <c r="D13" i="201"/>
  <c r="D32" i="201" s="1"/>
  <c r="B20" i="206"/>
  <c r="B20" i="205"/>
  <c r="B20" i="201"/>
  <c r="B39" i="201" s="1"/>
  <c r="B21" i="207"/>
  <c r="B42" i="207" s="1"/>
  <c r="B16" i="205"/>
  <c r="B16" i="201"/>
  <c r="B35" i="201" s="1"/>
  <c r="B17" i="207"/>
  <c r="B38" i="207" s="1"/>
  <c r="B16" i="206"/>
  <c r="B19" i="207"/>
  <c r="B40" i="207" s="1"/>
  <c r="B18" i="206"/>
  <c r="B18" i="201"/>
  <c r="B37" i="201" s="1"/>
  <c r="B18" i="205"/>
  <c r="B13" i="206"/>
  <c r="B13" i="201"/>
  <c r="B32" i="201" s="1"/>
  <c r="B13" i="205"/>
  <c r="B14" i="207"/>
  <c r="B35" i="207" s="1"/>
  <c r="H3" i="192" l="1"/>
  <c r="I3" i="192"/>
  <c r="H4" i="192"/>
  <c r="I4" i="192"/>
  <c r="J3" i="99"/>
  <c r="H4" i="189" s="1"/>
  <c r="K3" i="99"/>
  <c r="I4" i="189" s="1"/>
  <c r="J4" i="99"/>
  <c r="H5" i="189" s="1"/>
  <c r="K4" i="99"/>
  <c r="I5" i="189" s="1"/>
  <c r="J23" i="99" l="1"/>
  <c r="K24" i="99"/>
  <c r="J24" i="99"/>
  <c r="K23" i="99"/>
  <c r="I4" i="188"/>
  <c r="I4" i="190"/>
  <c r="H4" i="188"/>
  <c r="H4" i="190"/>
  <c r="I5" i="188"/>
  <c r="I5" i="190"/>
  <c r="H5" i="188"/>
  <c r="H5" i="190"/>
  <c r="C4" i="144"/>
  <c r="C5" i="144"/>
  <c r="I6" i="192" l="1"/>
  <c r="K6" i="99"/>
  <c r="I20" i="192" l="1"/>
  <c r="I9" i="192"/>
  <c r="K9" i="99"/>
  <c r="I7" i="189"/>
  <c r="I7" i="190"/>
  <c r="K26" i="99"/>
  <c r="I7" i="188"/>
  <c r="I12" i="192"/>
  <c r="K12" i="99"/>
  <c r="I7" i="192"/>
  <c r="K7" i="99"/>
  <c r="I15" i="192"/>
  <c r="K15" i="99"/>
  <c r="B4" i="193"/>
  <c r="B4" i="144"/>
  <c r="C4" i="193" s="1"/>
  <c r="D4" i="193"/>
  <c r="B5" i="193"/>
  <c r="B5" i="144"/>
  <c r="C5" i="193" s="1"/>
  <c r="D5" i="193"/>
  <c r="K20" i="99" l="1"/>
  <c r="K40" i="99" s="1"/>
  <c r="I16" i="192"/>
  <c r="K16" i="99"/>
  <c r="I13" i="192"/>
  <c r="K13" i="99"/>
  <c r="I16" i="189"/>
  <c r="I16" i="190"/>
  <c r="I16" i="188"/>
  <c r="K35" i="99"/>
  <c r="I8" i="189"/>
  <c r="I8" i="190"/>
  <c r="I8" i="188"/>
  <c r="K27" i="99"/>
  <c r="I13" i="189"/>
  <c r="I13" i="190"/>
  <c r="I13" i="188"/>
  <c r="K32" i="99"/>
  <c r="K18" i="99"/>
  <c r="I18" i="192"/>
  <c r="I10" i="189"/>
  <c r="I10" i="190"/>
  <c r="I10" i="188"/>
  <c r="K29" i="99"/>
  <c r="I10" i="192"/>
  <c r="K10" i="99"/>
  <c r="B25" i="144"/>
  <c r="C4" i="186" s="1"/>
  <c r="C26" i="144"/>
  <c r="D5" i="184" s="1"/>
  <c r="B4" i="184"/>
  <c r="B26" i="144"/>
  <c r="C5" i="184" s="1"/>
  <c r="B5" i="186"/>
  <c r="C25" i="144"/>
  <c r="D4" i="185" s="1"/>
  <c r="I21" i="188" l="1"/>
  <c r="I21" i="190"/>
  <c r="I21" i="189"/>
  <c r="I11" i="189"/>
  <c r="I11" i="190"/>
  <c r="I11" i="188"/>
  <c r="K30" i="99"/>
  <c r="I14" i="189"/>
  <c r="I14" i="190"/>
  <c r="I14" i="188"/>
  <c r="K33" i="99"/>
  <c r="I17" i="189"/>
  <c r="I17" i="190"/>
  <c r="I17" i="188"/>
  <c r="K36" i="99"/>
  <c r="I19" i="189"/>
  <c r="I19" i="190"/>
  <c r="I19" i="188"/>
  <c r="K38" i="99"/>
  <c r="D5" i="185"/>
  <c r="C4" i="185"/>
  <c r="B5" i="185"/>
  <c r="D5" i="186"/>
  <c r="C4" i="184"/>
  <c r="C5" i="185"/>
  <c r="B4" i="186"/>
  <c r="B4" i="185"/>
  <c r="B5" i="184"/>
  <c r="C5" i="186"/>
  <c r="D4" i="186"/>
  <c r="D4" i="184"/>
  <c r="C7" i="144" l="1"/>
  <c r="C16" i="144" l="1"/>
  <c r="C10" i="144"/>
  <c r="C13" i="144"/>
  <c r="C8" i="144"/>
  <c r="D7" i="193"/>
  <c r="D7" i="184"/>
  <c r="C28" i="144"/>
  <c r="D7" i="186"/>
  <c r="D7" i="185"/>
  <c r="C19" i="144" l="1"/>
  <c r="D19" i="193" s="1"/>
  <c r="C14" i="144"/>
  <c r="C17" i="144"/>
  <c r="C11" i="144"/>
  <c r="C21" i="144"/>
  <c r="C42" i="144" s="1"/>
  <c r="D8" i="185"/>
  <c r="D8" i="193"/>
  <c r="C29" i="144"/>
  <c r="D8" i="186"/>
  <c r="D8" i="184"/>
  <c r="D13" i="193"/>
  <c r="D13" i="184"/>
  <c r="C34" i="144"/>
  <c r="D13" i="186"/>
  <c r="D13" i="185"/>
  <c r="D16" i="193"/>
  <c r="D16" i="184"/>
  <c r="C37" i="144"/>
  <c r="D16" i="186"/>
  <c r="D16" i="185"/>
  <c r="D10" i="193"/>
  <c r="D10" i="184"/>
  <c r="C31" i="144"/>
  <c r="D10" i="185"/>
  <c r="D10" i="186"/>
  <c r="B3" i="99"/>
  <c r="B23" i="99" s="1"/>
  <c r="C3" i="99"/>
  <c r="C23" i="99" s="1"/>
  <c r="D3" i="99"/>
  <c r="D23" i="99" s="1"/>
  <c r="E3" i="99"/>
  <c r="E23" i="99" s="1"/>
  <c r="F3" i="99"/>
  <c r="F23" i="99" s="1"/>
  <c r="G3" i="99"/>
  <c r="G23" i="99" s="1"/>
  <c r="H3" i="99"/>
  <c r="H23" i="99" s="1"/>
  <c r="I3" i="99"/>
  <c r="I23" i="99" s="1"/>
  <c r="B4" i="99"/>
  <c r="B24" i="99" s="1"/>
  <c r="C4" i="99"/>
  <c r="C24" i="99" s="1"/>
  <c r="D4" i="99"/>
  <c r="D24" i="99" s="1"/>
  <c r="E4" i="99"/>
  <c r="E24" i="99" s="1"/>
  <c r="F4" i="99"/>
  <c r="F24" i="99" s="1"/>
  <c r="G4" i="99"/>
  <c r="G24" i="99" s="1"/>
  <c r="H4" i="99"/>
  <c r="H24" i="99" s="1"/>
  <c r="I4" i="99"/>
  <c r="I24" i="99" s="1"/>
  <c r="B9" i="99"/>
  <c r="B29" i="99" s="1"/>
  <c r="B10" i="99"/>
  <c r="B30" i="99" s="1"/>
  <c r="C15" i="99"/>
  <c r="C35" i="99" s="1"/>
  <c r="D16" i="99"/>
  <c r="D36" i="99" s="1"/>
  <c r="D19" i="184" l="1"/>
  <c r="D21" i="184"/>
  <c r="D21" i="193"/>
  <c r="D21" i="186"/>
  <c r="D21" i="185"/>
  <c r="J6" i="99"/>
  <c r="H6" i="192"/>
  <c r="D19" i="186"/>
  <c r="C40" i="144"/>
  <c r="D19" i="185"/>
  <c r="B7" i="144"/>
  <c r="D14" i="186"/>
  <c r="D14" i="193"/>
  <c r="D14" i="185"/>
  <c r="D14" i="184"/>
  <c r="C35" i="144"/>
  <c r="D17" i="186"/>
  <c r="D17" i="185"/>
  <c r="D17" i="184"/>
  <c r="C38" i="144"/>
  <c r="D17" i="193"/>
  <c r="D11" i="186"/>
  <c r="D11" i="185"/>
  <c r="D11" i="184"/>
  <c r="C32" i="144"/>
  <c r="D11" i="193"/>
  <c r="I9" i="99"/>
  <c r="I29" i="99" s="1"/>
  <c r="F7" i="99"/>
  <c r="F27" i="99" s="1"/>
  <c r="D18" i="99"/>
  <c r="D38" i="99" s="1"/>
  <c r="D20" i="99"/>
  <c r="D40" i="99" s="1"/>
  <c r="E15" i="99"/>
  <c r="E35" i="99" s="1"/>
  <c r="G18" i="99"/>
  <c r="G38" i="99" s="1"/>
  <c r="C18" i="99"/>
  <c r="C38" i="99" s="1"/>
  <c r="C16" i="99"/>
  <c r="C36" i="99" s="1"/>
  <c r="G15" i="99"/>
  <c r="G35" i="99" s="1"/>
  <c r="C13" i="99"/>
  <c r="C33" i="99" s="1"/>
  <c r="G12" i="99"/>
  <c r="G32" i="99" s="1"/>
  <c r="G7" i="99"/>
  <c r="G27" i="99" s="1"/>
  <c r="C7" i="99"/>
  <c r="C27" i="99" s="1"/>
  <c r="F18" i="99"/>
  <c r="F38" i="99" s="1"/>
  <c r="B18" i="99"/>
  <c r="B38" i="99" s="1"/>
  <c r="F16" i="99"/>
  <c r="F36" i="99" s="1"/>
  <c r="B16" i="99"/>
  <c r="B36" i="99" s="1"/>
  <c r="F15" i="99"/>
  <c r="F35" i="99" s="1"/>
  <c r="B15" i="99"/>
  <c r="B35" i="99" s="1"/>
  <c r="B13" i="99"/>
  <c r="B33" i="99" s="1"/>
  <c r="B12" i="99"/>
  <c r="B32" i="99" s="1"/>
  <c r="H9" i="99"/>
  <c r="H29" i="99" s="1"/>
  <c r="D9" i="99"/>
  <c r="D29" i="99" s="1"/>
  <c r="B7" i="99"/>
  <c r="B27" i="99" s="1"/>
  <c r="F6" i="99"/>
  <c r="F26" i="99" s="1"/>
  <c r="B6" i="99"/>
  <c r="B26" i="99" s="1"/>
  <c r="C12" i="99"/>
  <c r="C32" i="99" s="1"/>
  <c r="I18" i="99"/>
  <c r="I38" i="99" s="1"/>
  <c r="E18" i="99"/>
  <c r="E38" i="99" s="1"/>
  <c r="E12" i="99"/>
  <c r="E32" i="99" s="1"/>
  <c r="D10" i="99"/>
  <c r="D30" i="99" s="1"/>
  <c r="G9" i="99"/>
  <c r="G29" i="99" s="1"/>
  <c r="C9" i="99"/>
  <c r="C29" i="99" s="1"/>
  <c r="I7" i="99"/>
  <c r="I27" i="99" s="1"/>
  <c r="E7" i="99"/>
  <c r="E27" i="99" s="1"/>
  <c r="I6" i="99"/>
  <c r="I26" i="99" s="1"/>
  <c r="E6" i="99"/>
  <c r="E26" i="99" s="1"/>
  <c r="B20" i="99"/>
  <c r="B40" i="99" s="1"/>
  <c r="D15" i="99"/>
  <c r="D35" i="99" s="1"/>
  <c r="D13" i="99"/>
  <c r="D33" i="99" s="1"/>
  <c r="D12" i="99"/>
  <c r="D32" i="99" s="1"/>
  <c r="C10" i="99"/>
  <c r="C30" i="99" s="1"/>
  <c r="H7" i="99"/>
  <c r="H27" i="99" s="1"/>
  <c r="D7" i="99"/>
  <c r="D27" i="99" s="1"/>
  <c r="H6" i="99"/>
  <c r="H26" i="99" s="1"/>
  <c r="D6" i="99"/>
  <c r="D26" i="99" s="1"/>
  <c r="G6" i="99"/>
  <c r="G26" i="99" s="1"/>
  <c r="C6" i="99"/>
  <c r="C26" i="99" s="1"/>
  <c r="H7" i="192" l="1"/>
  <c r="J7" i="99"/>
  <c r="H12" i="192"/>
  <c r="J12" i="99"/>
  <c r="J9" i="99"/>
  <c r="H9" i="192"/>
  <c r="J15" i="99"/>
  <c r="H15" i="192"/>
  <c r="H7" i="189"/>
  <c r="J26" i="99"/>
  <c r="H7" i="190"/>
  <c r="H7" i="188"/>
  <c r="B16" i="144"/>
  <c r="B10" i="144"/>
  <c r="B13" i="144"/>
  <c r="B8" i="144"/>
  <c r="B7" i="186"/>
  <c r="B7" i="185"/>
  <c r="B7" i="193"/>
  <c r="B7" i="184"/>
  <c r="C7" i="186"/>
  <c r="C7" i="185"/>
  <c r="C7" i="184"/>
  <c r="B28" i="144"/>
  <c r="C7" i="193"/>
  <c r="I12" i="99"/>
  <c r="I32" i="99" s="1"/>
  <c r="I20" i="99"/>
  <c r="I40" i="99" s="1"/>
  <c r="H18" i="99"/>
  <c r="H38" i="99" s="1"/>
  <c r="F9" i="99"/>
  <c r="F29" i="99" s="1"/>
  <c r="I15" i="99"/>
  <c r="I35" i="99" s="1"/>
  <c r="H20" i="99"/>
  <c r="H40" i="99" s="1"/>
  <c r="G16" i="99"/>
  <c r="G36" i="99" s="1"/>
  <c r="E20" i="99"/>
  <c r="E40" i="99" s="1"/>
  <c r="G13" i="99"/>
  <c r="G33" i="99" s="1"/>
  <c r="G10" i="99"/>
  <c r="G30" i="99" s="1"/>
  <c r="F20" i="99"/>
  <c r="F40" i="99" s="1"/>
  <c r="E13" i="99"/>
  <c r="E33" i="99" s="1"/>
  <c r="E9" i="99"/>
  <c r="E29" i="99" s="1"/>
  <c r="H12" i="99"/>
  <c r="H32" i="99" s="1"/>
  <c r="H15" i="99"/>
  <c r="H35" i="99" s="1"/>
  <c r="F12" i="99"/>
  <c r="F32" i="99" s="1"/>
  <c r="E10" i="99"/>
  <c r="E30" i="99" s="1"/>
  <c r="I10" i="99"/>
  <c r="I30" i="99" s="1"/>
  <c r="C20" i="99"/>
  <c r="C40" i="99" s="1"/>
  <c r="G20" i="99"/>
  <c r="G40" i="99" s="1"/>
  <c r="B3" i="192"/>
  <c r="C3" i="192"/>
  <c r="D3" i="192"/>
  <c r="E3" i="192"/>
  <c r="F3" i="192"/>
  <c r="G3" i="192"/>
  <c r="B4" i="192"/>
  <c r="C4" i="192"/>
  <c r="D4" i="192"/>
  <c r="E4" i="192"/>
  <c r="F4" i="192"/>
  <c r="G4" i="192"/>
  <c r="B4" i="189"/>
  <c r="C4" i="190"/>
  <c r="E4" i="189"/>
  <c r="F4" i="189"/>
  <c r="G4" i="190"/>
  <c r="B5" i="190"/>
  <c r="D5" i="189"/>
  <c r="E5" i="189"/>
  <c r="F5" i="190"/>
  <c r="G5" i="189"/>
  <c r="H16" i="192" l="1"/>
  <c r="J16" i="99"/>
  <c r="H10" i="192"/>
  <c r="J10" i="99"/>
  <c r="H13" i="192"/>
  <c r="J13" i="99"/>
  <c r="H20" i="192"/>
  <c r="J20" i="99"/>
  <c r="H13" i="188"/>
  <c r="H13" i="190"/>
  <c r="H13" i="189"/>
  <c r="J32" i="99"/>
  <c r="H10" i="188"/>
  <c r="J29" i="99"/>
  <c r="H10" i="189"/>
  <c r="H10" i="190"/>
  <c r="H16" i="190"/>
  <c r="H16" i="188"/>
  <c r="H16" i="189"/>
  <c r="J35" i="99"/>
  <c r="H8" i="189"/>
  <c r="H8" i="190"/>
  <c r="H8" i="188"/>
  <c r="J27" i="99"/>
  <c r="J18" i="99"/>
  <c r="H18" i="192"/>
  <c r="B21" i="144"/>
  <c r="B14" i="144"/>
  <c r="B19" i="144"/>
  <c r="C16" i="185"/>
  <c r="C16" i="193"/>
  <c r="C16" i="184"/>
  <c r="C16" i="186"/>
  <c r="B37" i="144"/>
  <c r="B17" i="144"/>
  <c r="C8" i="193"/>
  <c r="C8" i="184"/>
  <c r="B29" i="144"/>
  <c r="C8" i="186"/>
  <c r="C8" i="185"/>
  <c r="B17" i="193"/>
  <c r="B17" i="184"/>
  <c r="B17" i="186"/>
  <c r="B17" i="185"/>
  <c r="B8" i="193"/>
  <c r="B8" i="184"/>
  <c r="B8" i="186"/>
  <c r="B8" i="185"/>
  <c r="B10" i="185"/>
  <c r="B10" i="184"/>
  <c r="B10" i="193"/>
  <c r="B10" i="186"/>
  <c r="C13" i="186"/>
  <c r="C13" i="185"/>
  <c r="C13" i="184"/>
  <c r="B34" i="144"/>
  <c r="C13" i="193"/>
  <c r="B11" i="144"/>
  <c r="B21" i="193"/>
  <c r="B21" i="184"/>
  <c r="B21" i="186"/>
  <c r="B21" i="185"/>
  <c r="B16" i="186"/>
  <c r="B16" i="184"/>
  <c r="B16" i="185"/>
  <c r="B16" i="193"/>
  <c r="B11" i="193"/>
  <c r="B11" i="184"/>
  <c r="B11" i="185"/>
  <c r="B11" i="186"/>
  <c r="B13" i="186"/>
  <c r="B13" i="185"/>
  <c r="B13" i="193"/>
  <c r="B13" i="184"/>
  <c r="C10" i="186"/>
  <c r="C10" i="193"/>
  <c r="B31" i="144"/>
  <c r="C10" i="184"/>
  <c r="C10" i="185"/>
  <c r="I13" i="99"/>
  <c r="I33" i="99" s="1"/>
  <c r="H13" i="99"/>
  <c r="H33" i="99" s="1"/>
  <c r="H10" i="99"/>
  <c r="H30" i="99" s="1"/>
  <c r="I16" i="99"/>
  <c r="I36" i="99" s="1"/>
  <c r="F10" i="99"/>
  <c r="F30" i="99" s="1"/>
  <c r="E16" i="99"/>
  <c r="E36" i="99" s="1"/>
  <c r="H16" i="99"/>
  <c r="H36" i="99" s="1"/>
  <c r="F13" i="99"/>
  <c r="F33" i="99" s="1"/>
  <c r="F4" i="188"/>
  <c r="F4" i="190"/>
  <c r="B4" i="188"/>
  <c r="B4" i="190"/>
  <c r="E5" i="188"/>
  <c r="E5" i="190"/>
  <c r="G5" i="190"/>
  <c r="G5" i="188"/>
  <c r="C5" i="190"/>
  <c r="C5" i="188"/>
  <c r="C5" i="189"/>
  <c r="D4" i="190"/>
  <c r="D4" i="188"/>
  <c r="D4" i="189"/>
  <c r="D5" i="188"/>
  <c r="E4" i="188"/>
  <c r="F5" i="189"/>
  <c r="B5" i="189"/>
  <c r="G4" i="189"/>
  <c r="C4" i="189"/>
  <c r="D5" i="190"/>
  <c r="E4" i="190"/>
  <c r="F5" i="188"/>
  <c r="B5" i="188"/>
  <c r="G4" i="188"/>
  <c r="C4" i="188"/>
  <c r="H21" i="189" l="1"/>
  <c r="H21" i="190"/>
  <c r="J40" i="99"/>
  <c r="H21" i="188"/>
  <c r="H11" i="189"/>
  <c r="H11" i="190"/>
  <c r="H11" i="188"/>
  <c r="J30" i="99"/>
  <c r="H19" i="189"/>
  <c r="H19" i="188"/>
  <c r="H19" i="190"/>
  <c r="J38" i="99"/>
  <c r="H17" i="189"/>
  <c r="H17" i="190"/>
  <c r="J36" i="99"/>
  <c r="H17" i="188"/>
  <c r="H14" i="189"/>
  <c r="H14" i="190"/>
  <c r="J33" i="99"/>
  <c r="H14" i="188"/>
  <c r="C11" i="186"/>
  <c r="C11" i="185"/>
  <c r="C11" i="193"/>
  <c r="C11" i="184"/>
  <c r="B32" i="144"/>
  <c r="B14" i="193"/>
  <c r="B14" i="184"/>
  <c r="B14" i="186"/>
  <c r="B14" i="185"/>
  <c r="C14" i="193"/>
  <c r="C14" i="184"/>
  <c r="B35" i="144"/>
  <c r="C14" i="185"/>
  <c r="C14" i="186"/>
  <c r="C17" i="186"/>
  <c r="C17" i="185"/>
  <c r="C17" i="193"/>
  <c r="C17" i="184"/>
  <c r="B38" i="144"/>
  <c r="C19" i="186"/>
  <c r="C19" i="185"/>
  <c r="C19" i="184"/>
  <c r="B40" i="144"/>
  <c r="C19" i="193"/>
  <c r="B19" i="186"/>
  <c r="B19" i="185"/>
  <c r="B19" i="193"/>
  <c r="B19" i="184"/>
  <c r="C21" i="193"/>
  <c r="C21" i="184"/>
  <c r="B42" i="144"/>
  <c r="C21" i="186"/>
  <c r="C21" i="185"/>
  <c r="G6" i="192" l="1"/>
  <c r="F6" i="192"/>
  <c r="E6" i="192"/>
  <c r="D6" i="192"/>
  <c r="D7" i="190" l="1"/>
  <c r="D7" i="189"/>
  <c r="D7" i="188"/>
  <c r="G7" i="190"/>
  <c r="G7" i="189"/>
  <c r="G7" i="188"/>
  <c r="E7" i="190"/>
  <c r="E7" i="188"/>
  <c r="E7" i="189"/>
  <c r="F7" i="190"/>
  <c r="F7" i="189"/>
  <c r="F7" i="188"/>
  <c r="B4" i="157" l="1"/>
  <c r="C4" i="157"/>
  <c r="D4" i="157"/>
  <c r="E4" i="157"/>
  <c r="F4" i="157"/>
  <c r="B5" i="157"/>
  <c r="C5" i="157"/>
  <c r="D5" i="157"/>
  <c r="E5" i="157"/>
  <c r="F5" i="157"/>
  <c r="B4" i="167"/>
  <c r="B16" i="167" s="1"/>
  <c r="C4" i="167"/>
  <c r="C16" i="167" s="1"/>
  <c r="D4" i="167"/>
  <c r="D16" i="167" s="1"/>
  <c r="E4" i="167"/>
  <c r="E16" i="167" s="1"/>
  <c r="F4" i="167"/>
  <c r="F16" i="167" s="1"/>
  <c r="B5" i="167"/>
  <c r="B17" i="167" s="1"/>
  <c r="C5" i="167"/>
  <c r="C17" i="167" s="1"/>
  <c r="D5" i="167"/>
  <c r="D17" i="167" s="1"/>
  <c r="E5" i="167"/>
  <c r="E17" i="167" s="1"/>
  <c r="F5" i="167"/>
  <c r="F17" i="167" s="1"/>
  <c r="B4" i="156"/>
  <c r="B16" i="156" s="1"/>
  <c r="B3" i="166" s="1"/>
  <c r="C4" i="156"/>
  <c r="C16" i="156" s="1"/>
  <c r="C3" i="166" s="1"/>
  <c r="D4" i="156"/>
  <c r="D16" i="156" s="1"/>
  <c r="D3" i="166" s="1"/>
  <c r="E4" i="156"/>
  <c r="E16" i="156" s="1"/>
  <c r="E3" i="166" s="1"/>
  <c r="F4" i="156"/>
  <c r="F16" i="156" s="1"/>
  <c r="F3" i="166" s="1"/>
  <c r="B5" i="156"/>
  <c r="B17" i="156" s="1"/>
  <c r="B4" i="166" s="1"/>
  <c r="C5" i="156"/>
  <c r="C17" i="156" s="1"/>
  <c r="C4" i="166" s="1"/>
  <c r="D5" i="156"/>
  <c r="D17" i="156" s="1"/>
  <c r="D4" i="166" s="1"/>
  <c r="E5" i="156"/>
  <c r="E17" i="156" s="1"/>
  <c r="E4" i="166" s="1"/>
  <c r="F5" i="156"/>
  <c r="F17" i="156" s="1"/>
  <c r="F4" i="166" s="1"/>
  <c r="F4" i="155"/>
  <c r="F16" i="155" s="1"/>
  <c r="F5" i="155"/>
  <c r="F17" i="155" s="1"/>
  <c r="B4" i="155"/>
  <c r="B16" i="155" s="1"/>
  <c r="C4" i="155"/>
  <c r="C16" i="155" s="1"/>
  <c r="D4" i="155"/>
  <c r="D16" i="155" s="1"/>
  <c r="E4" i="155"/>
  <c r="E16" i="155" s="1"/>
  <c r="B5" i="155"/>
  <c r="B17" i="155" s="1"/>
  <c r="C5" i="155"/>
  <c r="C17" i="155" s="1"/>
  <c r="D5" i="155"/>
  <c r="D17" i="155" s="1"/>
  <c r="E5" i="155"/>
  <c r="E17" i="155" s="1"/>
  <c r="B4" i="170"/>
  <c r="B4" i="174" s="1"/>
  <c r="B25" i="174" s="1"/>
  <c r="C4" i="170"/>
  <c r="B5" i="170"/>
  <c r="B5" i="171" s="1"/>
  <c r="B26" i="171" s="1"/>
  <c r="B4" i="173" s="1"/>
  <c r="C5" i="170"/>
  <c r="C5" i="174" s="1"/>
  <c r="C26" i="174" s="1"/>
  <c r="B25" i="170" l="1"/>
  <c r="B5" i="174"/>
  <c r="B26" i="174" s="1"/>
  <c r="B4" i="172"/>
  <c r="B5" i="172"/>
  <c r="B26" i="170"/>
  <c r="C4" i="172"/>
  <c r="C25" i="170"/>
  <c r="C4" i="171"/>
  <c r="C25" i="171" s="1"/>
  <c r="C3" i="173" s="1"/>
  <c r="C4" i="174"/>
  <c r="C25" i="174" s="1"/>
  <c r="C26" i="170"/>
  <c r="B4" i="171"/>
  <c r="B25" i="171" s="1"/>
  <c r="B3" i="173" s="1"/>
  <c r="C5" i="172"/>
  <c r="C5" i="171"/>
  <c r="C26" i="171" s="1"/>
  <c r="C4" i="173" s="1"/>
  <c r="D7" i="167"/>
  <c r="D19" i="167" s="1"/>
  <c r="D7" i="156"/>
  <c r="D19" i="156" s="1"/>
  <c r="D6" i="166" s="1"/>
  <c r="D7" i="157"/>
  <c r="D7" i="155"/>
  <c r="D19" i="155" s="1"/>
  <c r="C7" i="170"/>
  <c r="C7" i="156"/>
  <c r="C19" i="156" s="1"/>
  <c r="C6" i="166" s="1"/>
  <c r="C7" i="157"/>
  <c r="C7" i="155"/>
  <c r="C19" i="155" s="1"/>
  <c r="C7" i="167"/>
  <c r="C19" i="167" s="1"/>
  <c r="B7" i="170"/>
  <c r="F7" i="157"/>
  <c r="F7" i="155"/>
  <c r="F19" i="155" s="1"/>
  <c r="F7" i="167"/>
  <c r="F19" i="167" s="1"/>
  <c r="F7" i="156"/>
  <c r="F19" i="156" s="1"/>
  <c r="F6" i="166" s="1"/>
  <c r="B7" i="157"/>
  <c r="B7" i="155"/>
  <c r="B19" i="155" s="1"/>
  <c r="B7" i="167"/>
  <c r="B19" i="167" s="1"/>
  <c r="B7" i="156"/>
  <c r="B19" i="156" s="1"/>
  <c r="B6" i="166" s="1"/>
  <c r="E7" i="155"/>
  <c r="E19" i="155" s="1"/>
  <c r="E7" i="167"/>
  <c r="E19" i="167" s="1"/>
  <c r="E7" i="156"/>
  <c r="E19" i="156" s="1"/>
  <c r="E6" i="166" s="1"/>
  <c r="E7" i="157"/>
  <c r="F9" i="192" l="1"/>
  <c r="F7" i="192"/>
  <c r="F15" i="192"/>
  <c r="F12" i="192"/>
  <c r="B7" i="174"/>
  <c r="B28" i="174" s="1"/>
  <c r="B7" i="172"/>
  <c r="B7" i="171"/>
  <c r="B28" i="171" s="1"/>
  <c r="B6" i="173" s="1"/>
  <c r="B28" i="170"/>
  <c r="C7" i="174"/>
  <c r="C28" i="174" s="1"/>
  <c r="C7" i="172"/>
  <c r="C7" i="171"/>
  <c r="C28" i="171" s="1"/>
  <c r="C6" i="173" s="1"/>
  <c r="C28" i="170"/>
  <c r="F13" i="192" l="1"/>
  <c r="F16" i="190"/>
  <c r="F16" i="189"/>
  <c r="F16" i="188"/>
  <c r="F8" i="190"/>
  <c r="F8" i="189"/>
  <c r="F8" i="188"/>
  <c r="F10" i="192"/>
  <c r="F20" i="192"/>
  <c r="F10" i="190"/>
  <c r="F10" i="189"/>
  <c r="F10" i="188"/>
  <c r="F16" i="192"/>
  <c r="F18" i="192"/>
  <c r="F13" i="190"/>
  <c r="F13" i="189"/>
  <c r="F13" i="188"/>
  <c r="F19" i="189" l="1"/>
  <c r="F19" i="188"/>
  <c r="F19" i="190"/>
  <c r="F21" i="190"/>
  <c r="F21" i="189"/>
  <c r="F21" i="188"/>
  <c r="F17" i="190"/>
  <c r="F17" i="189"/>
  <c r="F17" i="188"/>
  <c r="F11" i="189"/>
  <c r="F11" i="190"/>
  <c r="F11" i="188"/>
  <c r="F14" i="190"/>
  <c r="F14" i="189"/>
  <c r="F14" i="188"/>
  <c r="E15" i="192" l="1"/>
  <c r="D12" i="192"/>
  <c r="D15" i="192"/>
  <c r="E9" i="192"/>
  <c r="E12" i="192"/>
  <c r="D9" i="192"/>
  <c r="E13" i="190" l="1"/>
  <c r="E13" i="188"/>
  <c r="E13" i="189"/>
  <c r="D16" i="192"/>
  <c r="D13" i="192"/>
  <c r="E13" i="192"/>
  <c r="D10" i="190"/>
  <c r="D10" i="189"/>
  <c r="D10" i="188"/>
  <c r="D13" i="190"/>
  <c r="D13" i="189"/>
  <c r="D13" i="188"/>
  <c r="D10" i="192"/>
  <c r="E16" i="192"/>
  <c r="D16" i="190"/>
  <c r="D16" i="189"/>
  <c r="D16" i="188"/>
  <c r="E16" i="190"/>
  <c r="E16" i="189"/>
  <c r="E16" i="188"/>
  <c r="E10" i="192"/>
  <c r="E10" i="190"/>
  <c r="E10" i="189"/>
  <c r="E10" i="188"/>
  <c r="D14" i="189" l="1"/>
  <c r="D14" i="188"/>
  <c r="D14" i="190"/>
  <c r="E11" i="190"/>
  <c r="E11" i="189"/>
  <c r="E11" i="188"/>
  <c r="D11" i="190"/>
  <c r="D11" i="189"/>
  <c r="D11" i="188"/>
  <c r="E17" i="190"/>
  <c r="E17" i="189"/>
  <c r="E17" i="188"/>
  <c r="E14" i="190"/>
  <c r="E14" i="189"/>
  <c r="E14" i="188"/>
  <c r="D17" i="190"/>
  <c r="D17" i="188"/>
  <c r="D17" i="189"/>
  <c r="C9" i="157"/>
  <c r="C9" i="155"/>
  <c r="C21" i="155" s="1"/>
  <c r="C9" i="167"/>
  <c r="C21" i="167" s="1"/>
  <c r="C9" i="156"/>
  <c r="C21" i="156" s="1"/>
  <c r="C8" i="166" s="1"/>
  <c r="B10" i="170"/>
  <c r="C8" i="170"/>
  <c r="B8" i="170"/>
  <c r="D9" i="156"/>
  <c r="D21" i="156" s="1"/>
  <c r="D8" i="166" s="1"/>
  <c r="D9" i="157"/>
  <c r="D9" i="155"/>
  <c r="D21" i="155" s="1"/>
  <c r="D9" i="167"/>
  <c r="D21" i="167" s="1"/>
  <c r="C10" i="170"/>
  <c r="F9" i="167" l="1"/>
  <c r="F21" i="167" s="1"/>
  <c r="F9" i="155"/>
  <c r="F21" i="155" s="1"/>
  <c r="F9" i="156"/>
  <c r="F21" i="156" s="1"/>
  <c r="F8" i="166" s="1"/>
  <c r="F9" i="157"/>
  <c r="C11" i="170"/>
  <c r="B19" i="170"/>
  <c r="B11" i="170"/>
  <c r="B8" i="174"/>
  <c r="B29" i="174" s="1"/>
  <c r="B8" i="172"/>
  <c r="B8" i="171"/>
  <c r="B29" i="171" s="1"/>
  <c r="B7" i="173" s="1"/>
  <c r="B29" i="170"/>
  <c r="B21" i="170"/>
  <c r="C10" i="174"/>
  <c r="C31" i="174" s="1"/>
  <c r="C10" i="172"/>
  <c r="C10" i="171"/>
  <c r="C31" i="171" s="1"/>
  <c r="C9" i="173" s="1"/>
  <c r="C31" i="170"/>
  <c r="C11" i="167"/>
  <c r="C23" i="167" s="1"/>
  <c r="C11" i="156"/>
  <c r="C23" i="156" s="1"/>
  <c r="C10" i="166" s="1"/>
  <c r="C11" i="155"/>
  <c r="C23" i="155" s="1"/>
  <c r="C11" i="157"/>
  <c r="B13" i="170"/>
  <c r="C8" i="174"/>
  <c r="C29" i="174" s="1"/>
  <c r="C8" i="172"/>
  <c r="C8" i="171"/>
  <c r="C29" i="171" s="1"/>
  <c r="C7" i="173" s="1"/>
  <c r="C29" i="170"/>
  <c r="D11" i="157"/>
  <c r="D11" i="167"/>
  <c r="D23" i="167" s="1"/>
  <c r="D11" i="156"/>
  <c r="D23" i="156" s="1"/>
  <c r="D10" i="166" s="1"/>
  <c r="D11" i="155"/>
  <c r="D23" i="155" s="1"/>
  <c r="C13" i="170"/>
  <c r="C19" i="170"/>
  <c r="C21" i="170"/>
  <c r="B10" i="174"/>
  <c r="B31" i="174" s="1"/>
  <c r="B10" i="172"/>
  <c r="B10" i="171"/>
  <c r="B31" i="171" s="1"/>
  <c r="B9" i="173" s="1"/>
  <c r="B31" i="170"/>
  <c r="E7" i="192" l="1"/>
  <c r="G12" i="192"/>
  <c r="G9" i="192"/>
  <c r="G15" i="192"/>
  <c r="B14" i="170"/>
  <c r="B35" i="170" s="1"/>
  <c r="C21" i="174"/>
  <c r="C42" i="174" s="1"/>
  <c r="C21" i="172"/>
  <c r="C21" i="171"/>
  <c r="C42" i="171" s="1"/>
  <c r="C20" i="173" s="1"/>
  <c r="C42" i="170"/>
  <c r="B21" i="174"/>
  <c r="B42" i="174" s="1"/>
  <c r="B21" i="172"/>
  <c r="B21" i="171"/>
  <c r="B42" i="171" s="1"/>
  <c r="B20" i="173" s="1"/>
  <c r="B42" i="170"/>
  <c r="B11" i="174"/>
  <c r="B32" i="174" s="1"/>
  <c r="B11" i="172"/>
  <c r="B11" i="171"/>
  <c r="B32" i="171" s="1"/>
  <c r="B10" i="173" s="1"/>
  <c r="B32" i="170"/>
  <c r="C11" i="174"/>
  <c r="C32" i="174" s="1"/>
  <c r="C11" i="172"/>
  <c r="C11" i="171"/>
  <c r="C32" i="171" s="1"/>
  <c r="C10" i="173" s="1"/>
  <c r="C32" i="170"/>
  <c r="C14" i="170"/>
  <c r="F11" i="167"/>
  <c r="F23" i="167" s="1"/>
  <c r="F11" i="156"/>
  <c r="F23" i="156" s="1"/>
  <c r="F10" i="166" s="1"/>
  <c r="F11" i="157"/>
  <c r="F11" i="155"/>
  <c r="F23" i="155" s="1"/>
  <c r="D13" i="167"/>
  <c r="D25" i="167" s="1"/>
  <c r="D13" i="155"/>
  <c r="D25" i="155" s="1"/>
  <c r="D13" i="156"/>
  <c r="D25" i="156" s="1"/>
  <c r="D12" i="166" s="1"/>
  <c r="D13" i="157"/>
  <c r="C16" i="170"/>
  <c r="C13" i="167"/>
  <c r="C25" i="167" s="1"/>
  <c r="C13" i="155"/>
  <c r="C25" i="155" s="1"/>
  <c r="C13" i="156"/>
  <c r="C25" i="156" s="1"/>
  <c r="C12" i="166" s="1"/>
  <c r="C13" i="157"/>
  <c r="B16" i="170"/>
  <c r="C19" i="174"/>
  <c r="C40" i="174" s="1"/>
  <c r="C19" i="172"/>
  <c r="C19" i="171"/>
  <c r="C40" i="171" s="1"/>
  <c r="C18" i="173" s="1"/>
  <c r="C40" i="170"/>
  <c r="C13" i="174"/>
  <c r="C34" i="174" s="1"/>
  <c r="C13" i="172"/>
  <c r="C13" i="171"/>
  <c r="C34" i="171" s="1"/>
  <c r="C12" i="173" s="1"/>
  <c r="C34" i="170"/>
  <c r="B13" i="174"/>
  <c r="B34" i="174" s="1"/>
  <c r="B13" i="172"/>
  <c r="B13" i="171"/>
  <c r="B34" i="171" s="1"/>
  <c r="B12" i="173" s="1"/>
  <c r="B34" i="170"/>
  <c r="B19" i="174"/>
  <c r="B40" i="174" s="1"/>
  <c r="B19" i="172"/>
  <c r="B19" i="171"/>
  <c r="B40" i="171" s="1"/>
  <c r="B18" i="173" s="1"/>
  <c r="B40" i="170"/>
  <c r="G10" i="190" l="1"/>
  <c r="G10" i="188"/>
  <c r="G10" i="189"/>
  <c r="G13" i="190"/>
  <c r="G13" i="189"/>
  <c r="G13" i="188"/>
  <c r="G10" i="192"/>
  <c r="G16" i="192"/>
  <c r="E20" i="192"/>
  <c r="E8" i="190"/>
  <c r="E8" i="188"/>
  <c r="E8" i="189"/>
  <c r="G13" i="192"/>
  <c r="E18" i="192"/>
  <c r="G16" i="190"/>
  <c r="G16" i="189"/>
  <c r="G16" i="188"/>
  <c r="B14" i="172"/>
  <c r="B14" i="174"/>
  <c r="B35" i="174" s="1"/>
  <c r="B14" i="171"/>
  <c r="B35" i="171" s="1"/>
  <c r="B13" i="173" s="1"/>
  <c r="B17" i="170"/>
  <c r="B38" i="170" s="1"/>
  <c r="C17" i="170"/>
  <c r="C14" i="174"/>
  <c r="C35" i="174" s="1"/>
  <c r="C14" i="172"/>
  <c r="C14" i="171"/>
  <c r="C35" i="171" s="1"/>
  <c r="C13" i="173" s="1"/>
  <c r="C35" i="170"/>
  <c r="C16" i="174"/>
  <c r="C37" i="174" s="1"/>
  <c r="C16" i="172"/>
  <c r="C16" i="171"/>
  <c r="C37" i="171" s="1"/>
  <c r="C15" i="173" s="1"/>
  <c r="C37" i="170"/>
  <c r="F13" i="156"/>
  <c r="F25" i="156" s="1"/>
  <c r="F12" i="166" s="1"/>
  <c r="F13" i="157"/>
  <c r="F13" i="167"/>
  <c r="F25" i="167" s="1"/>
  <c r="F13" i="155"/>
  <c r="F25" i="155" s="1"/>
  <c r="B16" i="174"/>
  <c r="B37" i="174" s="1"/>
  <c r="B16" i="172"/>
  <c r="B16" i="171"/>
  <c r="B37" i="171" s="1"/>
  <c r="B15" i="173" s="1"/>
  <c r="B37" i="170"/>
  <c r="G17" i="189" l="1"/>
  <c r="G17" i="190"/>
  <c r="G17" i="188"/>
  <c r="E19" i="190"/>
  <c r="E19" i="189"/>
  <c r="E19" i="188"/>
  <c r="E21" i="189"/>
  <c r="E21" i="190"/>
  <c r="E21" i="188"/>
  <c r="G11" i="190"/>
  <c r="G11" i="189"/>
  <c r="G11" i="188"/>
  <c r="G14" i="190"/>
  <c r="G14" i="189"/>
  <c r="G14" i="188"/>
  <c r="B17" i="171"/>
  <c r="B38" i="171" s="1"/>
  <c r="B16" i="173" s="1"/>
  <c r="B17" i="174"/>
  <c r="B38" i="174" s="1"/>
  <c r="B17" i="172"/>
  <c r="C17" i="174"/>
  <c r="C38" i="174" s="1"/>
  <c r="C17" i="172"/>
  <c r="C17" i="171"/>
  <c r="C38" i="171" s="1"/>
  <c r="C16" i="173" s="1"/>
  <c r="C38" i="170"/>
  <c r="B2" i="175" l="1"/>
  <c r="B21" i="175" s="1"/>
  <c r="C2" i="175"/>
  <c r="C21" i="175" s="1"/>
  <c r="D2" i="175"/>
  <c r="D21" i="175" s="1"/>
  <c r="E2" i="175"/>
  <c r="E21" i="175" s="1"/>
  <c r="B3" i="175"/>
  <c r="B22" i="175" s="1"/>
  <c r="C3" i="175"/>
  <c r="C22" i="175" s="1"/>
  <c r="D3" i="175"/>
  <c r="D22" i="175" s="1"/>
  <c r="E3" i="175"/>
  <c r="E22" i="175" s="1"/>
  <c r="E5" i="175" l="1"/>
  <c r="E24" i="175" s="1"/>
  <c r="D5" i="175"/>
  <c r="D24" i="175" s="1"/>
  <c r="C5" i="175"/>
  <c r="C24" i="175" s="1"/>
  <c r="B5" i="175"/>
  <c r="B24" i="175" s="1"/>
  <c r="B2" i="178" l="1"/>
  <c r="B21" i="178" s="1"/>
  <c r="C2" i="178"/>
  <c r="C21" i="178" s="1"/>
  <c r="D2" i="178"/>
  <c r="D21" i="178" s="1"/>
  <c r="E2" i="178"/>
  <c r="E21" i="178" s="1"/>
  <c r="B3" i="178"/>
  <c r="B22" i="178" s="1"/>
  <c r="C3" i="178"/>
  <c r="C22" i="178" s="1"/>
  <c r="D3" i="178"/>
  <c r="D22" i="178" s="1"/>
  <c r="E3" i="178"/>
  <c r="E22" i="178" s="1"/>
  <c r="B2" i="176"/>
  <c r="C2" i="176"/>
  <c r="D2" i="176"/>
  <c r="E2" i="176"/>
  <c r="B3" i="176"/>
  <c r="C3" i="176"/>
  <c r="D3" i="176"/>
  <c r="E3" i="176"/>
  <c r="B3" i="177"/>
  <c r="D3" i="177"/>
  <c r="E3" i="177"/>
  <c r="C4" i="177"/>
  <c r="D4" i="177"/>
  <c r="C3" i="177"/>
  <c r="B4" i="177"/>
  <c r="E4" i="177"/>
  <c r="E5" i="178" l="1"/>
  <c r="E24" i="178" s="1"/>
  <c r="E5" i="176"/>
  <c r="E6" i="177"/>
  <c r="D5" i="178"/>
  <c r="D24" i="178" s="1"/>
  <c r="D5" i="176"/>
  <c r="D6" i="177"/>
  <c r="C5" i="176"/>
  <c r="C6" i="177"/>
  <c r="C5" i="178"/>
  <c r="C24" i="178" s="1"/>
  <c r="B5" i="178"/>
  <c r="B24" i="178" s="1"/>
  <c r="B6" i="177"/>
  <c r="B5" i="176"/>
  <c r="B9" i="167" l="1"/>
  <c r="B21" i="167" s="1"/>
  <c r="B9" i="156"/>
  <c r="B21" i="156" s="1"/>
  <c r="B8" i="166" s="1"/>
  <c r="B9" i="157"/>
  <c r="B9" i="155"/>
  <c r="B21" i="155" s="1"/>
  <c r="B11" i="167" l="1"/>
  <c r="B23" i="167" s="1"/>
  <c r="B11" i="156"/>
  <c r="B23" i="156" s="1"/>
  <c r="B10" i="166" s="1"/>
  <c r="B11" i="155"/>
  <c r="B23" i="155" s="1"/>
  <c r="B11" i="157"/>
  <c r="B13" i="156" l="1"/>
  <c r="B25" i="156" s="1"/>
  <c r="B12" i="166" s="1"/>
  <c r="B13" i="157"/>
  <c r="B13" i="167"/>
  <c r="B25" i="167" s="1"/>
  <c r="B13" i="155"/>
  <c r="B25" i="155" s="1"/>
  <c r="D7" i="192" l="1"/>
  <c r="G7" i="192"/>
  <c r="G8" i="190" l="1"/>
  <c r="G8" i="189"/>
  <c r="G8" i="188"/>
  <c r="D18" i="192"/>
  <c r="G18" i="192"/>
  <c r="D8" i="190"/>
  <c r="D8" i="189"/>
  <c r="D8" i="188"/>
  <c r="G20" i="192"/>
  <c r="D20" i="192"/>
  <c r="E9" i="167"/>
  <c r="E21" i="167" s="1"/>
  <c r="E9" i="156"/>
  <c r="E21" i="156" s="1"/>
  <c r="E8" i="166" s="1"/>
  <c r="E9" i="157"/>
  <c r="E9" i="155"/>
  <c r="E21" i="155" s="1"/>
  <c r="D21" i="190" l="1"/>
  <c r="D21" i="188"/>
  <c r="D21" i="189"/>
  <c r="D19" i="190"/>
  <c r="D19" i="189"/>
  <c r="D19" i="188"/>
  <c r="G19" i="190"/>
  <c r="G19" i="189"/>
  <c r="G19" i="188"/>
  <c r="G21" i="190"/>
  <c r="G21" i="189"/>
  <c r="G21" i="188"/>
  <c r="E11" i="156"/>
  <c r="E23" i="156" s="1"/>
  <c r="E10" i="166" s="1"/>
  <c r="E11" i="155"/>
  <c r="E23" i="155" s="1"/>
  <c r="E11" i="157"/>
  <c r="E11" i="167"/>
  <c r="E23" i="167" s="1"/>
  <c r="E13" i="157" l="1"/>
  <c r="E13" i="167"/>
  <c r="E25" i="167" s="1"/>
  <c r="E13" i="155"/>
  <c r="E25" i="155" s="1"/>
  <c r="E13" i="156"/>
  <c r="E25" i="156" s="1"/>
  <c r="E12" i="166" s="1"/>
  <c r="D6" i="175" l="1"/>
  <c r="D25" i="175" s="1"/>
  <c r="D7" i="177" s="1"/>
  <c r="D8" i="175"/>
  <c r="D27" i="175" s="1"/>
  <c r="D9" i="177" s="1"/>
  <c r="D6" i="178"/>
  <c r="D25" i="178" s="1"/>
  <c r="D6" i="176"/>
  <c r="D8" i="176"/>
  <c r="D8" i="178"/>
  <c r="D27" i="178" s="1"/>
  <c r="D11" i="175" l="1"/>
  <c r="D30" i="175" s="1"/>
  <c r="D12" i="177" s="1"/>
  <c r="D9" i="175"/>
  <c r="D28" i="175" s="1"/>
  <c r="D10" i="177" s="1"/>
  <c r="D17" i="175"/>
  <c r="D36" i="175" s="1"/>
  <c r="D18" i="177" s="1"/>
  <c r="D19" i="175"/>
  <c r="D38" i="175" s="1"/>
  <c r="D20" i="177" s="1"/>
  <c r="D9" i="176"/>
  <c r="D9" i="178"/>
  <c r="D28" i="178" s="1"/>
  <c r="D19" i="178"/>
  <c r="D38" i="178" s="1"/>
  <c r="D19" i="176"/>
  <c r="D11" i="178"/>
  <c r="D30" i="178" s="1"/>
  <c r="D11" i="176"/>
  <c r="D17" i="178"/>
  <c r="D36" i="178" s="1"/>
  <c r="D17" i="176"/>
  <c r="D14" i="175" l="1"/>
  <c r="D33" i="175" s="1"/>
  <c r="D15" i="177" s="1"/>
  <c r="D12" i="175"/>
  <c r="D31" i="175" s="1"/>
  <c r="D13" i="177" s="1"/>
  <c r="D12" i="176"/>
  <c r="D12" i="178"/>
  <c r="D31" i="178" s="1"/>
  <c r="D14" i="176"/>
  <c r="D14" i="178"/>
  <c r="D33" i="178" s="1"/>
  <c r="D15" i="175" l="1"/>
  <c r="D34" i="175" s="1"/>
  <c r="D16" i="177" s="1"/>
  <c r="D15" i="178"/>
  <c r="D34" i="178" s="1"/>
  <c r="D15" i="176"/>
  <c r="C4" i="154"/>
  <c r="D4" i="154"/>
  <c r="E4" i="154"/>
  <c r="F4" i="154"/>
  <c r="G4" i="154"/>
  <c r="H4" i="154"/>
  <c r="I4" i="154"/>
  <c r="J4" i="154"/>
  <c r="K4" i="154"/>
  <c r="L4" i="154"/>
  <c r="M4" i="154"/>
  <c r="N4" i="154"/>
  <c r="O4" i="154"/>
  <c r="P4" i="154"/>
  <c r="Q4" i="154"/>
  <c r="R4" i="154"/>
  <c r="S4" i="154"/>
  <c r="T4" i="154"/>
  <c r="U4" i="154"/>
  <c r="V4" i="154"/>
  <c r="W4" i="154"/>
  <c r="X4" i="154"/>
  <c r="Y4" i="154"/>
  <c r="Z4" i="154"/>
  <c r="AA4" i="154"/>
  <c r="AB4" i="154"/>
  <c r="AC4" i="154"/>
  <c r="AD4" i="154"/>
  <c r="AE4" i="154"/>
  <c r="AF4" i="154"/>
  <c r="AG4" i="154"/>
  <c r="AH4" i="154"/>
  <c r="AI4" i="154"/>
  <c r="AJ4" i="154"/>
  <c r="AK4" i="154"/>
  <c r="AL4" i="154"/>
  <c r="AM4" i="154"/>
  <c r="AN4" i="154"/>
  <c r="AO4" i="154"/>
  <c r="AP4" i="154"/>
  <c r="AQ4" i="154"/>
  <c r="AR4" i="154"/>
  <c r="AS4" i="154"/>
  <c r="AT4" i="154"/>
  <c r="AU4" i="154"/>
  <c r="AV4" i="154"/>
  <c r="AW4" i="154"/>
  <c r="AX4" i="154"/>
  <c r="AY4" i="154"/>
  <c r="AZ4" i="154"/>
  <c r="BA4" i="154"/>
  <c r="BB4" i="154"/>
  <c r="BC4" i="154"/>
  <c r="BD4" i="154"/>
  <c r="C5" i="154"/>
  <c r="D5" i="154"/>
  <c r="E5" i="154"/>
  <c r="F5" i="154"/>
  <c r="G5" i="154"/>
  <c r="H5" i="154"/>
  <c r="I5" i="154"/>
  <c r="J5" i="154"/>
  <c r="K5" i="154"/>
  <c r="L5" i="154"/>
  <c r="M5" i="154"/>
  <c r="N5" i="154"/>
  <c r="O5" i="154"/>
  <c r="P5" i="154"/>
  <c r="Q5" i="154"/>
  <c r="R5" i="154"/>
  <c r="S5" i="154"/>
  <c r="T5" i="154"/>
  <c r="U5" i="154"/>
  <c r="V5" i="154"/>
  <c r="W5" i="154"/>
  <c r="X5" i="154"/>
  <c r="Y5" i="154"/>
  <c r="Z5" i="154"/>
  <c r="AA5" i="154"/>
  <c r="AB5" i="154"/>
  <c r="AC5" i="154"/>
  <c r="AD5" i="154"/>
  <c r="AE5" i="154"/>
  <c r="AF5" i="154"/>
  <c r="AG5" i="154"/>
  <c r="AH5" i="154"/>
  <c r="AI5" i="154"/>
  <c r="AJ5" i="154"/>
  <c r="AK5" i="154"/>
  <c r="AL5" i="154"/>
  <c r="AM5" i="154"/>
  <c r="AN5" i="154"/>
  <c r="AO5" i="154"/>
  <c r="AP5" i="154"/>
  <c r="AQ5" i="154"/>
  <c r="AR5" i="154"/>
  <c r="AS5" i="154"/>
  <c r="AT5" i="154"/>
  <c r="AU5" i="154"/>
  <c r="AV5" i="154"/>
  <c r="AW5" i="154"/>
  <c r="AX5" i="154"/>
  <c r="AY5" i="154"/>
  <c r="AZ5" i="154"/>
  <c r="BA5" i="154"/>
  <c r="BB5" i="154"/>
  <c r="BC5" i="154"/>
  <c r="BD5" i="154"/>
  <c r="C7" i="154"/>
  <c r="D7" i="154"/>
  <c r="E7" i="154"/>
  <c r="F7" i="154"/>
  <c r="G7" i="154"/>
  <c r="H7" i="154"/>
  <c r="I7" i="154"/>
  <c r="J7" i="154"/>
  <c r="K7" i="154"/>
  <c r="L7" i="154"/>
  <c r="M7" i="154"/>
  <c r="N7" i="154"/>
  <c r="O7" i="154"/>
  <c r="P7" i="154"/>
  <c r="Q7" i="154"/>
  <c r="R7" i="154"/>
  <c r="S7" i="154"/>
  <c r="T7" i="154"/>
  <c r="U7" i="154"/>
  <c r="V7" i="154"/>
  <c r="W7" i="154"/>
  <c r="X7" i="154"/>
  <c r="Y7" i="154"/>
  <c r="Z7" i="154"/>
  <c r="AA7" i="154"/>
  <c r="AB7" i="154"/>
  <c r="AC7" i="154"/>
  <c r="AD7" i="154"/>
  <c r="AE7" i="154"/>
  <c r="AF7" i="154"/>
  <c r="AG7" i="154"/>
  <c r="AH7" i="154"/>
  <c r="AI7" i="154"/>
  <c r="AJ7" i="154"/>
  <c r="AK7" i="154"/>
  <c r="AL7" i="154"/>
  <c r="AM7" i="154"/>
  <c r="AN7" i="154"/>
  <c r="AO7" i="154"/>
  <c r="AP7" i="154"/>
  <c r="AQ7" i="154"/>
  <c r="AR7" i="154"/>
  <c r="AS7" i="154"/>
  <c r="AT7" i="154"/>
  <c r="AU7" i="154"/>
  <c r="AV7" i="154"/>
  <c r="AW7" i="154"/>
  <c r="AX7" i="154"/>
  <c r="AY7" i="154"/>
  <c r="AZ7" i="154"/>
  <c r="BA7" i="154"/>
  <c r="BB7" i="154"/>
  <c r="BC7" i="154"/>
  <c r="BD7" i="154"/>
  <c r="C4" i="169"/>
  <c r="C25" i="169" s="1"/>
  <c r="D4" i="169"/>
  <c r="D25" i="169" s="1"/>
  <c r="E4" i="169"/>
  <c r="E25" i="169" s="1"/>
  <c r="F4" i="169"/>
  <c r="F25" i="169" s="1"/>
  <c r="G4" i="169"/>
  <c r="G25" i="169" s="1"/>
  <c r="H4" i="169"/>
  <c r="H25" i="169" s="1"/>
  <c r="I4" i="169"/>
  <c r="I25" i="169" s="1"/>
  <c r="J4" i="169"/>
  <c r="J25" i="169" s="1"/>
  <c r="K4" i="169"/>
  <c r="K25" i="169" s="1"/>
  <c r="L4" i="169"/>
  <c r="L25" i="169" s="1"/>
  <c r="M4" i="169"/>
  <c r="M25" i="169" s="1"/>
  <c r="N4" i="169"/>
  <c r="N25" i="169" s="1"/>
  <c r="O4" i="169"/>
  <c r="O25" i="169" s="1"/>
  <c r="P4" i="169"/>
  <c r="P25" i="169" s="1"/>
  <c r="Q4" i="169"/>
  <c r="Q25" i="169" s="1"/>
  <c r="R4" i="169"/>
  <c r="R25" i="169" s="1"/>
  <c r="S4" i="169"/>
  <c r="S25" i="169" s="1"/>
  <c r="T4" i="169"/>
  <c r="T25" i="169" s="1"/>
  <c r="U4" i="169"/>
  <c r="U25" i="169" s="1"/>
  <c r="V4" i="169"/>
  <c r="V25" i="169" s="1"/>
  <c r="W4" i="169"/>
  <c r="W25" i="169" s="1"/>
  <c r="X4" i="169"/>
  <c r="X25" i="169" s="1"/>
  <c r="Y4" i="169"/>
  <c r="Y25" i="169" s="1"/>
  <c r="Z4" i="169"/>
  <c r="Z25" i="169" s="1"/>
  <c r="AA4" i="169"/>
  <c r="AA25" i="169" s="1"/>
  <c r="AB4" i="169"/>
  <c r="AB25" i="169" s="1"/>
  <c r="AC4" i="169"/>
  <c r="AC25" i="169" s="1"/>
  <c r="AD4" i="169"/>
  <c r="AD25" i="169" s="1"/>
  <c r="AE4" i="169"/>
  <c r="AE25" i="169" s="1"/>
  <c r="AF4" i="169"/>
  <c r="AF25" i="169" s="1"/>
  <c r="AG4" i="169"/>
  <c r="AG25" i="169" s="1"/>
  <c r="AH4" i="169"/>
  <c r="AH25" i="169" s="1"/>
  <c r="AI4" i="169"/>
  <c r="AI25" i="169" s="1"/>
  <c r="AJ4" i="169"/>
  <c r="AJ25" i="169" s="1"/>
  <c r="AK4" i="169"/>
  <c r="AK25" i="169" s="1"/>
  <c r="AL4" i="169"/>
  <c r="AL25" i="169" s="1"/>
  <c r="AM4" i="169"/>
  <c r="AM25" i="169" s="1"/>
  <c r="AN4" i="169"/>
  <c r="AN25" i="169" s="1"/>
  <c r="AO4" i="169"/>
  <c r="AO25" i="169" s="1"/>
  <c r="AP4" i="169"/>
  <c r="AP25" i="169" s="1"/>
  <c r="AQ4" i="169"/>
  <c r="AQ25" i="169" s="1"/>
  <c r="AR4" i="169"/>
  <c r="AR25" i="169" s="1"/>
  <c r="AS4" i="169"/>
  <c r="AS25" i="169" s="1"/>
  <c r="AT4" i="169"/>
  <c r="AT25" i="169" s="1"/>
  <c r="AU4" i="169"/>
  <c r="AU25" i="169" s="1"/>
  <c r="AV4" i="169"/>
  <c r="AV25" i="169" s="1"/>
  <c r="AW4" i="169"/>
  <c r="AW25" i="169" s="1"/>
  <c r="AX4" i="169"/>
  <c r="AX25" i="169" s="1"/>
  <c r="AY4" i="169"/>
  <c r="AY25" i="169" s="1"/>
  <c r="AZ4" i="169"/>
  <c r="AZ25" i="169" s="1"/>
  <c r="BA4" i="169"/>
  <c r="BA25" i="169" s="1"/>
  <c r="BB4" i="169"/>
  <c r="BB25" i="169" s="1"/>
  <c r="BC4" i="169"/>
  <c r="BC25" i="169" s="1"/>
  <c r="BD4" i="169"/>
  <c r="BD25" i="169" s="1"/>
  <c r="C5" i="169"/>
  <c r="C26" i="169" s="1"/>
  <c r="D5" i="169"/>
  <c r="D26" i="169" s="1"/>
  <c r="E5" i="169"/>
  <c r="E26" i="169" s="1"/>
  <c r="F5" i="169"/>
  <c r="F26" i="169" s="1"/>
  <c r="G5" i="169"/>
  <c r="G26" i="169" s="1"/>
  <c r="H5" i="169"/>
  <c r="H26" i="169" s="1"/>
  <c r="I5" i="169"/>
  <c r="I26" i="169" s="1"/>
  <c r="J5" i="169"/>
  <c r="J26" i="169" s="1"/>
  <c r="K5" i="169"/>
  <c r="K26" i="169" s="1"/>
  <c r="L5" i="169"/>
  <c r="L26" i="169" s="1"/>
  <c r="M5" i="169"/>
  <c r="M26" i="169" s="1"/>
  <c r="N5" i="169"/>
  <c r="N26" i="169" s="1"/>
  <c r="O5" i="169"/>
  <c r="O26" i="169" s="1"/>
  <c r="P5" i="169"/>
  <c r="P26" i="169" s="1"/>
  <c r="Q5" i="169"/>
  <c r="Q26" i="169" s="1"/>
  <c r="R5" i="169"/>
  <c r="R26" i="169" s="1"/>
  <c r="S5" i="169"/>
  <c r="S26" i="169" s="1"/>
  <c r="T5" i="169"/>
  <c r="T26" i="169" s="1"/>
  <c r="U5" i="169"/>
  <c r="U26" i="169" s="1"/>
  <c r="V5" i="169"/>
  <c r="V26" i="169" s="1"/>
  <c r="W5" i="169"/>
  <c r="W26" i="169" s="1"/>
  <c r="X5" i="169"/>
  <c r="X26" i="169" s="1"/>
  <c r="Y5" i="169"/>
  <c r="Y26" i="169" s="1"/>
  <c r="Z5" i="169"/>
  <c r="Z26" i="169" s="1"/>
  <c r="AA5" i="169"/>
  <c r="AA26" i="169" s="1"/>
  <c r="AB5" i="169"/>
  <c r="AB26" i="169" s="1"/>
  <c r="AC5" i="169"/>
  <c r="AC26" i="169" s="1"/>
  <c r="AD5" i="169"/>
  <c r="AD26" i="169" s="1"/>
  <c r="AE5" i="169"/>
  <c r="AE26" i="169" s="1"/>
  <c r="AF5" i="169"/>
  <c r="AF26" i="169" s="1"/>
  <c r="AG5" i="169"/>
  <c r="AG26" i="169" s="1"/>
  <c r="AH5" i="169"/>
  <c r="AH26" i="169" s="1"/>
  <c r="AI5" i="169"/>
  <c r="AI26" i="169" s="1"/>
  <c r="AJ5" i="169"/>
  <c r="AJ26" i="169" s="1"/>
  <c r="AK5" i="169"/>
  <c r="AK26" i="169" s="1"/>
  <c r="AL5" i="169"/>
  <c r="AL26" i="169" s="1"/>
  <c r="AM5" i="169"/>
  <c r="AM26" i="169" s="1"/>
  <c r="AN5" i="169"/>
  <c r="AN26" i="169" s="1"/>
  <c r="AO5" i="169"/>
  <c r="AO26" i="169" s="1"/>
  <c r="AP5" i="169"/>
  <c r="AP26" i="169" s="1"/>
  <c r="AQ5" i="169"/>
  <c r="AQ26" i="169" s="1"/>
  <c r="AR5" i="169"/>
  <c r="AR26" i="169" s="1"/>
  <c r="AS5" i="169"/>
  <c r="AS26" i="169" s="1"/>
  <c r="AT5" i="169"/>
  <c r="AT26" i="169" s="1"/>
  <c r="AU5" i="169"/>
  <c r="AU26" i="169" s="1"/>
  <c r="AV5" i="169"/>
  <c r="AV26" i="169" s="1"/>
  <c r="AW5" i="169"/>
  <c r="AW26" i="169" s="1"/>
  <c r="AX5" i="169"/>
  <c r="AX26" i="169" s="1"/>
  <c r="AY5" i="169"/>
  <c r="AY26" i="169" s="1"/>
  <c r="AZ5" i="169"/>
  <c r="AZ26" i="169" s="1"/>
  <c r="BA5" i="169"/>
  <c r="BA26" i="169" s="1"/>
  <c r="BB5" i="169"/>
  <c r="BB26" i="169" s="1"/>
  <c r="BC5" i="169"/>
  <c r="BC26" i="169" s="1"/>
  <c r="BD5" i="169"/>
  <c r="BD26" i="169" s="1"/>
  <c r="C7" i="169"/>
  <c r="C28" i="169" s="1"/>
  <c r="D7" i="169"/>
  <c r="D28" i="169" s="1"/>
  <c r="E7" i="169"/>
  <c r="E28" i="169" s="1"/>
  <c r="F7" i="169"/>
  <c r="F28" i="169" s="1"/>
  <c r="G7" i="169"/>
  <c r="G28" i="169" s="1"/>
  <c r="H7" i="169"/>
  <c r="H28" i="169" s="1"/>
  <c r="I7" i="169"/>
  <c r="I28" i="169" s="1"/>
  <c r="J7" i="169"/>
  <c r="J28" i="169" s="1"/>
  <c r="K7" i="169"/>
  <c r="K28" i="169" s="1"/>
  <c r="L7" i="169"/>
  <c r="L28" i="169" s="1"/>
  <c r="M7" i="169"/>
  <c r="M28" i="169" s="1"/>
  <c r="N7" i="169"/>
  <c r="N28" i="169" s="1"/>
  <c r="O7" i="169"/>
  <c r="O28" i="169" s="1"/>
  <c r="P7" i="169"/>
  <c r="P28" i="169" s="1"/>
  <c r="Q7" i="169"/>
  <c r="Q28" i="169" s="1"/>
  <c r="R7" i="169"/>
  <c r="R28" i="169" s="1"/>
  <c r="S7" i="169"/>
  <c r="S28" i="169" s="1"/>
  <c r="T7" i="169"/>
  <c r="T28" i="169" s="1"/>
  <c r="U7" i="169"/>
  <c r="U28" i="169" s="1"/>
  <c r="V7" i="169"/>
  <c r="V28" i="169" s="1"/>
  <c r="W7" i="169"/>
  <c r="W28" i="169" s="1"/>
  <c r="X7" i="169"/>
  <c r="X28" i="169" s="1"/>
  <c r="Y7" i="169"/>
  <c r="Y28" i="169" s="1"/>
  <c r="Z7" i="169"/>
  <c r="Z28" i="169" s="1"/>
  <c r="AA7" i="169"/>
  <c r="AA28" i="169" s="1"/>
  <c r="AB7" i="169"/>
  <c r="AB28" i="169" s="1"/>
  <c r="AC7" i="169"/>
  <c r="AC28" i="169" s="1"/>
  <c r="AD7" i="169"/>
  <c r="AD28" i="169" s="1"/>
  <c r="AE7" i="169"/>
  <c r="AE28" i="169" s="1"/>
  <c r="AF7" i="169"/>
  <c r="AF28" i="169" s="1"/>
  <c r="AG7" i="169"/>
  <c r="AG28" i="169" s="1"/>
  <c r="AH7" i="169"/>
  <c r="AH28" i="169" s="1"/>
  <c r="AI7" i="169"/>
  <c r="AI28" i="169" s="1"/>
  <c r="AJ7" i="169"/>
  <c r="AJ28" i="169" s="1"/>
  <c r="AK7" i="169"/>
  <c r="AK28" i="169" s="1"/>
  <c r="AL7" i="169"/>
  <c r="AL28" i="169" s="1"/>
  <c r="AM7" i="169"/>
  <c r="AM28" i="169" s="1"/>
  <c r="AN7" i="169"/>
  <c r="AN28" i="169" s="1"/>
  <c r="AO7" i="169"/>
  <c r="AO28" i="169" s="1"/>
  <c r="AP7" i="169"/>
  <c r="AP28" i="169" s="1"/>
  <c r="AQ7" i="169"/>
  <c r="AQ28" i="169" s="1"/>
  <c r="AR7" i="169"/>
  <c r="AR28" i="169" s="1"/>
  <c r="AS7" i="169"/>
  <c r="AS28" i="169" s="1"/>
  <c r="AT7" i="169"/>
  <c r="AT28" i="169" s="1"/>
  <c r="AU7" i="169"/>
  <c r="AU28" i="169" s="1"/>
  <c r="AV7" i="169"/>
  <c r="AV28" i="169" s="1"/>
  <c r="AW7" i="169"/>
  <c r="AW28" i="169" s="1"/>
  <c r="AX7" i="169"/>
  <c r="AX28" i="169" s="1"/>
  <c r="AY7" i="169"/>
  <c r="AY28" i="169" s="1"/>
  <c r="AZ7" i="169"/>
  <c r="AZ28" i="169" s="1"/>
  <c r="BA7" i="169"/>
  <c r="BA28" i="169" s="1"/>
  <c r="BB7" i="169"/>
  <c r="BB28" i="169" s="1"/>
  <c r="BC7" i="169"/>
  <c r="BC28" i="169" s="1"/>
  <c r="BD7" i="169"/>
  <c r="BD28" i="169" s="1"/>
  <c r="C4" i="153"/>
  <c r="C25" i="153" s="1"/>
  <c r="C3" i="168" s="1"/>
  <c r="D4" i="153"/>
  <c r="D25" i="153" s="1"/>
  <c r="D3" i="168" s="1"/>
  <c r="E4" i="153"/>
  <c r="E25" i="153" s="1"/>
  <c r="E3" i="168" s="1"/>
  <c r="F4" i="153"/>
  <c r="F25" i="153" s="1"/>
  <c r="F3" i="168" s="1"/>
  <c r="G4" i="153"/>
  <c r="G25" i="153" s="1"/>
  <c r="G3" i="168" s="1"/>
  <c r="H4" i="153"/>
  <c r="H25" i="153" s="1"/>
  <c r="H3" i="168" s="1"/>
  <c r="I4" i="153"/>
  <c r="I25" i="153" s="1"/>
  <c r="I3" i="168" s="1"/>
  <c r="J4" i="153"/>
  <c r="J25" i="153" s="1"/>
  <c r="J3" i="168" s="1"/>
  <c r="K4" i="153"/>
  <c r="K25" i="153" s="1"/>
  <c r="K3" i="168" s="1"/>
  <c r="L4" i="153"/>
  <c r="L25" i="153" s="1"/>
  <c r="L3" i="168" s="1"/>
  <c r="M4" i="153"/>
  <c r="M25" i="153" s="1"/>
  <c r="M3" i="168" s="1"/>
  <c r="N4" i="153"/>
  <c r="N25" i="153" s="1"/>
  <c r="N3" i="168" s="1"/>
  <c r="O4" i="153"/>
  <c r="O25" i="153" s="1"/>
  <c r="O3" i="168" s="1"/>
  <c r="P4" i="153"/>
  <c r="P25" i="153" s="1"/>
  <c r="P3" i="168" s="1"/>
  <c r="Q4" i="153"/>
  <c r="Q25" i="153" s="1"/>
  <c r="Q3" i="168" s="1"/>
  <c r="R4" i="153"/>
  <c r="R25" i="153" s="1"/>
  <c r="R3" i="168" s="1"/>
  <c r="S4" i="153"/>
  <c r="S25" i="153" s="1"/>
  <c r="S3" i="168" s="1"/>
  <c r="T4" i="153"/>
  <c r="T25" i="153" s="1"/>
  <c r="T3" i="168" s="1"/>
  <c r="U4" i="153"/>
  <c r="U25" i="153" s="1"/>
  <c r="U3" i="168" s="1"/>
  <c r="V4" i="153"/>
  <c r="V25" i="153" s="1"/>
  <c r="V3" i="168" s="1"/>
  <c r="W4" i="153"/>
  <c r="W25" i="153" s="1"/>
  <c r="W3" i="168" s="1"/>
  <c r="X4" i="153"/>
  <c r="X25" i="153" s="1"/>
  <c r="X3" i="168" s="1"/>
  <c r="Y4" i="153"/>
  <c r="Y25" i="153" s="1"/>
  <c r="Y3" i="168" s="1"/>
  <c r="Z4" i="153"/>
  <c r="Z25" i="153" s="1"/>
  <c r="Z3" i="168" s="1"/>
  <c r="AA4" i="153"/>
  <c r="AA25" i="153" s="1"/>
  <c r="AA3" i="168" s="1"/>
  <c r="AB4" i="153"/>
  <c r="AB25" i="153" s="1"/>
  <c r="AB3" i="168" s="1"/>
  <c r="AC4" i="153"/>
  <c r="AC25" i="153" s="1"/>
  <c r="AC3" i="168" s="1"/>
  <c r="AD4" i="153"/>
  <c r="AD25" i="153" s="1"/>
  <c r="AD3" i="168" s="1"/>
  <c r="AE4" i="153"/>
  <c r="AE25" i="153" s="1"/>
  <c r="AE3" i="168" s="1"/>
  <c r="AF4" i="153"/>
  <c r="AF25" i="153" s="1"/>
  <c r="AF3" i="168" s="1"/>
  <c r="AG4" i="153"/>
  <c r="AG25" i="153" s="1"/>
  <c r="AG3" i="168" s="1"/>
  <c r="AH4" i="153"/>
  <c r="AH25" i="153" s="1"/>
  <c r="AH3" i="168" s="1"/>
  <c r="AI4" i="153"/>
  <c r="AI25" i="153" s="1"/>
  <c r="AI3" i="168" s="1"/>
  <c r="AJ4" i="153"/>
  <c r="AJ25" i="153" s="1"/>
  <c r="AJ3" i="168" s="1"/>
  <c r="AK4" i="153"/>
  <c r="AK25" i="153" s="1"/>
  <c r="AK3" i="168" s="1"/>
  <c r="AL4" i="153"/>
  <c r="AL25" i="153" s="1"/>
  <c r="AL3" i="168" s="1"/>
  <c r="AM4" i="153"/>
  <c r="AM25" i="153" s="1"/>
  <c r="AM3" i="168" s="1"/>
  <c r="AN4" i="153"/>
  <c r="AN25" i="153" s="1"/>
  <c r="AN3" i="168" s="1"/>
  <c r="AO4" i="153"/>
  <c r="AO25" i="153" s="1"/>
  <c r="AO3" i="168" s="1"/>
  <c r="AP4" i="153"/>
  <c r="AP25" i="153" s="1"/>
  <c r="AP3" i="168" s="1"/>
  <c r="AQ4" i="153"/>
  <c r="AQ25" i="153" s="1"/>
  <c r="AQ3" i="168" s="1"/>
  <c r="AR4" i="153"/>
  <c r="AR25" i="153" s="1"/>
  <c r="AR3" i="168" s="1"/>
  <c r="AS4" i="153"/>
  <c r="AS25" i="153" s="1"/>
  <c r="AS3" i="168" s="1"/>
  <c r="AT4" i="153"/>
  <c r="AT25" i="153" s="1"/>
  <c r="AT3" i="168" s="1"/>
  <c r="AU4" i="153"/>
  <c r="AU25" i="153" s="1"/>
  <c r="AU3" i="168" s="1"/>
  <c r="AV4" i="153"/>
  <c r="AV25" i="153" s="1"/>
  <c r="AV3" i="168" s="1"/>
  <c r="AW4" i="153"/>
  <c r="AW25" i="153" s="1"/>
  <c r="AW3" i="168" s="1"/>
  <c r="AX4" i="153"/>
  <c r="AX25" i="153" s="1"/>
  <c r="AX3" i="168" s="1"/>
  <c r="AY4" i="153"/>
  <c r="AY25" i="153" s="1"/>
  <c r="AY3" i="168" s="1"/>
  <c r="AZ4" i="153"/>
  <c r="AZ25" i="153" s="1"/>
  <c r="AZ3" i="168" s="1"/>
  <c r="BA4" i="153"/>
  <c r="BA25" i="153" s="1"/>
  <c r="BA3" i="168" s="1"/>
  <c r="BB4" i="153"/>
  <c r="BB25" i="153" s="1"/>
  <c r="BB3" i="168" s="1"/>
  <c r="BC4" i="153"/>
  <c r="BC25" i="153" s="1"/>
  <c r="BC3" i="168" s="1"/>
  <c r="BD4" i="153"/>
  <c r="BD25" i="153" s="1"/>
  <c r="BD3" i="168" s="1"/>
  <c r="C5" i="153"/>
  <c r="C26" i="153" s="1"/>
  <c r="C4" i="168" s="1"/>
  <c r="D5" i="153"/>
  <c r="D26" i="153" s="1"/>
  <c r="D4" i="168" s="1"/>
  <c r="E5" i="153"/>
  <c r="E26" i="153" s="1"/>
  <c r="E4" i="168" s="1"/>
  <c r="F5" i="153"/>
  <c r="F26" i="153" s="1"/>
  <c r="F4" i="168" s="1"/>
  <c r="G5" i="153"/>
  <c r="G26" i="153" s="1"/>
  <c r="G4" i="168" s="1"/>
  <c r="H5" i="153"/>
  <c r="H26" i="153" s="1"/>
  <c r="H4" i="168" s="1"/>
  <c r="I5" i="153"/>
  <c r="I26" i="153" s="1"/>
  <c r="I4" i="168" s="1"/>
  <c r="J5" i="153"/>
  <c r="J26" i="153" s="1"/>
  <c r="J4" i="168" s="1"/>
  <c r="K5" i="153"/>
  <c r="K26" i="153" s="1"/>
  <c r="K4" i="168" s="1"/>
  <c r="L5" i="153"/>
  <c r="L26" i="153" s="1"/>
  <c r="L4" i="168" s="1"/>
  <c r="M5" i="153"/>
  <c r="M26" i="153" s="1"/>
  <c r="M4" i="168" s="1"/>
  <c r="N5" i="153"/>
  <c r="N26" i="153" s="1"/>
  <c r="N4" i="168" s="1"/>
  <c r="O5" i="153"/>
  <c r="O26" i="153" s="1"/>
  <c r="O4" i="168" s="1"/>
  <c r="P5" i="153"/>
  <c r="P26" i="153" s="1"/>
  <c r="P4" i="168" s="1"/>
  <c r="Q5" i="153"/>
  <c r="Q26" i="153" s="1"/>
  <c r="Q4" i="168" s="1"/>
  <c r="R5" i="153"/>
  <c r="R26" i="153" s="1"/>
  <c r="R4" i="168" s="1"/>
  <c r="S5" i="153"/>
  <c r="S26" i="153" s="1"/>
  <c r="S4" i="168" s="1"/>
  <c r="T5" i="153"/>
  <c r="T26" i="153" s="1"/>
  <c r="T4" i="168" s="1"/>
  <c r="U5" i="153"/>
  <c r="U26" i="153" s="1"/>
  <c r="U4" i="168" s="1"/>
  <c r="V5" i="153"/>
  <c r="V26" i="153" s="1"/>
  <c r="V4" i="168" s="1"/>
  <c r="W5" i="153"/>
  <c r="W26" i="153" s="1"/>
  <c r="W4" i="168" s="1"/>
  <c r="X5" i="153"/>
  <c r="X26" i="153" s="1"/>
  <c r="X4" i="168" s="1"/>
  <c r="Y5" i="153"/>
  <c r="Y26" i="153" s="1"/>
  <c r="Y4" i="168" s="1"/>
  <c r="Z5" i="153"/>
  <c r="Z26" i="153" s="1"/>
  <c r="Z4" i="168" s="1"/>
  <c r="AA5" i="153"/>
  <c r="AA26" i="153" s="1"/>
  <c r="AA4" i="168" s="1"/>
  <c r="AB5" i="153"/>
  <c r="AB26" i="153" s="1"/>
  <c r="AB4" i="168" s="1"/>
  <c r="AC5" i="153"/>
  <c r="AC26" i="153" s="1"/>
  <c r="AC4" i="168" s="1"/>
  <c r="AD5" i="153"/>
  <c r="AD26" i="153" s="1"/>
  <c r="AD4" i="168" s="1"/>
  <c r="AE5" i="153"/>
  <c r="AE26" i="153" s="1"/>
  <c r="AE4" i="168" s="1"/>
  <c r="AF5" i="153"/>
  <c r="AF26" i="153" s="1"/>
  <c r="AF4" i="168" s="1"/>
  <c r="AG5" i="153"/>
  <c r="AG26" i="153" s="1"/>
  <c r="AG4" i="168" s="1"/>
  <c r="AH5" i="153"/>
  <c r="AH26" i="153" s="1"/>
  <c r="AH4" i="168" s="1"/>
  <c r="AI5" i="153"/>
  <c r="AI26" i="153" s="1"/>
  <c r="AI4" i="168" s="1"/>
  <c r="AJ5" i="153"/>
  <c r="AJ26" i="153" s="1"/>
  <c r="AJ4" i="168" s="1"/>
  <c r="AK5" i="153"/>
  <c r="AK26" i="153" s="1"/>
  <c r="AK4" i="168" s="1"/>
  <c r="AL5" i="153"/>
  <c r="AL26" i="153" s="1"/>
  <c r="AL4" i="168" s="1"/>
  <c r="AM5" i="153"/>
  <c r="AM26" i="153" s="1"/>
  <c r="AM4" i="168" s="1"/>
  <c r="AN5" i="153"/>
  <c r="AN26" i="153" s="1"/>
  <c r="AN4" i="168" s="1"/>
  <c r="AO5" i="153"/>
  <c r="AO26" i="153" s="1"/>
  <c r="AO4" i="168" s="1"/>
  <c r="AP5" i="153"/>
  <c r="AP26" i="153" s="1"/>
  <c r="AP4" i="168" s="1"/>
  <c r="AQ5" i="153"/>
  <c r="AQ26" i="153" s="1"/>
  <c r="AQ4" i="168" s="1"/>
  <c r="AR5" i="153"/>
  <c r="AR26" i="153" s="1"/>
  <c r="AR4" i="168" s="1"/>
  <c r="AS5" i="153"/>
  <c r="AS26" i="153" s="1"/>
  <c r="AS4" i="168" s="1"/>
  <c r="AT5" i="153"/>
  <c r="AT26" i="153" s="1"/>
  <c r="AT4" i="168" s="1"/>
  <c r="AU5" i="153"/>
  <c r="AU26" i="153" s="1"/>
  <c r="AU4" i="168" s="1"/>
  <c r="AV5" i="153"/>
  <c r="AV26" i="153" s="1"/>
  <c r="AV4" i="168" s="1"/>
  <c r="AW5" i="153"/>
  <c r="AW26" i="153" s="1"/>
  <c r="AW4" i="168" s="1"/>
  <c r="AX5" i="153"/>
  <c r="AX26" i="153" s="1"/>
  <c r="AX4" i="168" s="1"/>
  <c r="AY5" i="153"/>
  <c r="AY26" i="153" s="1"/>
  <c r="AY4" i="168" s="1"/>
  <c r="AZ5" i="153"/>
  <c r="AZ26" i="153" s="1"/>
  <c r="AZ4" i="168" s="1"/>
  <c r="BA5" i="153"/>
  <c r="BA26" i="153" s="1"/>
  <c r="BA4" i="168" s="1"/>
  <c r="BB5" i="153"/>
  <c r="BB26" i="153" s="1"/>
  <c r="BB4" i="168" s="1"/>
  <c r="BC5" i="153"/>
  <c r="BC26" i="153" s="1"/>
  <c r="BC4" i="168" s="1"/>
  <c r="BD5" i="153"/>
  <c r="BD26" i="153" s="1"/>
  <c r="BD4" i="168" s="1"/>
  <c r="C7" i="153"/>
  <c r="C28" i="153" s="1"/>
  <c r="C6" i="168" s="1"/>
  <c r="D7" i="153"/>
  <c r="D28" i="153" s="1"/>
  <c r="D6" i="168" s="1"/>
  <c r="E7" i="153"/>
  <c r="E28" i="153" s="1"/>
  <c r="E6" i="168" s="1"/>
  <c r="F7" i="153"/>
  <c r="F28" i="153" s="1"/>
  <c r="F6" i="168" s="1"/>
  <c r="G7" i="153"/>
  <c r="G28" i="153" s="1"/>
  <c r="G6" i="168" s="1"/>
  <c r="H7" i="153"/>
  <c r="H28" i="153" s="1"/>
  <c r="H6" i="168" s="1"/>
  <c r="I7" i="153"/>
  <c r="I28" i="153" s="1"/>
  <c r="I6" i="168" s="1"/>
  <c r="J7" i="153"/>
  <c r="J28" i="153" s="1"/>
  <c r="J6" i="168" s="1"/>
  <c r="K7" i="153"/>
  <c r="K28" i="153" s="1"/>
  <c r="K6" i="168" s="1"/>
  <c r="L7" i="153"/>
  <c r="L28" i="153" s="1"/>
  <c r="L6" i="168" s="1"/>
  <c r="M7" i="153"/>
  <c r="M28" i="153" s="1"/>
  <c r="M6" i="168" s="1"/>
  <c r="N7" i="153"/>
  <c r="N28" i="153" s="1"/>
  <c r="N6" i="168" s="1"/>
  <c r="O7" i="153"/>
  <c r="O28" i="153" s="1"/>
  <c r="O6" i="168" s="1"/>
  <c r="P7" i="153"/>
  <c r="P28" i="153" s="1"/>
  <c r="P6" i="168" s="1"/>
  <c r="Q7" i="153"/>
  <c r="Q28" i="153" s="1"/>
  <c r="Q6" i="168" s="1"/>
  <c r="R7" i="153"/>
  <c r="R28" i="153" s="1"/>
  <c r="R6" i="168" s="1"/>
  <c r="S7" i="153"/>
  <c r="S28" i="153" s="1"/>
  <c r="S6" i="168" s="1"/>
  <c r="T7" i="153"/>
  <c r="T28" i="153" s="1"/>
  <c r="T6" i="168" s="1"/>
  <c r="U7" i="153"/>
  <c r="U28" i="153" s="1"/>
  <c r="U6" i="168" s="1"/>
  <c r="V7" i="153"/>
  <c r="V28" i="153" s="1"/>
  <c r="V6" i="168" s="1"/>
  <c r="W7" i="153"/>
  <c r="W28" i="153" s="1"/>
  <c r="W6" i="168" s="1"/>
  <c r="X7" i="153"/>
  <c r="X28" i="153" s="1"/>
  <c r="X6" i="168" s="1"/>
  <c r="Y7" i="153"/>
  <c r="Y28" i="153" s="1"/>
  <c r="Y6" i="168" s="1"/>
  <c r="Z7" i="153"/>
  <c r="Z28" i="153" s="1"/>
  <c r="Z6" i="168" s="1"/>
  <c r="AA7" i="153"/>
  <c r="AA28" i="153" s="1"/>
  <c r="AA6" i="168" s="1"/>
  <c r="AB7" i="153"/>
  <c r="AB28" i="153" s="1"/>
  <c r="AB6" i="168" s="1"/>
  <c r="AC7" i="153"/>
  <c r="AC28" i="153" s="1"/>
  <c r="AC6" i="168" s="1"/>
  <c r="AD7" i="153"/>
  <c r="AD28" i="153" s="1"/>
  <c r="AD6" i="168" s="1"/>
  <c r="AE7" i="153"/>
  <c r="AE28" i="153" s="1"/>
  <c r="AE6" i="168" s="1"/>
  <c r="AF7" i="153"/>
  <c r="AF28" i="153" s="1"/>
  <c r="AF6" i="168" s="1"/>
  <c r="AG7" i="153"/>
  <c r="AG28" i="153" s="1"/>
  <c r="AG6" i="168" s="1"/>
  <c r="AH7" i="153"/>
  <c r="AH28" i="153" s="1"/>
  <c r="AH6" i="168" s="1"/>
  <c r="AI7" i="153"/>
  <c r="AI28" i="153" s="1"/>
  <c r="AI6" i="168" s="1"/>
  <c r="AJ7" i="153"/>
  <c r="AJ28" i="153" s="1"/>
  <c r="AJ6" i="168" s="1"/>
  <c r="AK7" i="153"/>
  <c r="AK28" i="153" s="1"/>
  <c r="AK6" i="168" s="1"/>
  <c r="AL7" i="153"/>
  <c r="AL28" i="153" s="1"/>
  <c r="AL6" i="168" s="1"/>
  <c r="AM7" i="153"/>
  <c r="AM28" i="153" s="1"/>
  <c r="AM6" i="168" s="1"/>
  <c r="AN7" i="153"/>
  <c r="AN28" i="153" s="1"/>
  <c r="AN6" i="168" s="1"/>
  <c r="AO7" i="153"/>
  <c r="AO28" i="153" s="1"/>
  <c r="AO6" i="168" s="1"/>
  <c r="AP7" i="153"/>
  <c r="AP28" i="153" s="1"/>
  <c r="AP6" i="168" s="1"/>
  <c r="AQ7" i="153"/>
  <c r="AQ28" i="153" s="1"/>
  <c r="AQ6" i="168" s="1"/>
  <c r="AR7" i="153"/>
  <c r="AR28" i="153" s="1"/>
  <c r="AR6" i="168" s="1"/>
  <c r="AS7" i="153"/>
  <c r="AS28" i="153" s="1"/>
  <c r="AS6" i="168" s="1"/>
  <c r="AT7" i="153"/>
  <c r="AT28" i="153" s="1"/>
  <c r="AT6" i="168" s="1"/>
  <c r="AU7" i="153"/>
  <c r="AU28" i="153" s="1"/>
  <c r="AU6" i="168" s="1"/>
  <c r="AV7" i="153"/>
  <c r="AV28" i="153" s="1"/>
  <c r="AV6" i="168" s="1"/>
  <c r="AW7" i="153"/>
  <c r="AW28" i="153" s="1"/>
  <c r="AW6" i="168" s="1"/>
  <c r="AX7" i="153"/>
  <c r="AX28" i="153" s="1"/>
  <c r="AX6" i="168" s="1"/>
  <c r="AY7" i="153"/>
  <c r="AY28" i="153" s="1"/>
  <c r="AY6" i="168" s="1"/>
  <c r="AZ7" i="153"/>
  <c r="AZ28" i="153" s="1"/>
  <c r="AZ6" i="168" s="1"/>
  <c r="BA7" i="153"/>
  <c r="BA28" i="153" s="1"/>
  <c r="BA6" i="168" s="1"/>
  <c r="BB7" i="153"/>
  <c r="BB28" i="153" s="1"/>
  <c r="BB6" i="168" s="1"/>
  <c r="BC7" i="153"/>
  <c r="BC28" i="153" s="1"/>
  <c r="BC6" i="168" s="1"/>
  <c r="BD7" i="153"/>
  <c r="BD28" i="153" s="1"/>
  <c r="BD6" i="168" s="1"/>
  <c r="C4" i="152"/>
  <c r="C25" i="152" s="1"/>
  <c r="D4" i="152"/>
  <c r="D25" i="152" s="1"/>
  <c r="E4" i="152"/>
  <c r="E25" i="152" s="1"/>
  <c r="F4" i="152"/>
  <c r="F25" i="152" s="1"/>
  <c r="G4" i="152"/>
  <c r="G25" i="152" s="1"/>
  <c r="H4" i="152"/>
  <c r="H25" i="152" s="1"/>
  <c r="I4" i="152"/>
  <c r="I25" i="152" s="1"/>
  <c r="J4" i="152"/>
  <c r="J25" i="152" s="1"/>
  <c r="K4" i="152"/>
  <c r="K25" i="152" s="1"/>
  <c r="L4" i="152"/>
  <c r="L25" i="152" s="1"/>
  <c r="M4" i="152"/>
  <c r="M25" i="152" s="1"/>
  <c r="N4" i="152"/>
  <c r="N25" i="152" s="1"/>
  <c r="O4" i="152"/>
  <c r="O25" i="152" s="1"/>
  <c r="P4" i="152"/>
  <c r="P25" i="152" s="1"/>
  <c r="Q4" i="152"/>
  <c r="Q25" i="152" s="1"/>
  <c r="R4" i="152"/>
  <c r="R25" i="152" s="1"/>
  <c r="S4" i="152"/>
  <c r="S25" i="152" s="1"/>
  <c r="T4" i="152"/>
  <c r="T25" i="152" s="1"/>
  <c r="U4" i="152"/>
  <c r="U25" i="152" s="1"/>
  <c r="V4" i="152"/>
  <c r="V25" i="152" s="1"/>
  <c r="W4" i="152"/>
  <c r="W25" i="152" s="1"/>
  <c r="X4" i="152"/>
  <c r="X25" i="152" s="1"/>
  <c r="Y4" i="152"/>
  <c r="Y25" i="152" s="1"/>
  <c r="Z4" i="152"/>
  <c r="Z25" i="152" s="1"/>
  <c r="AA4" i="152"/>
  <c r="AA25" i="152" s="1"/>
  <c r="AB4" i="152"/>
  <c r="AB25" i="152" s="1"/>
  <c r="AC4" i="152"/>
  <c r="AC25" i="152" s="1"/>
  <c r="AD4" i="152"/>
  <c r="AD25" i="152" s="1"/>
  <c r="AE4" i="152"/>
  <c r="AE25" i="152" s="1"/>
  <c r="AF4" i="152"/>
  <c r="AF25" i="152" s="1"/>
  <c r="AG4" i="152"/>
  <c r="AG25" i="152" s="1"/>
  <c r="AH4" i="152"/>
  <c r="AH25" i="152" s="1"/>
  <c r="AI4" i="152"/>
  <c r="AI25" i="152" s="1"/>
  <c r="AJ4" i="152"/>
  <c r="AJ25" i="152" s="1"/>
  <c r="AK4" i="152"/>
  <c r="AK25" i="152" s="1"/>
  <c r="AL4" i="152"/>
  <c r="AL25" i="152" s="1"/>
  <c r="AM4" i="152"/>
  <c r="AM25" i="152" s="1"/>
  <c r="AN4" i="152"/>
  <c r="AN25" i="152" s="1"/>
  <c r="AO4" i="152"/>
  <c r="AO25" i="152" s="1"/>
  <c r="AP4" i="152"/>
  <c r="AP25" i="152" s="1"/>
  <c r="AQ4" i="152"/>
  <c r="AQ25" i="152" s="1"/>
  <c r="AR4" i="152"/>
  <c r="AR25" i="152" s="1"/>
  <c r="AS4" i="152"/>
  <c r="AS25" i="152" s="1"/>
  <c r="AT4" i="152"/>
  <c r="AT25" i="152" s="1"/>
  <c r="AU4" i="152"/>
  <c r="AU25" i="152" s="1"/>
  <c r="AV4" i="152"/>
  <c r="AV25" i="152" s="1"/>
  <c r="AW4" i="152"/>
  <c r="AW25" i="152" s="1"/>
  <c r="AX4" i="152"/>
  <c r="AX25" i="152" s="1"/>
  <c r="AY4" i="152"/>
  <c r="AY25" i="152" s="1"/>
  <c r="AZ4" i="152"/>
  <c r="AZ25" i="152" s="1"/>
  <c r="BA4" i="152"/>
  <c r="BA25" i="152" s="1"/>
  <c r="BB4" i="152"/>
  <c r="BB25" i="152" s="1"/>
  <c r="BC4" i="152"/>
  <c r="BC25" i="152" s="1"/>
  <c r="BD4" i="152"/>
  <c r="BD25" i="152" s="1"/>
  <c r="C5" i="152"/>
  <c r="C26" i="152" s="1"/>
  <c r="D5" i="152"/>
  <c r="D26" i="152" s="1"/>
  <c r="E5" i="152"/>
  <c r="E26" i="152" s="1"/>
  <c r="F5" i="152"/>
  <c r="F26" i="152" s="1"/>
  <c r="G5" i="152"/>
  <c r="G26" i="152" s="1"/>
  <c r="H5" i="152"/>
  <c r="H26" i="152" s="1"/>
  <c r="I5" i="152"/>
  <c r="I26" i="152" s="1"/>
  <c r="J5" i="152"/>
  <c r="J26" i="152" s="1"/>
  <c r="K5" i="152"/>
  <c r="K26" i="152" s="1"/>
  <c r="L5" i="152"/>
  <c r="L26" i="152" s="1"/>
  <c r="M5" i="152"/>
  <c r="M26" i="152" s="1"/>
  <c r="N5" i="152"/>
  <c r="N26" i="152" s="1"/>
  <c r="O5" i="152"/>
  <c r="O26" i="152" s="1"/>
  <c r="P5" i="152"/>
  <c r="P26" i="152" s="1"/>
  <c r="Q5" i="152"/>
  <c r="Q26" i="152" s="1"/>
  <c r="R5" i="152"/>
  <c r="R26" i="152" s="1"/>
  <c r="S5" i="152"/>
  <c r="S26" i="152" s="1"/>
  <c r="T5" i="152"/>
  <c r="T26" i="152" s="1"/>
  <c r="U5" i="152"/>
  <c r="U26" i="152" s="1"/>
  <c r="V5" i="152"/>
  <c r="V26" i="152" s="1"/>
  <c r="W5" i="152"/>
  <c r="W26" i="152" s="1"/>
  <c r="X5" i="152"/>
  <c r="X26" i="152" s="1"/>
  <c r="Y5" i="152"/>
  <c r="Y26" i="152" s="1"/>
  <c r="Z5" i="152"/>
  <c r="Z26" i="152" s="1"/>
  <c r="AA5" i="152"/>
  <c r="AA26" i="152" s="1"/>
  <c r="AB5" i="152"/>
  <c r="AB26" i="152" s="1"/>
  <c r="AC5" i="152"/>
  <c r="AC26" i="152" s="1"/>
  <c r="AD5" i="152"/>
  <c r="AD26" i="152" s="1"/>
  <c r="AE5" i="152"/>
  <c r="AE26" i="152" s="1"/>
  <c r="AF5" i="152"/>
  <c r="AF26" i="152" s="1"/>
  <c r="AG5" i="152"/>
  <c r="AG26" i="152" s="1"/>
  <c r="AH5" i="152"/>
  <c r="AH26" i="152" s="1"/>
  <c r="AI5" i="152"/>
  <c r="AI26" i="152" s="1"/>
  <c r="AJ5" i="152"/>
  <c r="AJ26" i="152" s="1"/>
  <c r="AK5" i="152"/>
  <c r="AK26" i="152" s="1"/>
  <c r="AL5" i="152"/>
  <c r="AL26" i="152" s="1"/>
  <c r="AM5" i="152"/>
  <c r="AM26" i="152" s="1"/>
  <c r="AN5" i="152"/>
  <c r="AN26" i="152" s="1"/>
  <c r="AO5" i="152"/>
  <c r="AO26" i="152" s="1"/>
  <c r="AP5" i="152"/>
  <c r="AP26" i="152" s="1"/>
  <c r="AQ5" i="152"/>
  <c r="AQ26" i="152" s="1"/>
  <c r="AR5" i="152"/>
  <c r="AR26" i="152" s="1"/>
  <c r="AS5" i="152"/>
  <c r="AS26" i="152" s="1"/>
  <c r="AT5" i="152"/>
  <c r="AT26" i="152" s="1"/>
  <c r="AU5" i="152"/>
  <c r="AU26" i="152" s="1"/>
  <c r="AV5" i="152"/>
  <c r="AV26" i="152" s="1"/>
  <c r="AW5" i="152"/>
  <c r="AW26" i="152" s="1"/>
  <c r="AX5" i="152"/>
  <c r="AX26" i="152" s="1"/>
  <c r="AY5" i="152"/>
  <c r="AY26" i="152" s="1"/>
  <c r="AZ5" i="152"/>
  <c r="AZ26" i="152" s="1"/>
  <c r="BA5" i="152"/>
  <c r="BA26" i="152" s="1"/>
  <c r="BB5" i="152"/>
  <c r="BB26" i="152" s="1"/>
  <c r="BC5" i="152"/>
  <c r="BC26" i="152" s="1"/>
  <c r="BD5" i="152"/>
  <c r="BD26" i="152" s="1"/>
  <c r="C7" i="152"/>
  <c r="C28" i="152" s="1"/>
  <c r="D7" i="152"/>
  <c r="D28" i="152" s="1"/>
  <c r="E7" i="152"/>
  <c r="E28" i="152" s="1"/>
  <c r="F7" i="152"/>
  <c r="F28" i="152" s="1"/>
  <c r="G7" i="152"/>
  <c r="G28" i="152" s="1"/>
  <c r="H7" i="152"/>
  <c r="H28" i="152" s="1"/>
  <c r="I7" i="152"/>
  <c r="I28" i="152" s="1"/>
  <c r="J7" i="152"/>
  <c r="J28" i="152" s="1"/>
  <c r="K7" i="152"/>
  <c r="K28" i="152" s="1"/>
  <c r="L7" i="152"/>
  <c r="L28" i="152" s="1"/>
  <c r="M7" i="152"/>
  <c r="M28" i="152" s="1"/>
  <c r="N7" i="152"/>
  <c r="N28" i="152" s="1"/>
  <c r="O7" i="152"/>
  <c r="O28" i="152" s="1"/>
  <c r="P7" i="152"/>
  <c r="P28" i="152" s="1"/>
  <c r="Q7" i="152"/>
  <c r="Q28" i="152" s="1"/>
  <c r="R7" i="152"/>
  <c r="R28" i="152" s="1"/>
  <c r="S7" i="152"/>
  <c r="S28" i="152" s="1"/>
  <c r="T7" i="152"/>
  <c r="T28" i="152" s="1"/>
  <c r="U7" i="152"/>
  <c r="U28" i="152" s="1"/>
  <c r="V7" i="152"/>
  <c r="V28" i="152" s="1"/>
  <c r="W7" i="152"/>
  <c r="W28" i="152" s="1"/>
  <c r="X7" i="152"/>
  <c r="X28" i="152" s="1"/>
  <c r="Y7" i="152"/>
  <c r="Y28" i="152" s="1"/>
  <c r="Z7" i="152"/>
  <c r="Z28" i="152" s="1"/>
  <c r="AA7" i="152"/>
  <c r="AA28" i="152" s="1"/>
  <c r="AB7" i="152"/>
  <c r="AB28" i="152" s="1"/>
  <c r="AC7" i="152"/>
  <c r="AC28" i="152" s="1"/>
  <c r="AD7" i="152"/>
  <c r="AD28" i="152" s="1"/>
  <c r="AE7" i="152"/>
  <c r="AE28" i="152" s="1"/>
  <c r="AF7" i="152"/>
  <c r="AF28" i="152" s="1"/>
  <c r="AG7" i="152"/>
  <c r="AG28" i="152" s="1"/>
  <c r="AH7" i="152"/>
  <c r="AH28" i="152" s="1"/>
  <c r="AI7" i="152"/>
  <c r="AI28" i="152" s="1"/>
  <c r="AJ7" i="152"/>
  <c r="AJ28" i="152" s="1"/>
  <c r="AK7" i="152"/>
  <c r="AK28" i="152" s="1"/>
  <c r="AL7" i="152"/>
  <c r="AL28" i="152" s="1"/>
  <c r="AM7" i="152"/>
  <c r="AM28" i="152" s="1"/>
  <c r="AN7" i="152"/>
  <c r="AN28" i="152" s="1"/>
  <c r="AO7" i="152"/>
  <c r="AO28" i="152" s="1"/>
  <c r="AP7" i="152"/>
  <c r="AP28" i="152" s="1"/>
  <c r="AQ7" i="152"/>
  <c r="AQ28" i="152" s="1"/>
  <c r="AR7" i="152"/>
  <c r="AR28" i="152" s="1"/>
  <c r="AS7" i="152"/>
  <c r="AS28" i="152" s="1"/>
  <c r="AT7" i="152"/>
  <c r="AT28" i="152" s="1"/>
  <c r="AU7" i="152"/>
  <c r="AU28" i="152" s="1"/>
  <c r="AV7" i="152"/>
  <c r="AV28" i="152" s="1"/>
  <c r="AW7" i="152"/>
  <c r="AW28" i="152" s="1"/>
  <c r="AX7" i="152"/>
  <c r="AX28" i="152" s="1"/>
  <c r="AY7" i="152"/>
  <c r="AY28" i="152" s="1"/>
  <c r="AZ7" i="152"/>
  <c r="AZ28" i="152" s="1"/>
  <c r="BA7" i="152"/>
  <c r="BA28" i="152" s="1"/>
  <c r="BB7" i="152"/>
  <c r="BB28" i="152" s="1"/>
  <c r="BC7" i="152"/>
  <c r="BC28" i="152" s="1"/>
  <c r="BD7" i="152"/>
  <c r="BD28" i="152" s="1"/>
  <c r="AG10" i="154" l="1"/>
  <c r="AG10" i="169"/>
  <c r="AG31" i="169" s="1"/>
  <c r="AG10" i="153"/>
  <c r="AG31" i="153" s="1"/>
  <c r="AG9" i="168" s="1"/>
  <c r="AG10" i="152"/>
  <c r="AG31" i="152" s="1"/>
  <c r="AG8" i="154"/>
  <c r="AG8" i="169"/>
  <c r="AG29" i="169" s="1"/>
  <c r="AG8" i="152"/>
  <c r="AG29" i="152" s="1"/>
  <c r="AG8" i="153"/>
  <c r="AG29" i="153" s="1"/>
  <c r="AG7" i="168" s="1"/>
  <c r="AG21" i="152" l="1"/>
  <c r="AG42" i="152" s="1"/>
  <c r="AG21" i="153"/>
  <c r="AG42" i="153" s="1"/>
  <c r="AG20" i="168" s="1"/>
  <c r="AG21" i="169"/>
  <c r="AG42" i="169" s="1"/>
  <c r="AG21" i="154"/>
  <c r="AG11" i="154"/>
  <c r="AG11" i="169"/>
  <c r="AG32" i="169" s="1"/>
  <c r="AG11" i="153"/>
  <c r="AG32" i="153" s="1"/>
  <c r="AG10" i="168" s="1"/>
  <c r="AG11" i="152"/>
  <c r="AG32" i="152" s="1"/>
  <c r="AG19" i="154"/>
  <c r="AG19" i="169"/>
  <c r="AG40" i="169" s="1"/>
  <c r="AG19" i="153"/>
  <c r="AG40" i="153" s="1"/>
  <c r="AG18" i="168" s="1"/>
  <c r="AG19" i="152"/>
  <c r="AG40" i="152" s="1"/>
  <c r="AG13" i="154"/>
  <c r="AG13" i="169"/>
  <c r="AG34" i="169" s="1"/>
  <c r="AG13" i="153"/>
  <c r="AG34" i="153" s="1"/>
  <c r="AG12" i="168" s="1"/>
  <c r="AG13" i="152"/>
  <c r="AG34" i="152" s="1"/>
  <c r="AG16" i="154" l="1"/>
  <c r="AG16" i="169"/>
  <c r="AG37" i="169" s="1"/>
  <c r="AG16" i="153"/>
  <c r="AG37" i="153" s="1"/>
  <c r="AG15" i="168" s="1"/>
  <c r="AG16" i="152"/>
  <c r="AG37" i="152" s="1"/>
  <c r="AG14" i="154"/>
  <c r="AG14" i="169"/>
  <c r="AG35" i="169" s="1"/>
  <c r="AG14" i="153"/>
  <c r="AG35" i="153" s="1"/>
  <c r="AG13" i="168" s="1"/>
  <c r="AG14" i="152"/>
  <c r="AG35" i="152" s="1"/>
  <c r="AG17" i="154" l="1"/>
  <c r="AG17" i="169"/>
  <c r="AG38" i="169" s="1"/>
  <c r="AG17" i="153"/>
  <c r="AG38" i="153" s="1"/>
  <c r="AG16" i="168" s="1"/>
  <c r="AG17" i="152"/>
  <c r="AG38" i="152" s="1"/>
  <c r="B5" i="169" l="1"/>
  <c r="B26" i="169" s="1"/>
  <c r="B4" i="169"/>
  <c r="B25" i="169" s="1"/>
  <c r="B7" i="169" l="1"/>
  <c r="B28" i="169" s="1"/>
  <c r="O8" i="154" l="1"/>
  <c r="O8" i="169"/>
  <c r="O29" i="169" s="1"/>
  <c r="O8" i="153"/>
  <c r="O29" i="153" s="1"/>
  <c r="O7" i="168" s="1"/>
  <c r="O8" i="152"/>
  <c r="O29" i="152" s="1"/>
  <c r="O21" i="154" l="1"/>
  <c r="O21" i="169"/>
  <c r="O42" i="169" s="1"/>
  <c r="O21" i="153"/>
  <c r="O42" i="153" s="1"/>
  <c r="O20" i="168" s="1"/>
  <c r="O21" i="152"/>
  <c r="O42" i="152" s="1"/>
  <c r="O19" i="154"/>
  <c r="O19" i="169"/>
  <c r="O40" i="169" s="1"/>
  <c r="O19" i="153"/>
  <c r="O40" i="153" s="1"/>
  <c r="O18" i="168" s="1"/>
  <c r="O19" i="152"/>
  <c r="O40" i="152" s="1"/>
  <c r="O10" i="154"/>
  <c r="O10" i="169"/>
  <c r="O31" i="169" s="1"/>
  <c r="O10" i="153"/>
  <c r="O31" i="153" s="1"/>
  <c r="O9" i="168" s="1"/>
  <c r="O10" i="152"/>
  <c r="O31" i="152" s="1"/>
  <c r="O13" i="154" l="1"/>
  <c r="O13" i="169"/>
  <c r="O34" i="169" s="1"/>
  <c r="O13" i="152"/>
  <c r="O34" i="152" s="1"/>
  <c r="O13" i="153"/>
  <c r="O34" i="153" s="1"/>
  <c r="O12" i="168" s="1"/>
  <c r="O11" i="154"/>
  <c r="O11" i="169"/>
  <c r="O32" i="169" s="1"/>
  <c r="O11" i="153"/>
  <c r="O32" i="153" s="1"/>
  <c r="O10" i="168" s="1"/>
  <c r="O11" i="152"/>
  <c r="O32" i="152" s="1"/>
  <c r="O14" i="154" l="1"/>
  <c r="O14" i="169"/>
  <c r="O35" i="169" s="1"/>
  <c r="O14" i="153"/>
  <c r="O35" i="153" s="1"/>
  <c r="O13" i="168" s="1"/>
  <c r="O14" i="152"/>
  <c r="O35" i="152" s="1"/>
  <c r="O16" i="154"/>
  <c r="O16" i="169"/>
  <c r="O37" i="169" s="1"/>
  <c r="O16" i="153"/>
  <c r="O37" i="153" s="1"/>
  <c r="O15" i="168" s="1"/>
  <c r="O16" i="152"/>
  <c r="O37" i="152" s="1"/>
  <c r="O17" i="154" l="1"/>
  <c r="O17" i="169"/>
  <c r="O38" i="169" s="1"/>
  <c r="O17" i="153"/>
  <c r="O38" i="153" s="1"/>
  <c r="O16" i="168" s="1"/>
  <c r="O17" i="152"/>
  <c r="O38" i="152" s="1"/>
  <c r="AQ8" i="154" l="1"/>
  <c r="AQ8" i="169"/>
  <c r="AQ29" i="169" s="1"/>
  <c r="AQ8" i="153"/>
  <c r="AQ29" i="153" s="1"/>
  <c r="AQ7" i="168" s="1"/>
  <c r="AQ8" i="152"/>
  <c r="AQ29" i="152" s="1"/>
  <c r="AM10" i="154"/>
  <c r="AM10" i="169"/>
  <c r="AM31" i="169" s="1"/>
  <c r="AM10" i="153"/>
  <c r="AM31" i="153" s="1"/>
  <c r="AM9" i="168" s="1"/>
  <c r="AM10" i="152"/>
  <c r="AM31" i="152" s="1"/>
  <c r="C8" i="175" l="1"/>
  <c r="C27" i="175" s="1"/>
  <c r="C9" i="177" s="1"/>
  <c r="E6" i="175"/>
  <c r="E25" i="175" s="1"/>
  <c r="E7" i="177" s="1"/>
  <c r="B6" i="175"/>
  <c r="B25" i="175" s="1"/>
  <c r="B7" i="177" s="1"/>
  <c r="C6" i="175"/>
  <c r="C25" i="175" s="1"/>
  <c r="C7" i="177" s="1"/>
  <c r="E8" i="175"/>
  <c r="E27" i="175" s="1"/>
  <c r="E9" i="177" s="1"/>
  <c r="B8" i="175"/>
  <c r="B27" i="175" s="1"/>
  <c r="B9" i="177" s="1"/>
  <c r="C8" i="176"/>
  <c r="C8" i="178"/>
  <c r="C27" i="178" s="1"/>
  <c r="B8" i="176"/>
  <c r="B8" i="178"/>
  <c r="B27" i="178" s="1"/>
  <c r="E8" i="178"/>
  <c r="E27" i="178" s="1"/>
  <c r="E8" i="176"/>
  <c r="C6" i="178"/>
  <c r="C25" i="178" s="1"/>
  <c r="C6" i="176"/>
  <c r="B6" i="176"/>
  <c r="B6" i="178"/>
  <c r="B25" i="178" s="1"/>
  <c r="E6" i="176"/>
  <c r="E6" i="178"/>
  <c r="E25" i="178" s="1"/>
  <c r="BC8" i="154"/>
  <c r="BC8" i="169"/>
  <c r="BC29" i="169" s="1"/>
  <c r="BC8" i="153"/>
  <c r="BC29" i="153" s="1"/>
  <c r="BC7" i="168" s="1"/>
  <c r="BC8" i="152"/>
  <c r="BC29" i="152" s="1"/>
  <c r="BC10" i="154"/>
  <c r="BC10" i="169"/>
  <c r="BC31" i="169" s="1"/>
  <c r="BC10" i="153"/>
  <c r="BC31" i="153" s="1"/>
  <c r="BC9" i="168" s="1"/>
  <c r="BC10" i="152"/>
  <c r="BC31" i="152" s="1"/>
  <c r="AQ19" i="154"/>
  <c r="AQ19" i="169"/>
  <c r="AQ40" i="169" s="1"/>
  <c r="AQ19" i="153"/>
  <c r="AQ40" i="153" s="1"/>
  <c r="AQ18" i="168" s="1"/>
  <c r="AQ19" i="152"/>
  <c r="AQ40" i="152" s="1"/>
  <c r="AZ8" i="154"/>
  <c r="AZ8" i="169"/>
  <c r="AZ29" i="169" s="1"/>
  <c r="AZ8" i="153"/>
  <c r="AZ29" i="153" s="1"/>
  <c r="AZ7" i="168" s="1"/>
  <c r="AZ8" i="152"/>
  <c r="AZ29" i="152" s="1"/>
  <c r="AO10" i="154"/>
  <c r="AO10" i="169"/>
  <c r="AO31" i="169" s="1"/>
  <c r="AO10" i="153"/>
  <c r="AO31" i="153" s="1"/>
  <c r="AO9" i="168" s="1"/>
  <c r="AO10" i="152"/>
  <c r="AO31" i="152" s="1"/>
  <c r="AF8" i="154"/>
  <c r="AF8" i="169"/>
  <c r="AF29" i="169" s="1"/>
  <c r="AF8" i="153"/>
  <c r="AF29" i="153" s="1"/>
  <c r="AF7" i="168" s="1"/>
  <c r="AF8" i="152"/>
  <c r="AF29" i="152" s="1"/>
  <c r="AM8" i="154"/>
  <c r="AM8" i="169"/>
  <c r="AM29" i="169" s="1"/>
  <c r="AM8" i="153"/>
  <c r="AM29" i="153" s="1"/>
  <c r="AM7" i="168" s="1"/>
  <c r="AM8" i="152"/>
  <c r="AM29" i="152" s="1"/>
  <c r="AS10" i="154"/>
  <c r="AS10" i="169"/>
  <c r="AS31" i="169" s="1"/>
  <c r="AS10" i="153"/>
  <c r="AS31" i="153" s="1"/>
  <c r="AS9" i="168" s="1"/>
  <c r="AS10" i="152"/>
  <c r="AS31" i="152" s="1"/>
  <c r="AH8" i="154"/>
  <c r="AH8" i="169"/>
  <c r="AH29" i="169" s="1"/>
  <c r="AH8" i="153"/>
  <c r="AH29" i="153" s="1"/>
  <c r="AH7" i="168" s="1"/>
  <c r="AH8" i="152"/>
  <c r="AH29" i="152" s="1"/>
  <c r="AT10" i="154"/>
  <c r="AT10" i="169"/>
  <c r="AT31" i="169" s="1"/>
  <c r="AT10" i="153"/>
  <c r="AT31" i="153" s="1"/>
  <c r="AT9" i="168" s="1"/>
  <c r="AT10" i="152"/>
  <c r="AT31" i="152" s="1"/>
  <c r="AH10" i="154"/>
  <c r="AH10" i="169"/>
  <c r="AH31" i="169" s="1"/>
  <c r="AH10" i="153"/>
  <c r="AH31" i="153" s="1"/>
  <c r="AH9" i="168" s="1"/>
  <c r="AH10" i="152"/>
  <c r="AH31" i="152" s="1"/>
  <c r="AJ10" i="154"/>
  <c r="AJ10" i="169"/>
  <c r="AJ31" i="169" s="1"/>
  <c r="AJ10" i="153"/>
  <c r="AJ31" i="153" s="1"/>
  <c r="AJ9" i="168" s="1"/>
  <c r="AJ10" i="152"/>
  <c r="AJ31" i="152" s="1"/>
  <c r="AJ8" i="154"/>
  <c r="AJ8" i="169"/>
  <c r="AJ29" i="169" s="1"/>
  <c r="AJ8" i="153"/>
  <c r="AJ29" i="153" s="1"/>
  <c r="AJ7" i="168" s="1"/>
  <c r="AJ8" i="152"/>
  <c r="AJ29" i="152" s="1"/>
  <c r="BD10" i="169"/>
  <c r="BD31" i="169" s="1"/>
  <c r="BD10" i="154"/>
  <c r="BD10" i="153"/>
  <c r="BD31" i="153" s="1"/>
  <c r="BD9" i="168" s="1"/>
  <c r="BD10" i="152"/>
  <c r="BD31" i="152" s="1"/>
  <c r="AM11" i="154"/>
  <c r="AM11" i="169"/>
  <c r="AM32" i="169" s="1"/>
  <c r="AM11" i="153"/>
  <c r="AM32" i="153" s="1"/>
  <c r="AM10" i="168" s="1"/>
  <c r="AM11" i="152"/>
  <c r="AM32" i="152" s="1"/>
  <c r="AW10" i="154"/>
  <c r="AW10" i="169"/>
  <c r="AW31" i="169" s="1"/>
  <c r="AW10" i="153"/>
  <c r="AW31" i="153" s="1"/>
  <c r="AW9" i="168" s="1"/>
  <c r="AW10" i="152"/>
  <c r="AW31" i="152" s="1"/>
  <c r="AQ21" i="154"/>
  <c r="AQ21" i="169"/>
  <c r="AQ42" i="169" s="1"/>
  <c r="AQ21" i="153"/>
  <c r="AQ42" i="153" s="1"/>
  <c r="AQ20" i="168" s="1"/>
  <c r="AQ21" i="152"/>
  <c r="AQ42" i="152" s="1"/>
  <c r="AK10" i="154"/>
  <c r="AK10" i="169"/>
  <c r="AK31" i="169" s="1"/>
  <c r="AK10" i="153"/>
  <c r="AK31" i="153" s="1"/>
  <c r="AK9" i="168" s="1"/>
  <c r="AK10" i="152"/>
  <c r="AK31" i="152" s="1"/>
  <c r="AP10" i="154"/>
  <c r="AP10" i="169"/>
  <c r="AP31" i="169" s="1"/>
  <c r="AP10" i="153"/>
  <c r="AP31" i="153" s="1"/>
  <c r="AP9" i="168" s="1"/>
  <c r="AP10" i="152"/>
  <c r="AP31" i="152" s="1"/>
  <c r="AM13" i="154"/>
  <c r="AM13" i="169"/>
  <c r="AM34" i="169" s="1"/>
  <c r="AM13" i="153"/>
  <c r="AM34" i="153" s="1"/>
  <c r="AM12" i="168" s="1"/>
  <c r="AM13" i="152"/>
  <c r="AM34" i="152" s="1"/>
  <c r="AL8" i="154"/>
  <c r="AL8" i="169"/>
  <c r="AL29" i="169" s="1"/>
  <c r="AL8" i="153"/>
  <c r="AL29" i="153" s="1"/>
  <c r="AL7" i="168" s="1"/>
  <c r="AL8" i="152"/>
  <c r="AL29" i="152" s="1"/>
  <c r="AE8" i="154"/>
  <c r="AE8" i="169"/>
  <c r="AE29" i="169" s="1"/>
  <c r="AE8" i="153"/>
  <c r="AE29" i="153" s="1"/>
  <c r="AE7" i="168" s="1"/>
  <c r="AE8" i="152"/>
  <c r="AE29" i="152" s="1"/>
  <c r="AL10" i="154"/>
  <c r="AL10" i="169"/>
  <c r="AL31" i="169" s="1"/>
  <c r="AL10" i="153"/>
  <c r="AL31" i="153" s="1"/>
  <c r="AL9" i="168" s="1"/>
  <c r="AL10" i="152"/>
  <c r="AL31" i="152" s="1"/>
  <c r="BA10" i="154"/>
  <c r="BA10" i="169"/>
  <c r="BA31" i="169" s="1"/>
  <c r="BA10" i="153"/>
  <c r="BA31" i="153" s="1"/>
  <c r="BA9" i="168" s="1"/>
  <c r="BA10" i="152"/>
  <c r="BA31" i="152" s="1"/>
  <c r="AP8" i="154"/>
  <c r="AP8" i="169"/>
  <c r="AP29" i="169" s="1"/>
  <c r="AP8" i="153"/>
  <c r="AP29" i="153" s="1"/>
  <c r="AP7" i="168" s="1"/>
  <c r="AP8" i="152"/>
  <c r="AP29" i="152" s="1"/>
  <c r="AZ10" i="154"/>
  <c r="AZ10" i="169"/>
  <c r="AZ31" i="169" s="1"/>
  <c r="AZ10" i="153"/>
  <c r="AZ31" i="153" s="1"/>
  <c r="AZ9" i="168" s="1"/>
  <c r="AZ10" i="152"/>
  <c r="AZ31" i="152" s="1"/>
  <c r="AV8" i="169"/>
  <c r="AV29" i="169" s="1"/>
  <c r="AV8" i="154"/>
  <c r="AV8" i="153"/>
  <c r="AV29" i="153" s="1"/>
  <c r="AV7" i="168" s="1"/>
  <c r="AV8" i="152"/>
  <c r="AV29" i="152" s="1"/>
  <c r="AI10" i="154"/>
  <c r="AI10" i="169"/>
  <c r="AI31" i="169" s="1"/>
  <c r="AI10" i="153"/>
  <c r="AI31" i="153" s="1"/>
  <c r="AI9" i="168" s="1"/>
  <c r="AI10" i="152"/>
  <c r="AI31" i="152" s="1"/>
  <c r="AX8" i="154"/>
  <c r="AX8" i="169"/>
  <c r="AX29" i="169" s="1"/>
  <c r="AX8" i="153"/>
  <c r="AX29" i="153" s="1"/>
  <c r="AX7" i="168" s="1"/>
  <c r="AX8" i="152"/>
  <c r="AX29" i="152" s="1"/>
  <c r="BD8" i="169"/>
  <c r="BD29" i="169" s="1"/>
  <c r="BD8" i="154"/>
  <c r="BD8" i="153"/>
  <c r="BD29" i="153" s="1"/>
  <c r="BD7" i="168" s="1"/>
  <c r="BD8" i="152"/>
  <c r="BD29" i="152" s="1"/>
  <c r="AK8" i="154"/>
  <c r="AK8" i="169"/>
  <c r="AK29" i="169" s="1"/>
  <c r="AK8" i="153"/>
  <c r="AK29" i="153" s="1"/>
  <c r="AK7" i="168" s="1"/>
  <c r="AK8" i="152"/>
  <c r="AK29" i="152" s="1"/>
  <c r="AN10" i="154"/>
  <c r="AN10" i="169"/>
  <c r="AN31" i="169" s="1"/>
  <c r="AN10" i="153"/>
  <c r="AN31" i="153" s="1"/>
  <c r="AN9" i="168" s="1"/>
  <c r="AN10" i="152"/>
  <c r="AN31" i="152" s="1"/>
  <c r="AO8" i="154"/>
  <c r="AO8" i="169"/>
  <c r="AO29" i="169" s="1"/>
  <c r="AO8" i="152"/>
  <c r="AO29" i="152" s="1"/>
  <c r="AO8" i="153"/>
  <c r="AO29" i="153" s="1"/>
  <c r="AO7" i="168" s="1"/>
  <c r="AU8" i="154"/>
  <c r="AU8" i="169"/>
  <c r="AU29" i="169" s="1"/>
  <c r="AU8" i="153"/>
  <c r="AU29" i="153" s="1"/>
  <c r="AU7" i="168" s="1"/>
  <c r="AU8" i="152"/>
  <c r="AU29" i="152" s="1"/>
  <c r="AW8" i="154"/>
  <c r="AW8" i="169"/>
  <c r="AW29" i="169" s="1"/>
  <c r="AW8" i="152"/>
  <c r="AW29" i="152" s="1"/>
  <c r="AW8" i="153"/>
  <c r="AW29" i="153" s="1"/>
  <c r="AW7" i="168" s="1"/>
  <c r="AY8" i="154"/>
  <c r="AY8" i="169"/>
  <c r="AY29" i="169" s="1"/>
  <c r="AY8" i="153"/>
  <c r="AY29" i="153" s="1"/>
  <c r="AY7" i="168" s="1"/>
  <c r="AY8" i="152"/>
  <c r="AY29" i="152" s="1"/>
  <c r="AT8" i="169"/>
  <c r="AT29" i="169" s="1"/>
  <c r="AT8" i="154"/>
  <c r="AT8" i="153"/>
  <c r="AT29" i="153" s="1"/>
  <c r="AT7" i="168" s="1"/>
  <c r="AT8" i="152"/>
  <c r="AT29" i="152" s="1"/>
  <c r="AN8" i="154"/>
  <c r="AN8" i="169"/>
  <c r="AN29" i="169" s="1"/>
  <c r="AN8" i="153"/>
  <c r="AN29" i="153" s="1"/>
  <c r="AN7" i="168" s="1"/>
  <c r="AN8" i="152"/>
  <c r="AN29" i="152" s="1"/>
  <c r="BA8" i="154"/>
  <c r="BA8" i="169"/>
  <c r="BA29" i="169" s="1"/>
  <c r="BA8" i="153"/>
  <c r="BA29" i="153" s="1"/>
  <c r="BA7" i="168" s="1"/>
  <c r="BA8" i="152"/>
  <c r="BA29" i="152" s="1"/>
  <c r="AR10" i="154"/>
  <c r="AR10" i="169"/>
  <c r="AR31" i="169" s="1"/>
  <c r="AR10" i="153"/>
  <c r="AR31" i="153" s="1"/>
  <c r="AR9" i="168" s="1"/>
  <c r="AR10" i="152"/>
  <c r="AR31" i="152" s="1"/>
  <c r="BB10" i="154"/>
  <c r="BB10" i="169"/>
  <c r="BB31" i="169" s="1"/>
  <c r="BB10" i="153"/>
  <c r="BB31" i="153" s="1"/>
  <c r="BB9" i="168" s="1"/>
  <c r="BB10" i="152"/>
  <c r="BB31" i="152" s="1"/>
  <c r="AF10" i="169"/>
  <c r="AF31" i="169" s="1"/>
  <c r="AF10" i="154"/>
  <c r="AF10" i="153"/>
  <c r="AF31" i="153" s="1"/>
  <c r="AF9" i="168" s="1"/>
  <c r="AF10" i="152"/>
  <c r="AF31" i="152" s="1"/>
  <c r="AX10" i="154"/>
  <c r="AX10" i="169"/>
  <c r="AX31" i="169" s="1"/>
  <c r="AX10" i="153"/>
  <c r="AX31" i="153" s="1"/>
  <c r="AX9" i="168" s="1"/>
  <c r="AX10" i="152"/>
  <c r="AX31" i="152" s="1"/>
  <c r="AV10" i="154"/>
  <c r="AV10" i="169"/>
  <c r="AV31" i="169" s="1"/>
  <c r="AV10" i="153"/>
  <c r="AV31" i="153" s="1"/>
  <c r="AV9" i="168" s="1"/>
  <c r="AV10" i="152"/>
  <c r="AV31" i="152" s="1"/>
  <c r="AI8" i="154"/>
  <c r="AI8" i="169"/>
  <c r="AI29" i="169" s="1"/>
  <c r="AI8" i="153"/>
  <c r="AI29" i="153" s="1"/>
  <c r="AI7" i="168" s="1"/>
  <c r="AI8" i="152"/>
  <c r="AI29" i="152" s="1"/>
  <c r="AU10" i="154"/>
  <c r="AU10" i="169"/>
  <c r="AU31" i="169" s="1"/>
  <c r="AU10" i="153"/>
  <c r="AU31" i="153" s="1"/>
  <c r="AU9" i="168" s="1"/>
  <c r="AU10" i="152"/>
  <c r="AU31" i="152" s="1"/>
  <c r="AR8" i="154"/>
  <c r="AR8" i="169"/>
  <c r="AR29" i="169" s="1"/>
  <c r="AR8" i="153"/>
  <c r="AR29" i="153" s="1"/>
  <c r="AR7" i="168" s="1"/>
  <c r="AR8" i="152"/>
  <c r="AR29" i="152" s="1"/>
  <c r="BB8" i="169"/>
  <c r="BB29" i="169" s="1"/>
  <c r="BB8" i="154"/>
  <c r="BB8" i="153"/>
  <c r="BB29" i="153" s="1"/>
  <c r="BB7" i="168" s="1"/>
  <c r="BB8" i="152"/>
  <c r="BB29" i="152" s="1"/>
  <c r="AE10" i="154"/>
  <c r="AE10" i="169"/>
  <c r="AE31" i="169" s="1"/>
  <c r="AE10" i="153"/>
  <c r="AE31" i="153" s="1"/>
  <c r="AE9" i="168" s="1"/>
  <c r="AE10" i="152"/>
  <c r="AE31" i="152" s="1"/>
  <c r="AQ10" i="154"/>
  <c r="AQ10" i="169"/>
  <c r="AQ31" i="169" s="1"/>
  <c r="AQ10" i="152"/>
  <c r="AQ31" i="152" s="1"/>
  <c r="AQ10" i="153"/>
  <c r="AQ31" i="153" s="1"/>
  <c r="AQ9" i="168" s="1"/>
  <c r="AY10" i="154"/>
  <c r="AY10" i="169"/>
  <c r="AY31" i="169" s="1"/>
  <c r="AY10" i="152"/>
  <c r="AY31" i="152" s="1"/>
  <c r="AY10" i="153"/>
  <c r="AY31" i="153" s="1"/>
  <c r="AY9" i="168" s="1"/>
  <c r="AS8" i="154"/>
  <c r="AS8" i="169"/>
  <c r="AS29" i="169" s="1"/>
  <c r="AS8" i="153"/>
  <c r="AS29" i="153" s="1"/>
  <c r="AS7" i="168" s="1"/>
  <c r="AS8" i="152"/>
  <c r="AS29" i="152" s="1"/>
  <c r="D4" i="131"/>
  <c r="D5" i="131"/>
  <c r="B4" i="131"/>
  <c r="C4" i="131"/>
  <c r="B5" i="131"/>
  <c r="C5" i="131"/>
  <c r="D4" i="130"/>
  <c r="D16" i="130" s="1"/>
  <c r="D5" i="130"/>
  <c r="D17" i="130" s="1"/>
  <c r="B4" i="130"/>
  <c r="B16" i="130" s="1"/>
  <c r="C4" i="130"/>
  <c r="C16" i="130" s="1"/>
  <c r="B5" i="130"/>
  <c r="B17" i="130" s="1"/>
  <c r="C5" i="130"/>
  <c r="C17" i="130" s="1"/>
  <c r="D4" i="128"/>
  <c r="D16" i="128" s="1"/>
  <c r="D5" i="128"/>
  <c r="D17" i="128" s="1"/>
  <c r="B4" i="128"/>
  <c r="B16" i="128" s="1"/>
  <c r="C4" i="128"/>
  <c r="C16" i="128" s="1"/>
  <c r="B5" i="128"/>
  <c r="B17" i="128" s="1"/>
  <c r="C5" i="128"/>
  <c r="C17" i="128" s="1"/>
  <c r="D4" i="127"/>
  <c r="D5" i="127"/>
  <c r="B4" i="127"/>
  <c r="C4" i="127"/>
  <c r="B5" i="127"/>
  <c r="C5" i="127"/>
  <c r="B4" i="126"/>
  <c r="B25" i="126" s="1"/>
  <c r="C4" i="126"/>
  <c r="C25" i="126" s="1"/>
  <c r="D4" i="126"/>
  <c r="D25" i="126" s="1"/>
  <c r="B5" i="126"/>
  <c r="B26" i="126" s="1"/>
  <c r="C5" i="126"/>
  <c r="C26" i="126" s="1"/>
  <c r="D5" i="126"/>
  <c r="D26" i="126" s="1"/>
  <c r="C4" i="122"/>
  <c r="C25" i="122" s="1"/>
  <c r="D4" i="122"/>
  <c r="D25" i="122" s="1"/>
  <c r="C5" i="122"/>
  <c r="C26" i="122" s="1"/>
  <c r="D5" i="122"/>
  <c r="D26" i="122" s="1"/>
  <c r="B4" i="122"/>
  <c r="B25" i="122" s="1"/>
  <c r="B5" i="122"/>
  <c r="B26" i="122" s="1"/>
  <c r="D4" i="113"/>
  <c r="D5" i="113"/>
  <c r="D5" i="115" s="1"/>
  <c r="B4" i="113"/>
  <c r="C4" i="113"/>
  <c r="C4" i="115" s="1"/>
  <c r="B5" i="113"/>
  <c r="C5" i="113"/>
  <c r="E11" i="175" l="1"/>
  <c r="E30" i="175" s="1"/>
  <c r="E12" i="177" s="1"/>
  <c r="B17" i="175"/>
  <c r="B36" i="175" s="1"/>
  <c r="B18" i="177" s="1"/>
  <c r="C11" i="175"/>
  <c r="C30" i="175" s="1"/>
  <c r="C12" i="177" s="1"/>
  <c r="B19" i="175"/>
  <c r="B38" i="175" s="1"/>
  <c r="B20" i="177" s="1"/>
  <c r="B9" i="175"/>
  <c r="B28" i="175" s="1"/>
  <c r="B10" i="177" s="1"/>
  <c r="E19" i="175"/>
  <c r="E38" i="175" s="1"/>
  <c r="E20" i="177" s="1"/>
  <c r="E9" i="175"/>
  <c r="E28" i="175" s="1"/>
  <c r="E10" i="177" s="1"/>
  <c r="C9" i="175"/>
  <c r="C28" i="175" s="1"/>
  <c r="C10" i="177" s="1"/>
  <c r="B11" i="175"/>
  <c r="B30" i="175" s="1"/>
  <c r="B12" i="177" s="1"/>
  <c r="C17" i="175"/>
  <c r="C36" i="175" s="1"/>
  <c r="C18" i="177" s="1"/>
  <c r="E17" i="175"/>
  <c r="E36" i="175" s="1"/>
  <c r="E18" i="177" s="1"/>
  <c r="C19" i="175"/>
  <c r="C38" i="175" s="1"/>
  <c r="C20" i="177" s="1"/>
  <c r="B17" i="178"/>
  <c r="B36" i="178" s="1"/>
  <c r="B17" i="176"/>
  <c r="B19" i="176"/>
  <c r="B19" i="178"/>
  <c r="B38" i="178" s="1"/>
  <c r="B11" i="176"/>
  <c r="B11" i="178"/>
  <c r="B30" i="178" s="1"/>
  <c r="C9" i="178"/>
  <c r="C28" i="178" s="1"/>
  <c r="C9" i="176"/>
  <c r="B9" i="178"/>
  <c r="B28" i="178" s="1"/>
  <c r="B9" i="176"/>
  <c r="E11" i="178"/>
  <c r="E30" i="178" s="1"/>
  <c r="E11" i="176"/>
  <c r="E17" i="178"/>
  <c r="E36" i="178" s="1"/>
  <c r="E17" i="176"/>
  <c r="C17" i="176"/>
  <c r="C17" i="178"/>
  <c r="C36" i="178" s="1"/>
  <c r="E19" i="176"/>
  <c r="E19" i="178"/>
  <c r="E38" i="178" s="1"/>
  <c r="C19" i="178"/>
  <c r="C38" i="178" s="1"/>
  <c r="C19" i="176"/>
  <c r="E9" i="176"/>
  <c r="E9" i="178"/>
  <c r="E28" i="178" s="1"/>
  <c r="C11" i="176"/>
  <c r="C11" i="178"/>
  <c r="C30" i="178" s="1"/>
  <c r="AK21" i="154"/>
  <c r="AK21" i="169"/>
  <c r="AK42" i="169" s="1"/>
  <c r="AK21" i="153"/>
  <c r="AK42" i="153" s="1"/>
  <c r="AK20" i="168" s="1"/>
  <c r="AK21" i="152"/>
  <c r="AK42" i="152" s="1"/>
  <c r="AM16" i="154"/>
  <c r="AM16" i="169"/>
  <c r="AM37" i="169" s="1"/>
  <c r="AM16" i="153"/>
  <c r="AM37" i="153" s="1"/>
  <c r="AM15" i="168" s="1"/>
  <c r="AM16" i="152"/>
  <c r="AM37" i="152" s="1"/>
  <c r="AL19" i="154"/>
  <c r="AL19" i="169"/>
  <c r="AL40" i="169" s="1"/>
  <c r="AL19" i="153"/>
  <c r="AL40" i="153" s="1"/>
  <c r="AL18" i="168" s="1"/>
  <c r="AL19" i="152"/>
  <c r="AL40" i="152" s="1"/>
  <c r="AO21" i="154"/>
  <c r="AO21" i="169"/>
  <c r="AO42" i="169" s="1"/>
  <c r="AO21" i="153"/>
  <c r="AO42" i="153" s="1"/>
  <c r="AO20" i="168" s="1"/>
  <c r="AO21" i="152"/>
  <c r="AO42" i="152" s="1"/>
  <c r="AR11" i="169"/>
  <c r="AR32" i="169" s="1"/>
  <c r="AR11" i="154"/>
  <c r="AR11" i="153"/>
  <c r="AR32" i="153" s="1"/>
  <c r="AR10" i="168" s="1"/>
  <c r="AR11" i="152"/>
  <c r="AR32" i="152" s="1"/>
  <c r="AI21" i="154"/>
  <c r="AI21" i="169"/>
  <c r="AI42" i="169" s="1"/>
  <c r="AI21" i="153"/>
  <c r="AI42" i="153" s="1"/>
  <c r="AI20" i="168" s="1"/>
  <c r="AI21" i="152"/>
  <c r="AI42" i="152" s="1"/>
  <c r="AX19" i="154"/>
  <c r="AX19" i="169"/>
  <c r="AX40" i="169" s="1"/>
  <c r="AX19" i="153"/>
  <c r="AX40" i="153" s="1"/>
  <c r="AX18" i="168" s="1"/>
  <c r="AX19" i="152"/>
  <c r="AX40" i="152" s="1"/>
  <c r="AH19" i="154"/>
  <c r="AH19" i="169"/>
  <c r="AH40" i="169" s="1"/>
  <c r="AH19" i="153"/>
  <c r="AH40" i="153" s="1"/>
  <c r="AH18" i="168" s="1"/>
  <c r="AH19" i="152"/>
  <c r="AH40" i="152" s="1"/>
  <c r="BB13" i="154"/>
  <c r="BB13" i="169"/>
  <c r="BB34" i="169" s="1"/>
  <c r="BB13" i="153"/>
  <c r="BB34" i="153" s="1"/>
  <c r="BB12" i="168" s="1"/>
  <c r="BB13" i="152"/>
  <c r="BB34" i="152" s="1"/>
  <c r="BB11" i="154"/>
  <c r="BB11" i="169"/>
  <c r="BB32" i="169" s="1"/>
  <c r="BB11" i="153"/>
  <c r="BB32" i="153" s="1"/>
  <c r="BB10" i="168" s="1"/>
  <c r="BB11" i="152"/>
  <c r="BB32" i="152" s="1"/>
  <c r="AV11" i="154"/>
  <c r="AV11" i="169"/>
  <c r="AV32" i="169" s="1"/>
  <c r="AV11" i="153"/>
  <c r="AV32" i="153" s="1"/>
  <c r="AV10" i="168" s="1"/>
  <c r="AV11" i="152"/>
  <c r="AV32" i="152" s="1"/>
  <c r="AU11" i="154"/>
  <c r="AU11" i="169"/>
  <c r="AU32" i="169" s="1"/>
  <c r="AU11" i="153"/>
  <c r="AU32" i="153" s="1"/>
  <c r="AU10" i="168" s="1"/>
  <c r="AU11" i="152"/>
  <c r="AU32" i="152" s="1"/>
  <c r="AF13" i="154"/>
  <c r="AF13" i="169"/>
  <c r="AF34" i="169" s="1"/>
  <c r="AF13" i="153"/>
  <c r="AF34" i="153" s="1"/>
  <c r="AF12" i="168" s="1"/>
  <c r="AF13" i="152"/>
  <c r="AF34" i="152" s="1"/>
  <c r="AF21" i="154"/>
  <c r="AF21" i="169"/>
  <c r="AF42" i="169" s="1"/>
  <c r="AF21" i="153"/>
  <c r="AF42" i="153" s="1"/>
  <c r="AF20" i="168" s="1"/>
  <c r="AF21" i="152"/>
  <c r="AF42" i="152" s="1"/>
  <c r="BD19" i="154"/>
  <c r="BD19" i="169"/>
  <c r="BD40" i="169" s="1"/>
  <c r="BD19" i="153"/>
  <c r="BD40" i="153" s="1"/>
  <c r="BD18" i="168" s="1"/>
  <c r="BD19" i="152"/>
  <c r="BD40" i="152" s="1"/>
  <c r="AE21" i="154"/>
  <c r="AE21" i="169"/>
  <c r="AE42" i="169" s="1"/>
  <c r="AE21" i="153"/>
  <c r="AE42" i="153" s="1"/>
  <c r="AE20" i="168" s="1"/>
  <c r="AE21" i="152"/>
  <c r="AE42" i="152" s="1"/>
  <c r="AQ11" i="154"/>
  <c r="AQ11" i="169"/>
  <c r="AQ32" i="169" s="1"/>
  <c r="AQ11" i="153"/>
  <c r="AQ32" i="153" s="1"/>
  <c r="AQ10" i="168" s="1"/>
  <c r="AQ11" i="152"/>
  <c r="AQ32" i="152" s="1"/>
  <c r="AN21" i="154"/>
  <c r="AN21" i="169"/>
  <c r="AN42" i="169" s="1"/>
  <c r="AN21" i="153"/>
  <c r="AN42" i="153" s="1"/>
  <c r="AN20" i="168" s="1"/>
  <c r="AN21" i="152"/>
  <c r="AN42" i="152" s="1"/>
  <c r="AT13" i="154"/>
  <c r="AT13" i="169"/>
  <c r="AT34" i="169" s="1"/>
  <c r="AT13" i="153"/>
  <c r="AT34" i="153" s="1"/>
  <c r="AT12" i="168" s="1"/>
  <c r="AT13" i="152"/>
  <c r="AT34" i="152" s="1"/>
  <c r="AX21" i="154"/>
  <c r="AX21" i="169"/>
  <c r="AX42" i="169" s="1"/>
  <c r="AX21" i="153"/>
  <c r="AX42" i="153" s="1"/>
  <c r="AX20" i="168" s="1"/>
  <c r="AX21" i="152"/>
  <c r="AX42" i="152" s="1"/>
  <c r="AX11" i="154"/>
  <c r="AX11" i="169"/>
  <c r="AX32" i="169" s="1"/>
  <c r="AX11" i="153"/>
  <c r="AX32" i="153" s="1"/>
  <c r="AX10" i="168" s="1"/>
  <c r="AX11" i="152"/>
  <c r="AX32" i="152" s="1"/>
  <c r="AT11" i="154"/>
  <c r="AT11" i="169"/>
  <c r="AT32" i="169" s="1"/>
  <c r="AT11" i="153"/>
  <c r="AT32" i="153" s="1"/>
  <c r="AT10" i="168" s="1"/>
  <c r="AT11" i="152"/>
  <c r="AT32" i="152" s="1"/>
  <c r="AV13" i="154"/>
  <c r="AV13" i="169"/>
  <c r="AV34" i="169" s="1"/>
  <c r="AV13" i="153"/>
  <c r="AV34" i="153" s="1"/>
  <c r="AV12" i="168" s="1"/>
  <c r="AV13" i="152"/>
  <c r="AV34" i="152" s="1"/>
  <c r="AN19" i="154"/>
  <c r="AN19" i="169"/>
  <c r="AN40" i="169" s="1"/>
  <c r="AN19" i="153"/>
  <c r="AN40" i="153" s="1"/>
  <c r="AN18" i="168" s="1"/>
  <c r="AN19" i="152"/>
  <c r="AN40" i="152" s="1"/>
  <c r="AH21" i="154"/>
  <c r="AH21" i="169"/>
  <c r="AH42" i="169" s="1"/>
  <c r="AH21" i="153"/>
  <c r="AH42" i="153" s="1"/>
  <c r="AH20" i="168" s="1"/>
  <c r="AH21" i="152"/>
  <c r="AH42" i="152" s="1"/>
  <c r="AN13" i="154"/>
  <c r="AN13" i="169"/>
  <c r="AN34" i="169" s="1"/>
  <c r="AN13" i="153"/>
  <c r="AN34" i="153" s="1"/>
  <c r="AN12" i="168" s="1"/>
  <c r="AN13" i="152"/>
  <c r="AN34" i="152" s="1"/>
  <c r="AJ13" i="154"/>
  <c r="AJ13" i="169"/>
  <c r="AJ34" i="169" s="1"/>
  <c r="AJ13" i="153"/>
  <c r="AJ34" i="153" s="1"/>
  <c r="AJ12" i="168" s="1"/>
  <c r="AJ13" i="152"/>
  <c r="AJ34" i="152" s="1"/>
  <c r="BB19" i="154"/>
  <c r="BB19" i="169"/>
  <c r="BB40" i="169" s="1"/>
  <c r="BB19" i="153"/>
  <c r="BB40" i="153" s="1"/>
  <c r="BB18" i="168" s="1"/>
  <c r="BB19" i="152"/>
  <c r="BB40" i="152" s="1"/>
  <c r="AO13" i="154"/>
  <c r="AO13" i="169"/>
  <c r="AO34" i="169" s="1"/>
  <c r="AO13" i="153"/>
  <c r="AO34" i="153" s="1"/>
  <c r="AO12" i="168" s="1"/>
  <c r="AO13" i="152"/>
  <c r="AO34" i="152" s="1"/>
  <c r="AT19" i="154"/>
  <c r="AT19" i="169"/>
  <c r="AT40" i="169" s="1"/>
  <c r="AT19" i="153"/>
  <c r="AT40" i="153" s="1"/>
  <c r="AT18" i="168" s="1"/>
  <c r="AT19" i="152"/>
  <c r="AT40" i="152" s="1"/>
  <c r="AL11" i="154"/>
  <c r="AL11" i="169"/>
  <c r="AL32" i="169" s="1"/>
  <c r="AL11" i="153"/>
  <c r="AL32" i="153" s="1"/>
  <c r="AL10" i="168" s="1"/>
  <c r="AL11" i="152"/>
  <c r="AL32" i="152" s="1"/>
  <c r="AI11" i="154"/>
  <c r="AI11" i="169"/>
  <c r="AI32" i="169" s="1"/>
  <c r="AI11" i="153"/>
  <c r="AI32" i="153" s="1"/>
  <c r="AI10" i="168" s="1"/>
  <c r="AI11" i="152"/>
  <c r="AI32" i="152" s="1"/>
  <c r="BC13" i="154"/>
  <c r="BC13" i="169"/>
  <c r="BC34" i="169" s="1"/>
  <c r="BC13" i="153"/>
  <c r="BC34" i="153" s="1"/>
  <c r="BC12" i="168" s="1"/>
  <c r="BC13" i="152"/>
  <c r="BC34" i="152" s="1"/>
  <c r="AP13" i="154"/>
  <c r="AP13" i="169"/>
  <c r="AP34" i="169" s="1"/>
  <c r="AP13" i="153"/>
  <c r="AP34" i="153" s="1"/>
  <c r="AP12" i="168" s="1"/>
  <c r="AP13" i="152"/>
  <c r="AP34" i="152" s="1"/>
  <c r="BD21" i="154"/>
  <c r="BD21" i="169"/>
  <c r="BD42" i="169" s="1"/>
  <c r="BD21" i="153"/>
  <c r="BD42" i="153" s="1"/>
  <c r="BD20" i="168" s="1"/>
  <c r="BD21" i="152"/>
  <c r="BD42" i="152" s="1"/>
  <c r="AP19" i="154"/>
  <c r="AP19" i="169"/>
  <c r="AP40" i="169" s="1"/>
  <c r="AP19" i="153"/>
  <c r="AP40" i="153" s="1"/>
  <c r="AP18" i="168" s="1"/>
  <c r="AP19" i="152"/>
  <c r="AP40" i="152" s="1"/>
  <c r="AP11" i="169"/>
  <c r="AP32" i="169" s="1"/>
  <c r="AP11" i="154"/>
  <c r="AP11" i="153"/>
  <c r="AP32" i="153" s="1"/>
  <c r="AP10" i="168" s="1"/>
  <c r="AP11" i="152"/>
  <c r="AP32" i="152" s="1"/>
  <c r="AF19" i="154"/>
  <c r="AF19" i="169"/>
  <c r="AF40" i="169" s="1"/>
  <c r="AF19" i="153"/>
  <c r="AF40" i="153" s="1"/>
  <c r="AF18" i="168" s="1"/>
  <c r="AF19" i="152"/>
  <c r="AF40" i="152" s="1"/>
  <c r="AJ11" i="154"/>
  <c r="AJ11" i="169"/>
  <c r="AJ32" i="169" s="1"/>
  <c r="AJ11" i="153"/>
  <c r="AJ32" i="153" s="1"/>
  <c r="AJ10" i="168" s="1"/>
  <c r="AJ11" i="152"/>
  <c r="AJ32" i="152" s="1"/>
  <c r="AV21" i="154"/>
  <c r="AV21" i="169"/>
  <c r="AV42" i="169" s="1"/>
  <c r="AV21" i="153"/>
  <c r="AV42" i="153" s="1"/>
  <c r="AV20" i="168" s="1"/>
  <c r="AV21" i="152"/>
  <c r="AV42" i="152" s="1"/>
  <c r="AQ13" i="154"/>
  <c r="AQ13" i="169"/>
  <c r="AQ34" i="169" s="1"/>
  <c r="AQ13" i="153"/>
  <c r="AQ34" i="153" s="1"/>
  <c r="AQ12" i="168" s="1"/>
  <c r="AQ13" i="152"/>
  <c r="AQ34" i="152" s="1"/>
  <c r="AP21" i="154"/>
  <c r="AP21" i="169"/>
  <c r="AP42" i="169" s="1"/>
  <c r="AP21" i="153"/>
  <c r="AP42" i="153" s="1"/>
  <c r="AP20" i="168" s="1"/>
  <c r="AP21" i="152"/>
  <c r="AP42" i="152" s="1"/>
  <c r="AO11" i="154"/>
  <c r="AO11" i="169"/>
  <c r="AO32" i="169" s="1"/>
  <c r="AO11" i="153"/>
  <c r="AO32" i="153" s="1"/>
  <c r="AO10" i="168" s="1"/>
  <c r="AO11" i="152"/>
  <c r="AO32" i="152" s="1"/>
  <c r="BA19" i="154"/>
  <c r="BA19" i="169"/>
  <c r="BA40" i="169" s="1"/>
  <c r="BA19" i="153"/>
  <c r="BA40" i="153" s="1"/>
  <c r="BA18" i="168" s="1"/>
  <c r="BA19" i="152"/>
  <c r="BA40" i="152" s="1"/>
  <c r="BA13" i="154"/>
  <c r="BA13" i="169"/>
  <c r="BA34" i="169" s="1"/>
  <c r="BA13" i="153"/>
  <c r="BA34" i="153" s="1"/>
  <c r="BA12" i="168" s="1"/>
  <c r="BA13" i="152"/>
  <c r="BA34" i="152" s="1"/>
  <c r="AE11" i="154"/>
  <c r="AE11" i="169"/>
  <c r="AE32" i="169" s="1"/>
  <c r="AE11" i="153"/>
  <c r="AE32" i="153" s="1"/>
  <c r="AE10" i="168" s="1"/>
  <c r="AE11" i="152"/>
  <c r="AE32" i="152" s="1"/>
  <c r="AM19" i="154"/>
  <c r="AM19" i="169"/>
  <c r="AM40" i="169" s="1"/>
  <c r="AM19" i="153"/>
  <c r="AM40" i="153" s="1"/>
  <c r="AM18" i="168" s="1"/>
  <c r="AM19" i="152"/>
  <c r="AM40" i="152" s="1"/>
  <c r="AL13" i="154"/>
  <c r="AL13" i="169"/>
  <c r="AL34" i="169" s="1"/>
  <c r="AL13" i="153"/>
  <c r="AL34" i="153" s="1"/>
  <c r="AL12" i="168" s="1"/>
  <c r="AL13" i="152"/>
  <c r="AL34" i="152" s="1"/>
  <c r="AH13" i="154"/>
  <c r="AH13" i="169"/>
  <c r="AH34" i="169" s="1"/>
  <c r="AH13" i="153"/>
  <c r="AH34" i="153" s="1"/>
  <c r="AH12" i="168" s="1"/>
  <c r="AH13" i="152"/>
  <c r="AH34" i="152" s="1"/>
  <c r="AO19" i="154"/>
  <c r="AO19" i="169"/>
  <c r="AO40" i="169" s="1"/>
  <c r="AO19" i="153"/>
  <c r="AO40" i="153" s="1"/>
  <c r="AO18" i="168" s="1"/>
  <c r="AO19" i="152"/>
  <c r="AO40" i="152" s="1"/>
  <c r="AE13" i="154"/>
  <c r="AE13" i="169"/>
  <c r="AE34" i="169" s="1"/>
  <c r="AE13" i="153"/>
  <c r="AE34" i="153" s="1"/>
  <c r="AE12" i="168" s="1"/>
  <c r="AE13" i="152"/>
  <c r="AE34" i="152" s="1"/>
  <c r="BC11" i="154"/>
  <c r="BC11" i="169"/>
  <c r="BC32" i="169" s="1"/>
  <c r="BC11" i="153"/>
  <c r="BC32" i="153" s="1"/>
  <c r="BC10" i="168" s="1"/>
  <c r="BC11" i="152"/>
  <c r="BC32" i="152" s="1"/>
  <c r="AS21" i="154"/>
  <c r="AS21" i="169"/>
  <c r="AS42" i="169" s="1"/>
  <c r="AS21" i="153"/>
  <c r="AS42" i="153" s="1"/>
  <c r="AS20" i="168" s="1"/>
  <c r="AS21" i="152"/>
  <c r="AS42" i="152" s="1"/>
  <c r="AZ11" i="154"/>
  <c r="AZ11" i="169"/>
  <c r="AZ32" i="169" s="1"/>
  <c r="AZ11" i="153"/>
  <c r="AZ32" i="153" s="1"/>
  <c r="AZ10" i="168" s="1"/>
  <c r="AZ11" i="152"/>
  <c r="AZ32" i="152" s="1"/>
  <c r="AJ21" i="154"/>
  <c r="AJ21" i="169"/>
  <c r="AJ42" i="169" s="1"/>
  <c r="AJ21" i="153"/>
  <c r="AJ42" i="153" s="1"/>
  <c r="AJ20" i="168" s="1"/>
  <c r="AJ21" i="152"/>
  <c r="AJ42" i="152" s="1"/>
  <c r="AY11" i="154"/>
  <c r="AY11" i="169"/>
  <c r="AY32" i="169" s="1"/>
  <c r="AY11" i="153"/>
  <c r="AY32" i="153" s="1"/>
  <c r="AY10" i="168" s="1"/>
  <c r="AY11" i="152"/>
  <c r="AY32" i="152" s="1"/>
  <c r="AM21" i="154"/>
  <c r="AM21" i="169"/>
  <c r="AM42" i="169" s="1"/>
  <c r="AM21" i="153"/>
  <c r="AM42" i="153" s="1"/>
  <c r="AM20" i="168" s="1"/>
  <c r="AM21" i="152"/>
  <c r="AM42" i="152" s="1"/>
  <c r="AK13" i="154"/>
  <c r="AK13" i="169"/>
  <c r="AK34" i="169" s="1"/>
  <c r="AK13" i="153"/>
  <c r="AK34" i="153" s="1"/>
  <c r="AK12" i="168" s="1"/>
  <c r="AK13" i="152"/>
  <c r="AK34" i="152" s="1"/>
  <c r="AX13" i="154"/>
  <c r="AX13" i="169"/>
  <c r="AX34" i="169" s="1"/>
  <c r="AX13" i="153"/>
  <c r="AX34" i="153" s="1"/>
  <c r="AX12" i="168" s="1"/>
  <c r="AX13" i="152"/>
  <c r="AX34" i="152" s="1"/>
  <c r="AF11" i="154"/>
  <c r="AF11" i="169"/>
  <c r="AF32" i="169" s="1"/>
  <c r="AF11" i="153"/>
  <c r="AF32" i="153" s="1"/>
  <c r="AF10" i="168" s="1"/>
  <c r="AF11" i="152"/>
  <c r="AF32" i="152" s="1"/>
  <c r="AH11" i="154"/>
  <c r="AH11" i="169"/>
  <c r="AH32" i="169" s="1"/>
  <c r="AH11" i="153"/>
  <c r="AH32" i="153" s="1"/>
  <c r="AH10" i="168" s="1"/>
  <c r="AH11" i="152"/>
  <c r="AH32" i="152" s="1"/>
  <c r="AN11" i="154"/>
  <c r="AN11" i="169"/>
  <c r="AN32" i="169" s="1"/>
  <c r="AN11" i="153"/>
  <c r="AN32" i="153" s="1"/>
  <c r="AN10" i="168" s="1"/>
  <c r="AN11" i="152"/>
  <c r="AN32" i="152" s="1"/>
  <c r="AZ19" i="154"/>
  <c r="AZ19" i="169"/>
  <c r="AZ40" i="169" s="1"/>
  <c r="AZ19" i="153"/>
  <c r="AZ40" i="153" s="1"/>
  <c r="AZ18" i="168" s="1"/>
  <c r="AZ19" i="152"/>
  <c r="AZ40" i="152" s="1"/>
  <c r="BC21" i="154"/>
  <c r="BC21" i="169"/>
  <c r="BC42" i="169" s="1"/>
  <c r="BC21" i="153"/>
  <c r="BC42" i="153" s="1"/>
  <c r="BC20" i="168" s="1"/>
  <c r="BC21" i="152"/>
  <c r="BC42" i="152" s="1"/>
  <c r="AZ21" i="154"/>
  <c r="AZ21" i="169"/>
  <c r="AZ42" i="169" s="1"/>
  <c r="AZ21" i="153"/>
  <c r="AZ42" i="153" s="1"/>
  <c r="AZ20" i="168" s="1"/>
  <c r="AZ21" i="152"/>
  <c r="AZ42" i="152" s="1"/>
  <c r="AE19" i="154"/>
  <c r="AE19" i="169"/>
  <c r="AE40" i="169" s="1"/>
  <c r="AE19" i="153"/>
  <c r="AE40" i="153" s="1"/>
  <c r="AE18" i="168" s="1"/>
  <c r="AE19" i="152"/>
  <c r="AE40" i="152" s="1"/>
  <c r="AW19" i="154"/>
  <c r="AW19" i="169"/>
  <c r="AW40" i="169" s="1"/>
  <c r="AW19" i="153"/>
  <c r="AW40" i="153" s="1"/>
  <c r="AW18" i="168" s="1"/>
  <c r="AW19" i="152"/>
  <c r="AW40" i="152" s="1"/>
  <c r="AU21" i="154"/>
  <c r="AU21" i="169"/>
  <c r="AU42" i="169" s="1"/>
  <c r="AU21" i="153"/>
  <c r="AU42" i="153" s="1"/>
  <c r="AU20" i="168" s="1"/>
  <c r="AU21" i="152"/>
  <c r="AU42" i="152" s="1"/>
  <c r="AV19" i="154"/>
  <c r="AV19" i="169"/>
  <c r="AV40" i="169" s="1"/>
  <c r="AV19" i="153"/>
  <c r="AV40" i="153" s="1"/>
  <c r="AV18" i="168" s="1"/>
  <c r="AV19" i="152"/>
  <c r="AV40" i="152" s="1"/>
  <c r="BB21" i="154"/>
  <c r="BB21" i="169"/>
  <c r="BB42" i="169" s="1"/>
  <c r="BB21" i="153"/>
  <c r="BB42" i="153" s="1"/>
  <c r="BB20" i="168" s="1"/>
  <c r="BB21" i="152"/>
  <c r="BB42" i="152" s="1"/>
  <c r="AW11" i="154"/>
  <c r="AW11" i="169"/>
  <c r="AW32" i="169" s="1"/>
  <c r="AW11" i="153"/>
  <c r="AW32" i="153" s="1"/>
  <c r="AW10" i="168" s="1"/>
  <c r="AW11" i="152"/>
  <c r="AW32" i="152" s="1"/>
  <c r="AK19" i="154"/>
  <c r="AK19" i="169"/>
  <c r="AK40" i="169" s="1"/>
  <c r="AK19" i="153"/>
  <c r="AK40" i="153" s="1"/>
  <c r="AK18" i="168" s="1"/>
  <c r="AK19" i="152"/>
  <c r="AK40" i="152" s="1"/>
  <c r="AK11" i="154"/>
  <c r="AK11" i="169"/>
  <c r="AK32" i="169" s="1"/>
  <c r="AK11" i="152"/>
  <c r="AK32" i="152" s="1"/>
  <c r="AK11" i="153"/>
  <c r="AK32" i="153" s="1"/>
  <c r="AK10" i="168" s="1"/>
  <c r="AW21" i="154"/>
  <c r="AW21" i="169"/>
  <c r="AW42" i="169" s="1"/>
  <c r="AW21" i="153"/>
  <c r="AW42" i="153" s="1"/>
  <c r="AW20" i="168" s="1"/>
  <c r="AW21" i="152"/>
  <c r="AW42" i="152" s="1"/>
  <c r="AU19" i="154"/>
  <c r="AU19" i="169"/>
  <c r="AU40" i="169" s="1"/>
  <c r="AU19" i="153"/>
  <c r="AU40" i="153" s="1"/>
  <c r="AU18" i="168" s="1"/>
  <c r="AU19" i="152"/>
  <c r="AU40" i="152" s="1"/>
  <c r="AZ13" i="169"/>
  <c r="AZ34" i="169" s="1"/>
  <c r="AZ13" i="154"/>
  <c r="AZ13" i="153"/>
  <c r="AZ34" i="153" s="1"/>
  <c r="AZ12" i="168" s="1"/>
  <c r="AZ13" i="152"/>
  <c r="AZ34" i="152" s="1"/>
  <c r="BA21" i="154"/>
  <c r="BA21" i="169"/>
  <c r="BA42" i="169" s="1"/>
  <c r="BA21" i="153"/>
  <c r="BA42" i="153" s="1"/>
  <c r="BA20" i="168" s="1"/>
  <c r="BA21" i="152"/>
  <c r="BA42" i="152" s="1"/>
  <c r="AW13" i="154"/>
  <c r="AW13" i="169"/>
  <c r="AW34" i="169" s="1"/>
  <c r="AW13" i="153"/>
  <c r="AW34" i="153" s="1"/>
  <c r="AW12" i="168" s="1"/>
  <c r="AW13" i="152"/>
  <c r="AW34" i="152" s="1"/>
  <c r="BA11" i="154"/>
  <c r="BA11" i="169"/>
  <c r="BA32" i="169" s="1"/>
  <c r="BA11" i="153"/>
  <c r="BA32" i="153" s="1"/>
  <c r="BA10" i="168" s="1"/>
  <c r="BA11" i="152"/>
  <c r="BA32" i="152" s="1"/>
  <c r="AI19" i="154"/>
  <c r="AI19" i="169"/>
  <c r="AI40" i="169" s="1"/>
  <c r="AI19" i="153"/>
  <c r="AI40" i="153" s="1"/>
  <c r="AI18" i="168" s="1"/>
  <c r="AI19" i="152"/>
  <c r="AI40" i="152" s="1"/>
  <c r="BD13" i="154"/>
  <c r="BD13" i="169"/>
  <c r="BD34" i="169" s="1"/>
  <c r="BD13" i="153"/>
  <c r="BD34" i="153" s="1"/>
  <c r="BD12" i="168" s="1"/>
  <c r="BD13" i="152"/>
  <c r="BD34" i="152" s="1"/>
  <c r="AM14" i="154"/>
  <c r="AM14" i="169"/>
  <c r="AM35" i="169" s="1"/>
  <c r="AM14" i="153"/>
  <c r="AM35" i="153" s="1"/>
  <c r="AM13" i="168" s="1"/>
  <c r="AM14" i="152"/>
  <c r="AM35" i="152" s="1"/>
  <c r="AY19" i="154"/>
  <c r="AY19" i="169"/>
  <c r="AY40" i="169" s="1"/>
  <c r="AY19" i="153"/>
  <c r="AY40" i="153" s="1"/>
  <c r="AY18" i="168" s="1"/>
  <c r="AY19" i="152"/>
  <c r="AY40" i="152" s="1"/>
  <c r="AJ19" i="154"/>
  <c r="AJ19" i="169"/>
  <c r="AJ40" i="169" s="1"/>
  <c r="AJ19" i="153"/>
  <c r="AJ40" i="153" s="1"/>
  <c r="AJ18" i="168" s="1"/>
  <c r="AJ19" i="152"/>
  <c r="AJ40" i="152" s="1"/>
  <c r="AR21" i="154"/>
  <c r="AR21" i="169"/>
  <c r="AR42" i="169" s="1"/>
  <c r="AR21" i="153"/>
  <c r="AR42" i="153" s="1"/>
  <c r="AR20" i="168" s="1"/>
  <c r="AR21" i="152"/>
  <c r="AR42" i="152" s="1"/>
  <c r="AY13" i="154"/>
  <c r="AY13" i="169"/>
  <c r="AY34" i="169" s="1"/>
  <c r="AY13" i="153"/>
  <c r="AY34" i="153" s="1"/>
  <c r="AY12" i="168" s="1"/>
  <c r="AY13" i="152"/>
  <c r="AY34" i="152" s="1"/>
  <c r="AR13" i="154"/>
  <c r="AR13" i="169"/>
  <c r="AR34" i="169" s="1"/>
  <c r="AR13" i="153"/>
  <c r="AR34" i="153" s="1"/>
  <c r="AR12" i="168" s="1"/>
  <c r="AR13" i="152"/>
  <c r="AR34" i="152" s="1"/>
  <c r="BC19" i="154"/>
  <c r="BC19" i="169"/>
  <c r="BC40" i="169" s="1"/>
  <c r="BC19" i="153"/>
  <c r="BC40" i="153" s="1"/>
  <c r="BC18" i="168" s="1"/>
  <c r="BC19" i="152"/>
  <c r="BC40" i="152" s="1"/>
  <c r="AY21" i="154"/>
  <c r="AY21" i="169"/>
  <c r="AY42" i="169" s="1"/>
  <c r="AY21" i="153"/>
  <c r="AY42" i="153" s="1"/>
  <c r="AY20" i="168" s="1"/>
  <c r="AY21" i="152"/>
  <c r="AY42" i="152" s="1"/>
  <c r="AL21" i="169"/>
  <c r="AL42" i="169" s="1"/>
  <c r="AL21" i="154"/>
  <c r="AL21" i="153"/>
  <c r="AL42" i="153" s="1"/>
  <c r="AL20" i="168" s="1"/>
  <c r="AL21" i="152"/>
  <c r="AL42" i="152" s="1"/>
  <c r="AI13" i="154"/>
  <c r="AI13" i="169"/>
  <c r="AI34" i="169" s="1"/>
  <c r="AI13" i="153"/>
  <c r="AI34" i="153" s="1"/>
  <c r="AI12" i="168" s="1"/>
  <c r="AI13" i="152"/>
  <c r="AI34" i="152" s="1"/>
  <c r="AS19" i="154"/>
  <c r="AS19" i="169"/>
  <c r="AS40" i="169" s="1"/>
  <c r="AS19" i="153"/>
  <c r="AS40" i="153" s="1"/>
  <c r="AS18" i="168" s="1"/>
  <c r="AS19" i="152"/>
  <c r="AS40" i="152" s="1"/>
  <c r="AS13" i="154"/>
  <c r="AS13" i="169"/>
  <c r="AS34" i="169" s="1"/>
  <c r="AS13" i="153"/>
  <c r="AS34" i="153" s="1"/>
  <c r="AS12" i="168" s="1"/>
  <c r="AS13" i="152"/>
  <c r="AS34" i="152" s="1"/>
  <c r="AS11" i="154"/>
  <c r="AS11" i="169"/>
  <c r="AS32" i="169" s="1"/>
  <c r="AS11" i="153"/>
  <c r="AS32" i="153" s="1"/>
  <c r="AS10" i="168" s="1"/>
  <c r="AS11" i="152"/>
  <c r="AS32" i="152" s="1"/>
  <c r="BD11" i="154"/>
  <c r="BD11" i="169"/>
  <c r="BD32" i="169" s="1"/>
  <c r="BD11" i="153"/>
  <c r="BD32" i="153" s="1"/>
  <c r="BD10" i="168" s="1"/>
  <c r="BD11" i="152"/>
  <c r="BD32" i="152" s="1"/>
  <c r="AU13" i="154"/>
  <c r="AU13" i="169"/>
  <c r="AU34" i="169" s="1"/>
  <c r="AU13" i="152"/>
  <c r="AU34" i="152" s="1"/>
  <c r="AU13" i="153"/>
  <c r="AU34" i="153" s="1"/>
  <c r="AU12" i="168" s="1"/>
  <c r="AR19" i="154"/>
  <c r="AR19" i="169"/>
  <c r="AR40" i="169" s="1"/>
  <c r="AR19" i="153"/>
  <c r="AR40" i="153" s="1"/>
  <c r="AR18" i="168" s="1"/>
  <c r="AR19" i="152"/>
  <c r="AR40" i="152" s="1"/>
  <c r="AT21" i="154"/>
  <c r="AT21" i="169"/>
  <c r="AT42" i="169" s="1"/>
  <c r="AT21" i="153"/>
  <c r="AT42" i="153" s="1"/>
  <c r="AT20" i="168" s="1"/>
  <c r="AT21" i="152"/>
  <c r="AT42" i="152" s="1"/>
  <c r="D25" i="113"/>
  <c r="D4" i="115"/>
  <c r="B4" i="114"/>
  <c r="B25" i="114" s="1"/>
  <c r="B4" i="115"/>
  <c r="C5" i="114"/>
  <c r="C26" i="114" s="1"/>
  <c r="C5" i="115"/>
  <c r="B26" i="113"/>
  <c r="B5" i="115"/>
  <c r="B25" i="113"/>
  <c r="C26" i="113"/>
  <c r="B5" i="114"/>
  <c r="B26" i="114" s="1"/>
  <c r="C25" i="113"/>
  <c r="D4" i="114"/>
  <c r="D25" i="114" s="1"/>
  <c r="C4" i="114"/>
  <c r="C25" i="114" s="1"/>
  <c r="D5" i="114"/>
  <c r="D26" i="114" s="1"/>
  <c r="D26" i="113"/>
  <c r="D7" i="127"/>
  <c r="D7" i="130"/>
  <c r="D19" i="130" s="1"/>
  <c r="D7" i="131"/>
  <c r="D7" i="128"/>
  <c r="D19" i="128" s="1"/>
  <c r="D7" i="122"/>
  <c r="D28" i="122" s="1"/>
  <c r="D7" i="113"/>
  <c r="D7" i="115" s="1"/>
  <c r="D7" i="126"/>
  <c r="D28" i="126" s="1"/>
  <c r="C7" i="127"/>
  <c r="C7" i="130"/>
  <c r="C19" i="130" s="1"/>
  <c r="C7" i="126"/>
  <c r="C28" i="126" s="1"/>
  <c r="C7" i="128"/>
  <c r="C19" i="128" s="1"/>
  <c r="C7" i="122"/>
  <c r="C28" i="122" s="1"/>
  <c r="C7" i="113"/>
  <c r="C7" i="115" s="1"/>
  <c r="C7" i="131"/>
  <c r="B7" i="128"/>
  <c r="B19" i="128" s="1"/>
  <c r="B7" i="126"/>
  <c r="B28" i="126" s="1"/>
  <c r="B7" i="131"/>
  <c r="B7" i="127"/>
  <c r="B7" i="113"/>
  <c r="B7" i="115" s="1"/>
  <c r="B7" i="122"/>
  <c r="B28" i="122" s="1"/>
  <c r="B7" i="130"/>
  <c r="B19" i="130" s="1"/>
  <c r="E12" i="175" l="1"/>
  <c r="E31" i="175" s="1"/>
  <c r="E13" i="177" s="1"/>
  <c r="B14" i="175"/>
  <c r="B33" i="175" s="1"/>
  <c r="B15" i="177" s="1"/>
  <c r="C12" i="175"/>
  <c r="C31" i="175" s="1"/>
  <c r="C13" i="177" s="1"/>
  <c r="E14" i="175"/>
  <c r="E33" i="175" s="1"/>
  <c r="E15" i="177" s="1"/>
  <c r="B12" i="175"/>
  <c r="B31" i="175" s="1"/>
  <c r="B13" i="177" s="1"/>
  <c r="C14" i="175"/>
  <c r="C33" i="175" s="1"/>
  <c r="C15" i="177" s="1"/>
  <c r="C12" i="178"/>
  <c r="C31" i="178" s="1"/>
  <c r="C12" i="176"/>
  <c r="C14" i="176"/>
  <c r="C14" i="178"/>
  <c r="C33" i="178" s="1"/>
  <c r="B12" i="176"/>
  <c r="B12" i="178"/>
  <c r="B31" i="178" s="1"/>
  <c r="B14" i="178"/>
  <c r="B33" i="178" s="1"/>
  <c r="B14" i="176"/>
  <c r="E12" i="176"/>
  <c r="E12" i="178"/>
  <c r="E31" i="178" s="1"/>
  <c r="E14" i="178"/>
  <c r="E33" i="178" s="1"/>
  <c r="E14" i="176"/>
  <c r="AY16" i="154"/>
  <c r="AY16" i="169"/>
  <c r="AY37" i="169" s="1"/>
  <c r="AY16" i="153"/>
  <c r="AY37" i="153" s="1"/>
  <c r="AY15" i="168" s="1"/>
  <c r="AY16" i="152"/>
  <c r="AY37" i="152" s="1"/>
  <c r="AS14" i="154"/>
  <c r="AS14" i="169"/>
  <c r="AS35" i="169" s="1"/>
  <c r="AS14" i="153"/>
  <c r="AS35" i="153" s="1"/>
  <c r="AS13" i="168" s="1"/>
  <c r="AS14" i="152"/>
  <c r="AS35" i="152" s="1"/>
  <c r="AF14" i="154"/>
  <c r="AF14" i="153"/>
  <c r="AF35" i="153" s="1"/>
  <c r="AF13" i="168" s="1"/>
  <c r="AF14" i="169"/>
  <c r="AF35" i="169" s="1"/>
  <c r="AF14" i="152"/>
  <c r="AF35" i="152" s="1"/>
  <c r="AH16" i="154"/>
  <c r="AH16" i="169"/>
  <c r="AH37" i="169" s="1"/>
  <c r="AH16" i="153"/>
  <c r="AH37" i="153" s="1"/>
  <c r="AH15" i="168" s="1"/>
  <c r="AH16" i="152"/>
  <c r="AH37" i="152" s="1"/>
  <c r="AO16" i="154"/>
  <c r="AO16" i="169"/>
  <c r="AO37" i="169" s="1"/>
  <c r="AO16" i="153"/>
  <c r="AO37" i="153" s="1"/>
  <c r="AO15" i="168" s="1"/>
  <c r="AO16" i="152"/>
  <c r="AO37" i="152" s="1"/>
  <c r="AT16" i="154"/>
  <c r="AT16" i="169"/>
  <c r="AT37" i="169" s="1"/>
  <c r="AT16" i="153"/>
  <c r="AT37" i="153" s="1"/>
  <c r="AT15" i="168" s="1"/>
  <c r="AT16" i="152"/>
  <c r="AT37" i="152" s="1"/>
  <c r="AN16" i="169"/>
  <c r="AN37" i="169" s="1"/>
  <c r="AN16" i="154"/>
  <c r="AN16" i="153"/>
  <c r="AN37" i="153" s="1"/>
  <c r="AN15" i="168" s="1"/>
  <c r="AN16" i="152"/>
  <c r="AN37" i="152" s="1"/>
  <c r="AY14" i="154"/>
  <c r="AY14" i="169"/>
  <c r="AY35" i="169" s="1"/>
  <c r="AY14" i="153"/>
  <c r="AY35" i="153" s="1"/>
  <c r="AY13" i="168" s="1"/>
  <c r="AY14" i="152"/>
  <c r="AY35" i="152" s="1"/>
  <c r="AK14" i="154"/>
  <c r="AK14" i="169"/>
  <c r="AK35" i="169" s="1"/>
  <c r="AK14" i="153"/>
  <c r="AK35" i="153" s="1"/>
  <c r="AK13" i="168" s="1"/>
  <c r="AK14" i="152"/>
  <c r="AK35" i="152" s="1"/>
  <c r="AO14" i="154"/>
  <c r="AO14" i="169"/>
  <c r="AO35" i="169" s="1"/>
  <c r="AO14" i="153"/>
  <c r="AO35" i="153" s="1"/>
  <c r="AO13" i="168" s="1"/>
  <c r="AO14" i="152"/>
  <c r="AO35" i="152" s="1"/>
  <c r="AE14" i="154"/>
  <c r="AE14" i="169"/>
  <c r="AE35" i="169" s="1"/>
  <c r="AE14" i="153"/>
  <c r="AE35" i="153" s="1"/>
  <c r="AE13" i="168" s="1"/>
  <c r="AE14" i="152"/>
  <c r="AE35" i="152" s="1"/>
  <c r="AM17" i="154"/>
  <c r="AM17" i="169"/>
  <c r="AM38" i="169" s="1"/>
  <c r="AM17" i="153"/>
  <c r="AM38" i="153" s="1"/>
  <c r="AM16" i="168" s="1"/>
  <c r="AM17" i="152"/>
  <c r="AM38" i="152" s="1"/>
  <c r="AR16" i="154"/>
  <c r="AR16" i="169"/>
  <c r="AR37" i="169" s="1"/>
  <c r="AR16" i="153"/>
  <c r="AR37" i="153" s="1"/>
  <c r="AR15" i="168" s="1"/>
  <c r="AR16" i="152"/>
  <c r="AR37" i="152" s="1"/>
  <c r="AI16" i="154"/>
  <c r="AI16" i="169"/>
  <c r="AI37" i="169" s="1"/>
  <c r="AI16" i="153"/>
  <c r="AI37" i="153" s="1"/>
  <c r="AI15" i="168" s="1"/>
  <c r="AI16" i="152"/>
  <c r="AI37" i="152" s="1"/>
  <c r="AX14" i="154"/>
  <c r="AX14" i="169"/>
  <c r="AX35" i="169" s="1"/>
  <c r="AX14" i="153"/>
  <c r="AX35" i="153" s="1"/>
  <c r="AX13" i="168" s="1"/>
  <c r="AX14" i="152"/>
  <c r="AX35" i="152" s="1"/>
  <c r="AS16" i="154"/>
  <c r="AS16" i="169"/>
  <c r="AS37" i="169" s="1"/>
  <c r="AS16" i="153"/>
  <c r="AS37" i="153" s="1"/>
  <c r="AS15" i="168" s="1"/>
  <c r="AS16" i="152"/>
  <c r="AS37" i="152" s="1"/>
  <c r="AX16" i="154"/>
  <c r="AX16" i="169"/>
  <c r="AX37" i="169" s="1"/>
  <c r="AX16" i="153"/>
  <c r="AX37" i="153" s="1"/>
  <c r="AX15" i="168" s="1"/>
  <c r="AX16" i="152"/>
  <c r="AX37" i="152" s="1"/>
  <c r="AW16" i="154"/>
  <c r="AW16" i="169"/>
  <c r="AW37" i="169" s="1"/>
  <c r="AW16" i="153"/>
  <c r="AW37" i="153" s="1"/>
  <c r="AW15" i="168" s="1"/>
  <c r="AW16" i="152"/>
  <c r="AW37" i="152" s="1"/>
  <c r="AN14" i="154"/>
  <c r="AN14" i="169"/>
  <c r="AN35" i="169" s="1"/>
  <c r="AN14" i="153"/>
  <c r="AN35" i="153" s="1"/>
  <c r="AN13" i="168" s="1"/>
  <c r="AN14" i="152"/>
  <c r="AN35" i="152" s="1"/>
  <c r="AP14" i="154"/>
  <c r="AP14" i="169"/>
  <c r="AP35" i="169" s="1"/>
  <c r="AP14" i="153"/>
  <c r="AP35" i="153" s="1"/>
  <c r="AP13" i="168" s="1"/>
  <c r="AP14" i="152"/>
  <c r="AP35" i="152" s="1"/>
  <c r="AE16" i="154"/>
  <c r="AE16" i="169"/>
  <c r="AE37" i="169" s="1"/>
  <c r="AE16" i="153"/>
  <c r="AE37" i="153" s="1"/>
  <c r="AE15" i="168" s="1"/>
  <c r="AE16" i="152"/>
  <c r="AE37" i="152" s="1"/>
  <c r="AR14" i="154"/>
  <c r="AR14" i="169"/>
  <c r="AR35" i="169" s="1"/>
  <c r="AR14" i="153"/>
  <c r="AR35" i="153" s="1"/>
  <c r="AR13" i="168" s="1"/>
  <c r="AR14" i="152"/>
  <c r="AR35" i="152" s="1"/>
  <c r="AP16" i="169"/>
  <c r="AP37" i="169" s="1"/>
  <c r="AP16" i="154"/>
  <c r="AP16" i="152"/>
  <c r="AP37" i="152" s="1"/>
  <c r="AP16" i="153"/>
  <c r="AP37" i="153" s="1"/>
  <c r="AP15" i="168" s="1"/>
  <c r="AL14" i="154"/>
  <c r="AL14" i="169"/>
  <c r="AL35" i="169" s="1"/>
  <c r="AL14" i="153"/>
  <c r="AL35" i="153" s="1"/>
  <c r="AL13" i="168" s="1"/>
  <c r="AL14" i="152"/>
  <c r="AL35" i="152" s="1"/>
  <c r="AV16" i="154"/>
  <c r="AV16" i="169"/>
  <c r="AV37" i="169" s="1"/>
  <c r="AV16" i="153"/>
  <c r="AV37" i="153" s="1"/>
  <c r="AV15" i="168" s="1"/>
  <c r="AV16" i="152"/>
  <c r="AV37" i="152" s="1"/>
  <c r="AZ16" i="154"/>
  <c r="AZ16" i="169"/>
  <c r="AZ37" i="169" s="1"/>
  <c r="AZ16" i="153"/>
  <c r="AZ37" i="153" s="1"/>
  <c r="AZ15" i="168" s="1"/>
  <c r="AZ16" i="152"/>
  <c r="AZ37" i="152" s="1"/>
  <c r="AU14" i="154"/>
  <c r="AU14" i="169"/>
  <c r="AU35" i="169" s="1"/>
  <c r="AU14" i="153"/>
  <c r="AU35" i="153" s="1"/>
  <c r="AU13" i="168" s="1"/>
  <c r="AU14" i="152"/>
  <c r="AU35" i="152" s="1"/>
  <c r="AT14" i="154"/>
  <c r="AT14" i="169"/>
  <c r="AT35" i="169" s="1"/>
  <c r="AT14" i="153"/>
  <c r="AT35" i="153" s="1"/>
  <c r="AT13" i="168" s="1"/>
  <c r="AT14" i="152"/>
  <c r="AT35" i="152" s="1"/>
  <c r="AK16" i="154"/>
  <c r="AK16" i="169"/>
  <c r="AK37" i="169" s="1"/>
  <c r="AK16" i="153"/>
  <c r="AK37" i="153" s="1"/>
  <c r="AK15" i="168" s="1"/>
  <c r="AK16" i="152"/>
  <c r="AK37" i="152" s="1"/>
  <c r="AV14" i="154"/>
  <c r="AV14" i="169"/>
  <c r="AV35" i="169" s="1"/>
  <c r="AV14" i="153"/>
  <c r="AV35" i="153" s="1"/>
  <c r="AV13" i="168" s="1"/>
  <c r="AV14" i="152"/>
  <c r="AV35" i="152" s="1"/>
  <c r="AJ16" i="154"/>
  <c r="AJ16" i="169"/>
  <c r="AJ37" i="169" s="1"/>
  <c r="AJ16" i="153"/>
  <c r="AJ37" i="153" s="1"/>
  <c r="AJ15" i="168" s="1"/>
  <c r="AJ16" i="152"/>
  <c r="AJ37" i="152" s="1"/>
  <c r="AZ14" i="154"/>
  <c r="AZ14" i="169"/>
  <c r="AZ35" i="169" s="1"/>
  <c r="AZ14" i="153"/>
  <c r="AZ35" i="153" s="1"/>
  <c r="AZ13" i="168" s="1"/>
  <c r="AZ14" i="152"/>
  <c r="AZ35" i="152" s="1"/>
  <c r="AU16" i="154"/>
  <c r="AU16" i="169"/>
  <c r="AU37" i="169" s="1"/>
  <c r="AU16" i="153"/>
  <c r="AU37" i="153" s="1"/>
  <c r="AU15" i="168" s="1"/>
  <c r="AU16" i="152"/>
  <c r="AU37" i="152" s="1"/>
  <c r="BA14" i="154"/>
  <c r="BA14" i="169"/>
  <c r="BA35" i="169" s="1"/>
  <c r="BA14" i="153"/>
  <c r="BA35" i="153" s="1"/>
  <c r="BA13" i="168" s="1"/>
  <c r="BA14" i="152"/>
  <c r="BA35" i="152" s="1"/>
  <c r="BB14" i="154"/>
  <c r="BB14" i="169"/>
  <c r="BB35" i="169" s="1"/>
  <c r="BB14" i="153"/>
  <c r="BB35" i="153" s="1"/>
  <c r="BB13" i="168" s="1"/>
  <c r="BB14" i="152"/>
  <c r="BB35" i="152" s="1"/>
  <c r="AL16" i="154"/>
  <c r="AL16" i="169"/>
  <c r="AL37" i="169" s="1"/>
  <c r="AL16" i="153"/>
  <c r="AL37" i="153" s="1"/>
  <c r="AL15" i="168" s="1"/>
  <c r="AL16" i="152"/>
  <c r="AL37" i="152" s="1"/>
  <c r="BD16" i="154"/>
  <c r="BD16" i="169"/>
  <c r="BD37" i="169" s="1"/>
  <c r="BD16" i="153"/>
  <c r="BD37" i="153" s="1"/>
  <c r="BD15" i="168" s="1"/>
  <c r="BD16" i="152"/>
  <c r="BD37" i="152" s="1"/>
  <c r="AQ16" i="154"/>
  <c r="AQ16" i="169"/>
  <c r="AQ37" i="169" s="1"/>
  <c r="AQ16" i="153"/>
  <c r="AQ37" i="153" s="1"/>
  <c r="AQ15" i="168" s="1"/>
  <c r="AQ16" i="152"/>
  <c r="AQ37" i="152" s="1"/>
  <c r="BC16" i="154"/>
  <c r="BC16" i="169"/>
  <c r="BC37" i="169" s="1"/>
  <c r="BC16" i="153"/>
  <c r="BC37" i="153" s="1"/>
  <c r="BC15" i="168" s="1"/>
  <c r="BC16" i="152"/>
  <c r="BC37" i="152" s="1"/>
  <c r="BB16" i="154"/>
  <c r="BB16" i="169"/>
  <c r="BB37" i="169" s="1"/>
  <c r="BB16" i="152"/>
  <c r="BB37" i="152" s="1"/>
  <c r="BB16" i="153"/>
  <c r="BB37" i="153" s="1"/>
  <c r="BB15" i="168" s="1"/>
  <c r="BC14" i="154"/>
  <c r="BC14" i="169"/>
  <c r="BC35" i="169" s="1"/>
  <c r="BC14" i="153"/>
  <c r="BC35" i="153" s="1"/>
  <c r="BC13" i="168" s="1"/>
  <c r="BC14" i="152"/>
  <c r="BC35" i="152" s="1"/>
  <c r="AJ14" i="154"/>
  <c r="AJ14" i="169"/>
  <c r="AJ35" i="169" s="1"/>
  <c r="AJ14" i="153"/>
  <c r="AJ35" i="153" s="1"/>
  <c r="AJ13" i="168" s="1"/>
  <c r="AJ14" i="152"/>
  <c r="AJ35" i="152" s="1"/>
  <c r="AI14" i="154"/>
  <c r="AI14" i="169"/>
  <c r="AI35" i="169" s="1"/>
  <c r="AI14" i="153"/>
  <c r="AI35" i="153" s="1"/>
  <c r="AI13" i="168" s="1"/>
  <c r="AI14" i="152"/>
  <c r="AI35" i="152" s="1"/>
  <c r="BD14" i="154"/>
  <c r="BD14" i="169"/>
  <c r="BD35" i="169" s="1"/>
  <c r="BD14" i="153"/>
  <c r="BD35" i="153" s="1"/>
  <c r="BD13" i="168" s="1"/>
  <c r="BD14" i="152"/>
  <c r="BD35" i="152" s="1"/>
  <c r="AF16" i="154"/>
  <c r="AF16" i="169"/>
  <c r="AF37" i="169" s="1"/>
  <c r="AF16" i="153"/>
  <c r="AF37" i="153" s="1"/>
  <c r="AF15" i="168" s="1"/>
  <c r="AF16" i="152"/>
  <c r="AF37" i="152" s="1"/>
  <c r="AQ14" i="154"/>
  <c r="AQ14" i="169"/>
  <c r="AQ35" i="169" s="1"/>
  <c r="AQ14" i="153"/>
  <c r="AQ35" i="153" s="1"/>
  <c r="AQ13" i="168" s="1"/>
  <c r="AQ14" i="152"/>
  <c r="AQ35" i="152" s="1"/>
  <c r="AW14" i="154"/>
  <c r="AW14" i="169"/>
  <c r="AW35" i="169" s="1"/>
  <c r="AW14" i="153"/>
  <c r="AW35" i="153" s="1"/>
  <c r="AW13" i="168" s="1"/>
  <c r="AW14" i="152"/>
  <c r="AW35" i="152" s="1"/>
  <c r="BA16" i="154"/>
  <c r="BA16" i="169"/>
  <c r="BA37" i="169" s="1"/>
  <c r="BA16" i="153"/>
  <c r="BA37" i="153" s="1"/>
  <c r="BA15" i="168" s="1"/>
  <c r="BA16" i="152"/>
  <c r="BA37" i="152" s="1"/>
  <c r="AH14" i="154"/>
  <c r="AH14" i="169"/>
  <c r="AH35" i="169" s="1"/>
  <c r="AH14" i="153"/>
  <c r="AH35" i="153" s="1"/>
  <c r="AH13" i="168" s="1"/>
  <c r="AH14" i="152"/>
  <c r="AH35" i="152" s="1"/>
  <c r="B28" i="113"/>
  <c r="B7" i="114"/>
  <c r="B28" i="114" s="1"/>
  <c r="D7" i="114"/>
  <c r="D28" i="114" s="1"/>
  <c r="D28" i="113"/>
  <c r="C28" i="113"/>
  <c r="C7" i="114"/>
  <c r="C28" i="114" s="1"/>
  <c r="B5" i="154"/>
  <c r="B4" i="154"/>
  <c r="B5" i="153"/>
  <c r="B26" i="153" s="1"/>
  <c r="B4" i="168" s="1"/>
  <c r="B4" i="153"/>
  <c r="B25" i="153" s="1"/>
  <c r="B3" i="168" s="1"/>
  <c r="B4" i="152"/>
  <c r="B25" i="152" s="1"/>
  <c r="B5" i="152"/>
  <c r="B26" i="152" s="1"/>
  <c r="B15" i="175" l="1"/>
  <c r="B34" i="175" s="1"/>
  <c r="B16" i="177" s="1"/>
  <c r="C15" i="175"/>
  <c r="C34" i="175" s="1"/>
  <c r="C16" i="177" s="1"/>
  <c r="E15" i="175"/>
  <c r="E34" i="175" s="1"/>
  <c r="E16" i="177" s="1"/>
  <c r="E15" i="176"/>
  <c r="E15" i="178"/>
  <c r="E34" i="178" s="1"/>
  <c r="C15" i="178"/>
  <c r="C34" i="178" s="1"/>
  <c r="C15" i="176"/>
  <c r="B15" i="178"/>
  <c r="B34" i="178" s="1"/>
  <c r="B15" i="176"/>
  <c r="AL17" i="153"/>
  <c r="AL38" i="153" s="1"/>
  <c r="AL16" i="168" s="1"/>
  <c r="AL17" i="169"/>
  <c r="AL38" i="169" s="1"/>
  <c r="AL17" i="152"/>
  <c r="AL38" i="152" s="1"/>
  <c r="AL17" i="154"/>
  <c r="Y8" i="154"/>
  <c r="Y8" i="169"/>
  <c r="Y29" i="169" s="1"/>
  <c r="Y8" i="153"/>
  <c r="Y29" i="153" s="1"/>
  <c r="Y7" i="168" s="1"/>
  <c r="Y8" i="152"/>
  <c r="Y29" i="152" s="1"/>
  <c r="BD17" i="154"/>
  <c r="BD17" i="169"/>
  <c r="BD38" i="169" s="1"/>
  <c r="BD17" i="153"/>
  <c r="BD38" i="153" s="1"/>
  <c r="BD16" i="168" s="1"/>
  <c r="BD17" i="152"/>
  <c r="BD38" i="152" s="1"/>
  <c r="T8" i="154"/>
  <c r="T8" i="169"/>
  <c r="T29" i="169" s="1"/>
  <c r="T8" i="153"/>
  <c r="T29" i="153" s="1"/>
  <c r="T7" i="168" s="1"/>
  <c r="T8" i="152"/>
  <c r="T29" i="152" s="1"/>
  <c r="Q8" i="154"/>
  <c r="Q8" i="169"/>
  <c r="Q29" i="169" s="1"/>
  <c r="Q8" i="152"/>
  <c r="Q29" i="152" s="1"/>
  <c r="Q8" i="153"/>
  <c r="Q29" i="153" s="1"/>
  <c r="Q7" i="168" s="1"/>
  <c r="AW17" i="154"/>
  <c r="AW17" i="169"/>
  <c r="AW38" i="169" s="1"/>
  <c r="AW17" i="153"/>
  <c r="AW38" i="153" s="1"/>
  <c r="AW16" i="168" s="1"/>
  <c r="AW17" i="152"/>
  <c r="AW38" i="152" s="1"/>
  <c r="AI17" i="154"/>
  <c r="AI17" i="169"/>
  <c r="AI38" i="169" s="1"/>
  <c r="AI17" i="153"/>
  <c r="AI38" i="153" s="1"/>
  <c r="AI16" i="168" s="1"/>
  <c r="AI17" i="152"/>
  <c r="AI38" i="152" s="1"/>
  <c r="N10" i="154"/>
  <c r="N10" i="169"/>
  <c r="N31" i="169" s="1"/>
  <c r="N10" i="153"/>
  <c r="N31" i="153" s="1"/>
  <c r="N9" i="168" s="1"/>
  <c r="N10" i="152"/>
  <c r="N31" i="152" s="1"/>
  <c r="F8" i="154"/>
  <c r="F8" i="169"/>
  <c r="F29" i="169" s="1"/>
  <c r="F8" i="153"/>
  <c r="F29" i="153" s="1"/>
  <c r="F7" i="168" s="1"/>
  <c r="F8" i="152"/>
  <c r="F29" i="152" s="1"/>
  <c r="AJ17" i="154"/>
  <c r="AJ17" i="169"/>
  <c r="AJ38" i="169" s="1"/>
  <c r="AJ17" i="153"/>
  <c r="AJ38" i="153" s="1"/>
  <c r="AJ16" i="168" s="1"/>
  <c r="AJ17" i="152"/>
  <c r="AJ38" i="152" s="1"/>
  <c r="M10" i="154"/>
  <c r="M10" i="169"/>
  <c r="M31" i="169" s="1"/>
  <c r="M10" i="153"/>
  <c r="M31" i="153" s="1"/>
  <c r="M9" i="168" s="1"/>
  <c r="M10" i="152"/>
  <c r="M31" i="152" s="1"/>
  <c r="M8" i="154"/>
  <c r="M8" i="169"/>
  <c r="M29" i="169" s="1"/>
  <c r="M8" i="153"/>
  <c r="M29" i="153" s="1"/>
  <c r="M7" i="168" s="1"/>
  <c r="M8" i="152"/>
  <c r="M29" i="152" s="1"/>
  <c r="AO17" i="154"/>
  <c r="AO17" i="169"/>
  <c r="AO38" i="169" s="1"/>
  <c r="AO17" i="153"/>
  <c r="AO38" i="153" s="1"/>
  <c r="AO16" i="168" s="1"/>
  <c r="AO17" i="152"/>
  <c r="AO38" i="152" s="1"/>
  <c r="AQ17" i="154"/>
  <c r="AQ17" i="169"/>
  <c r="AQ38" i="169" s="1"/>
  <c r="AQ17" i="153"/>
  <c r="AQ38" i="153" s="1"/>
  <c r="AQ16" i="168" s="1"/>
  <c r="AQ17" i="152"/>
  <c r="AQ38" i="152" s="1"/>
  <c r="AX17" i="169"/>
  <c r="AX38" i="169" s="1"/>
  <c r="AX17" i="154"/>
  <c r="AX17" i="153"/>
  <c r="AX38" i="153" s="1"/>
  <c r="AX16" i="168" s="1"/>
  <c r="AX17" i="152"/>
  <c r="AX38" i="152" s="1"/>
  <c r="K10" i="154"/>
  <c r="K10" i="169"/>
  <c r="K31" i="169" s="1"/>
  <c r="K10" i="152"/>
  <c r="K31" i="152" s="1"/>
  <c r="K10" i="153"/>
  <c r="K31" i="153" s="1"/>
  <c r="K9" i="168" s="1"/>
  <c r="L8" i="154"/>
  <c r="L8" i="169"/>
  <c r="L29" i="169" s="1"/>
  <c r="L8" i="153"/>
  <c r="L29" i="153" s="1"/>
  <c r="L7" i="168" s="1"/>
  <c r="L8" i="152"/>
  <c r="L29" i="152" s="1"/>
  <c r="AV17" i="154"/>
  <c r="AV17" i="169"/>
  <c r="AV38" i="169" s="1"/>
  <c r="AV17" i="153"/>
  <c r="AV38" i="153" s="1"/>
  <c r="AV16" i="168" s="1"/>
  <c r="AV17" i="152"/>
  <c r="AV38" i="152" s="1"/>
  <c r="AR17" i="154"/>
  <c r="AR17" i="169"/>
  <c r="AR38" i="169" s="1"/>
  <c r="AR17" i="153"/>
  <c r="AR38" i="153" s="1"/>
  <c r="AR16" i="168" s="1"/>
  <c r="AR17" i="152"/>
  <c r="AR38" i="152" s="1"/>
  <c r="AT17" i="154"/>
  <c r="AT17" i="169"/>
  <c r="AT38" i="169" s="1"/>
  <c r="AT17" i="153"/>
  <c r="AT38" i="153" s="1"/>
  <c r="AT16" i="168" s="1"/>
  <c r="AT17" i="152"/>
  <c r="AT38" i="152" s="1"/>
  <c r="AP17" i="154"/>
  <c r="AP17" i="169"/>
  <c r="AP38" i="169" s="1"/>
  <c r="AP17" i="153"/>
  <c r="AP38" i="153" s="1"/>
  <c r="AP16" i="168" s="1"/>
  <c r="AP17" i="152"/>
  <c r="AP38" i="152" s="1"/>
  <c r="K8" i="154"/>
  <c r="K8" i="169"/>
  <c r="K29" i="169" s="1"/>
  <c r="K8" i="153"/>
  <c r="K29" i="153" s="1"/>
  <c r="K7" i="168" s="1"/>
  <c r="K8" i="152"/>
  <c r="K29" i="152" s="1"/>
  <c r="AH17" i="154"/>
  <c r="AH17" i="169"/>
  <c r="AH38" i="169" s="1"/>
  <c r="AH17" i="153"/>
  <c r="AH38" i="153" s="1"/>
  <c r="AH16" i="168" s="1"/>
  <c r="AH17" i="152"/>
  <c r="AH38" i="152" s="1"/>
  <c r="V10" i="154"/>
  <c r="V10" i="169"/>
  <c r="V31" i="169" s="1"/>
  <c r="V10" i="153"/>
  <c r="V31" i="153" s="1"/>
  <c r="V9" i="168" s="1"/>
  <c r="V10" i="152"/>
  <c r="V31" i="152" s="1"/>
  <c r="F10" i="154"/>
  <c r="F10" i="169"/>
  <c r="F31" i="169" s="1"/>
  <c r="F10" i="153"/>
  <c r="F31" i="153" s="1"/>
  <c r="F9" i="168" s="1"/>
  <c r="F10" i="152"/>
  <c r="F31" i="152" s="1"/>
  <c r="E10" i="154"/>
  <c r="E10" i="169"/>
  <c r="E31" i="169" s="1"/>
  <c r="E10" i="153"/>
  <c r="E31" i="153" s="1"/>
  <c r="E9" i="168" s="1"/>
  <c r="E10" i="152"/>
  <c r="E31" i="152" s="1"/>
  <c r="H8" i="169"/>
  <c r="H29" i="169" s="1"/>
  <c r="H8" i="154"/>
  <c r="H8" i="153"/>
  <c r="H29" i="153" s="1"/>
  <c r="H7" i="168" s="1"/>
  <c r="H8" i="152"/>
  <c r="H29" i="152" s="1"/>
  <c r="AF17" i="154"/>
  <c r="AF17" i="169"/>
  <c r="AF38" i="169" s="1"/>
  <c r="AF17" i="153"/>
  <c r="AF38" i="153" s="1"/>
  <c r="AF16" i="168" s="1"/>
  <c r="AF17" i="152"/>
  <c r="AF38" i="152" s="1"/>
  <c r="BC17" i="154"/>
  <c r="BC17" i="169"/>
  <c r="BC38" i="169" s="1"/>
  <c r="BC17" i="153"/>
  <c r="BC38" i="153" s="1"/>
  <c r="BC16" i="168" s="1"/>
  <c r="BC17" i="152"/>
  <c r="BC38" i="152" s="1"/>
  <c r="BB17" i="154"/>
  <c r="BB17" i="169"/>
  <c r="BB38" i="169" s="1"/>
  <c r="BB17" i="153"/>
  <c r="BB38" i="153" s="1"/>
  <c r="BB16" i="168" s="1"/>
  <c r="BB17" i="152"/>
  <c r="BB38" i="152" s="1"/>
  <c r="C8" i="154"/>
  <c r="C8" i="169"/>
  <c r="C29" i="169" s="1"/>
  <c r="C8" i="153"/>
  <c r="C29" i="153" s="1"/>
  <c r="C7" i="168" s="1"/>
  <c r="C8" i="152"/>
  <c r="C29" i="152" s="1"/>
  <c r="AS17" i="154"/>
  <c r="AS17" i="169"/>
  <c r="AS38" i="169" s="1"/>
  <c r="AS17" i="153"/>
  <c r="AS38" i="153" s="1"/>
  <c r="AS16" i="168" s="1"/>
  <c r="AS17" i="152"/>
  <c r="AS38" i="152" s="1"/>
  <c r="T10" i="154"/>
  <c r="T10" i="169"/>
  <c r="T31" i="169" s="1"/>
  <c r="T10" i="153"/>
  <c r="T31" i="153" s="1"/>
  <c r="T9" i="168" s="1"/>
  <c r="T10" i="152"/>
  <c r="T31" i="152" s="1"/>
  <c r="AZ17" i="154"/>
  <c r="AZ17" i="169"/>
  <c r="AZ38" i="169" s="1"/>
  <c r="AZ17" i="153"/>
  <c r="AZ38" i="153" s="1"/>
  <c r="AZ16" i="168" s="1"/>
  <c r="AZ17" i="152"/>
  <c r="AZ38" i="152" s="1"/>
  <c r="AK17" i="154"/>
  <c r="AK17" i="169"/>
  <c r="AK38" i="169" s="1"/>
  <c r="AK17" i="153"/>
  <c r="AK38" i="153" s="1"/>
  <c r="AK16" i="168" s="1"/>
  <c r="AK17" i="152"/>
  <c r="AK38" i="152" s="1"/>
  <c r="AE17" i="154"/>
  <c r="AE17" i="169"/>
  <c r="AE38" i="169" s="1"/>
  <c r="AE17" i="153"/>
  <c r="AE38" i="153" s="1"/>
  <c r="AE16" i="168" s="1"/>
  <c r="AE17" i="152"/>
  <c r="AE38" i="152" s="1"/>
  <c r="AY17" i="154"/>
  <c r="AY17" i="169"/>
  <c r="AY38" i="169" s="1"/>
  <c r="AY17" i="153"/>
  <c r="AY38" i="153" s="1"/>
  <c r="AY16" i="168" s="1"/>
  <c r="AY17" i="152"/>
  <c r="AY38" i="152" s="1"/>
  <c r="C10" i="154"/>
  <c r="C10" i="169"/>
  <c r="C31" i="169" s="1"/>
  <c r="C10" i="153"/>
  <c r="C31" i="153" s="1"/>
  <c r="C9" i="168" s="1"/>
  <c r="C10" i="152"/>
  <c r="C31" i="152" s="1"/>
  <c r="E8" i="154"/>
  <c r="E8" i="169"/>
  <c r="E29" i="169" s="1"/>
  <c r="E8" i="153"/>
  <c r="E29" i="153" s="1"/>
  <c r="E7" i="168" s="1"/>
  <c r="E8" i="152"/>
  <c r="E29" i="152" s="1"/>
  <c r="AN17" i="154"/>
  <c r="AN17" i="169"/>
  <c r="AN38" i="169" s="1"/>
  <c r="AN17" i="153"/>
  <c r="AN38" i="153" s="1"/>
  <c r="AN16" i="168" s="1"/>
  <c r="AN17" i="152"/>
  <c r="AN38" i="152" s="1"/>
  <c r="AU17" i="154"/>
  <c r="AU17" i="169"/>
  <c r="AU38" i="169" s="1"/>
  <c r="AU17" i="153"/>
  <c r="AU38" i="153" s="1"/>
  <c r="AU16" i="168" s="1"/>
  <c r="AU17" i="152"/>
  <c r="AU38" i="152" s="1"/>
  <c r="BA17" i="154"/>
  <c r="BA17" i="169"/>
  <c r="BA38" i="169" s="1"/>
  <c r="BA17" i="153"/>
  <c r="BA38" i="153" s="1"/>
  <c r="BA16" i="168" s="1"/>
  <c r="BA17" i="152"/>
  <c r="BA38" i="152" s="1"/>
  <c r="B7" i="154"/>
  <c r="B7" i="153"/>
  <c r="B28" i="153" s="1"/>
  <c r="B6" i="168" s="1"/>
  <c r="B7" i="152"/>
  <c r="B28" i="152" s="1"/>
  <c r="AD10" i="154" l="1"/>
  <c r="AD10" i="169"/>
  <c r="AD31" i="169" s="1"/>
  <c r="AD10" i="153"/>
  <c r="AD31" i="153" s="1"/>
  <c r="AD9" i="168" s="1"/>
  <c r="AD10" i="152"/>
  <c r="AD31" i="152" s="1"/>
  <c r="Q19" i="154"/>
  <c r="Q19" i="169"/>
  <c r="Q40" i="169" s="1"/>
  <c r="Q19" i="153"/>
  <c r="Q40" i="153" s="1"/>
  <c r="Q18" i="168" s="1"/>
  <c r="Q19" i="152"/>
  <c r="Q40" i="152" s="1"/>
  <c r="T13" i="154"/>
  <c r="T13" i="169"/>
  <c r="T34" i="169" s="1"/>
  <c r="T13" i="153"/>
  <c r="T34" i="153" s="1"/>
  <c r="T12" i="168" s="1"/>
  <c r="T13" i="152"/>
  <c r="T34" i="152" s="1"/>
  <c r="K19" i="154"/>
  <c r="K19" i="169"/>
  <c r="K40" i="169" s="1"/>
  <c r="K19" i="153"/>
  <c r="K40" i="153" s="1"/>
  <c r="K18" i="168" s="1"/>
  <c r="K19" i="152"/>
  <c r="K40" i="152" s="1"/>
  <c r="H10" i="154"/>
  <c r="H10" i="169"/>
  <c r="H31" i="169" s="1"/>
  <c r="H10" i="153"/>
  <c r="H31" i="153" s="1"/>
  <c r="H9" i="168" s="1"/>
  <c r="H10" i="152"/>
  <c r="H31" i="152" s="1"/>
  <c r="J10" i="154"/>
  <c r="J10" i="169"/>
  <c r="J31" i="169" s="1"/>
  <c r="J10" i="153"/>
  <c r="J31" i="153" s="1"/>
  <c r="J9" i="168" s="1"/>
  <c r="J10" i="152"/>
  <c r="J31" i="152" s="1"/>
  <c r="X8" i="154"/>
  <c r="X8" i="169"/>
  <c r="X29" i="169" s="1"/>
  <c r="X8" i="153"/>
  <c r="X29" i="153" s="1"/>
  <c r="X7" i="168" s="1"/>
  <c r="X8" i="152"/>
  <c r="X29" i="152" s="1"/>
  <c r="AC8" i="154"/>
  <c r="AC8" i="169"/>
  <c r="AC29" i="169" s="1"/>
  <c r="AC8" i="153"/>
  <c r="AC29" i="153" s="1"/>
  <c r="AC7" i="168" s="1"/>
  <c r="AC8" i="152"/>
  <c r="AC29" i="152" s="1"/>
  <c r="L19" i="154"/>
  <c r="L19" i="169"/>
  <c r="L40" i="169" s="1"/>
  <c r="L19" i="153"/>
  <c r="L40" i="153" s="1"/>
  <c r="L18" i="168" s="1"/>
  <c r="L19" i="152"/>
  <c r="L40" i="152" s="1"/>
  <c r="S10" i="154"/>
  <c r="S10" i="169"/>
  <c r="S31" i="169" s="1"/>
  <c r="S10" i="152"/>
  <c r="S31" i="152" s="1"/>
  <c r="S10" i="153"/>
  <c r="S31" i="153" s="1"/>
  <c r="S9" i="168" s="1"/>
  <c r="E11" i="154"/>
  <c r="E11" i="169"/>
  <c r="E32" i="169" s="1"/>
  <c r="E11" i="152"/>
  <c r="E32" i="152" s="1"/>
  <c r="E11" i="153"/>
  <c r="E32" i="153" s="1"/>
  <c r="E10" i="168" s="1"/>
  <c r="Z10" i="169"/>
  <c r="Z31" i="169" s="1"/>
  <c r="Z10" i="154"/>
  <c r="Z10" i="153"/>
  <c r="Z31" i="153" s="1"/>
  <c r="Z9" i="168" s="1"/>
  <c r="Z10" i="152"/>
  <c r="Z31" i="152" s="1"/>
  <c r="Z8" i="154"/>
  <c r="Z8" i="169"/>
  <c r="Z29" i="169" s="1"/>
  <c r="Z8" i="153"/>
  <c r="Z29" i="153" s="1"/>
  <c r="Z7" i="168" s="1"/>
  <c r="Z8" i="152"/>
  <c r="Z29" i="152" s="1"/>
  <c r="W10" i="154"/>
  <c r="W10" i="169"/>
  <c r="W31" i="169" s="1"/>
  <c r="W10" i="153"/>
  <c r="W31" i="153" s="1"/>
  <c r="W9" i="168" s="1"/>
  <c r="W10" i="152"/>
  <c r="W31" i="152" s="1"/>
  <c r="P8" i="169"/>
  <c r="P29" i="169" s="1"/>
  <c r="P8" i="154"/>
  <c r="P8" i="153"/>
  <c r="P29" i="153" s="1"/>
  <c r="P7" i="168" s="1"/>
  <c r="P8" i="152"/>
  <c r="P29" i="152" s="1"/>
  <c r="U10" i="154"/>
  <c r="U10" i="169"/>
  <c r="U31" i="169" s="1"/>
  <c r="U10" i="153"/>
  <c r="U31" i="153" s="1"/>
  <c r="U9" i="168" s="1"/>
  <c r="U10" i="152"/>
  <c r="U31" i="152" s="1"/>
  <c r="V11" i="154"/>
  <c r="V11" i="169"/>
  <c r="V32" i="169" s="1"/>
  <c r="V11" i="153"/>
  <c r="V32" i="153" s="1"/>
  <c r="V10" i="168" s="1"/>
  <c r="V11" i="152"/>
  <c r="V32" i="152" s="1"/>
  <c r="T11" i="154"/>
  <c r="T11" i="169"/>
  <c r="T32" i="169" s="1"/>
  <c r="T11" i="153"/>
  <c r="T32" i="153" s="1"/>
  <c r="T10" i="168" s="1"/>
  <c r="T11" i="152"/>
  <c r="T32" i="152" s="1"/>
  <c r="E13" i="154"/>
  <c r="E13" i="169"/>
  <c r="E34" i="169" s="1"/>
  <c r="E13" i="153"/>
  <c r="E34" i="153" s="1"/>
  <c r="E12" i="168" s="1"/>
  <c r="E13" i="152"/>
  <c r="E34" i="152" s="1"/>
  <c r="AC10" i="154"/>
  <c r="AC10" i="169"/>
  <c r="AC31" i="169" s="1"/>
  <c r="AC10" i="153"/>
  <c r="AC31" i="153" s="1"/>
  <c r="AC9" i="168" s="1"/>
  <c r="AC10" i="152"/>
  <c r="AC31" i="152" s="1"/>
  <c r="H19" i="154"/>
  <c r="H19" i="169"/>
  <c r="H40" i="169" s="1"/>
  <c r="H19" i="153"/>
  <c r="H40" i="153" s="1"/>
  <c r="H18" i="168" s="1"/>
  <c r="H19" i="152"/>
  <c r="H40" i="152" s="1"/>
  <c r="J8" i="154"/>
  <c r="J8" i="169"/>
  <c r="J29" i="169" s="1"/>
  <c r="J8" i="153"/>
  <c r="J29" i="153" s="1"/>
  <c r="J7" i="168" s="1"/>
  <c r="J8" i="152"/>
  <c r="J29" i="152" s="1"/>
  <c r="W8" i="154"/>
  <c r="W8" i="169"/>
  <c r="W29" i="169" s="1"/>
  <c r="W8" i="153"/>
  <c r="W29" i="153" s="1"/>
  <c r="W7" i="168" s="1"/>
  <c r="W8" i="152"/>
  <c r="W29" i="152" s="1"/>
  <c r="Y21" i="154"/>
  <c r="Y21" i="169"/>
  <c r="Y42" i="169" s="1"/>
  <c r="Y21" i="153"/>
  <c r="Y42" i="153" s="1"/>
  <c r="Y20" i="168" s="1"/>
  <c r="Y21" i="152"/>
  <c r="Y42" i="152" s="1"/>
  <c r="U8" i="154"/>
  <c r="U8" i="169"/>
  <c r="U29" i="169" s="1"/>
  <c r="U8" i="153"/>
  <c r="U29" i="153" s="1"/>
  <c r="U7" i="168" s="1"/>
  <c r="U8" i="152"/>
  <c r="U29" i="152" s="1"/>
  <c r="E19" i="154"/>
  <c r="E19" i="169"/>
  <c r="E40" i="169" s="1"/>
  <c r="E19" i="153"/>
  <c r="E40" i="153" s="1"/>
  <c r="E18" i="168" s="1"/>
  <c r="E19" i="152"/>
  <c r="E40" i="152" s="1"/>
  <c r="K13" i="154"/>
  <c r="K13" i="169"/>
  <c r="K34" i="169" s="1"/>
  <c r="K13" i="153"/>
  <c r="K34" i="153" s="1"/>
  <c r="K12" i="168" s="1"/>
  <c r="K13" i="152"/>
  <c r="K34" i="152" s="1"/>
  <c r="Y19" i="154"/>
  <c r="Y19" i="169"/>
  <c r="Y40" i="169" s="1"/>
  <c r="Y19" i="153"/>
  <c r="Y40" i="153" s="1"/>
  <c r="Y18" i="168" s="1"/>
  <c r="Y19" i="152"/>
  <c r="Y40" i="152" s="1"/>
  <c r="M13" i="154"/>
  <c r="M13" i="169"/>
  <c r="M34" i="169" s="1"/>
  <c r="M13" i="153"/>
  <c r="M34" i="153" s="1"/>
  <c r="M12" i="168" s="1"/>
  <c r="M13" i="152"/>
  <c r="M34" i="152" s="1"/>
  <c r="E21" i="154"/>
  <c r="E21" i="169"/>
  <c r="E42" i="169" s="1"/>
  <c r="E21" i="153"/>
  <c r="E42" i="153" s="1"/>
  <c r="E20" i="168" s="1"/>
  <c r="E21" i="152"/>
  <c r="E42" i="152" s="1"/>
  <c r="D8" i="154"/>
  <c r="D8" i="169"/>
  <c r="D29" i="169" s="1"/>
  <c r="D8" i="153"/>
  <c r="D29" i="153" s="1"/>
  <c r="D7" i="168" s="1"/>
  <c r="D8" i="152"/>
  <c r="D29" i="152" s="1"/>
  <c r="D10" i="154"/>
  <c r="D10" i="169"/>
  <c r="D31" i="169" s="1"/>
  <c r="D10" i="153"/>
  <c r="D31" i="153" s="1"/>
  <c r="D9" i="168" s="1"/>
  <c r="D10" i="152"/>
  <c r="D31" i="152" s="1"/>
  <c r="C13" i="154"/>
  <c r="C13" i="169"/>
  <c r="C34" i="169" s="1"/>
  <c r="C13" i="153"/>
  <c r="C34" i="153" s="1"/>
  <c r="C12" i="168" s="1"/>
  <c r="C13" i="152"/>
  <c r="C34" i="152" s="1"/>
  <c r="K11" i="154"/>
  <c r="K11" i="169"/>
  <c r="K32" i="169" s="1"/>
  <c r="K11" i="153"/>
  <c r="K32" i="153" s="1"/>
  <c r="K10" i="168" s="1"/>
  <c r="K11" i="152"/>
  <c r="K32" i="152" s="1"/>
  <c r="V8" i="154"/>
  <c r="V8" i="169"/>
  <c r="V29" i="169" s="1"/>
  <c r="V8" i="153"/>
  <c r="V29" i="153" s="1"/>
  <c r="V7" i="168" s="1"/>
  <c r="V8" i="152"/>
  <c r="V29" i="152" s="1"/>
  <c r="K21" i="154"/>
  <c r="K21" i="169"/>
  <c r="K42" i="169" s="1"/>
  <c r="K21" i="153"/>
  <c r="K42" i="153" s="1"/>
  <c r="K20" i="168" s="1"/>
  <c r="K21" i="152"/>
  <c r="K42" i="152" s="1"/>
  <c r="V13" i="169"/>
  <c r="V34" i="169" s="1"/>
  <c r="V13" i="154"/>
  <c r="V13" i="153"/>
  <c r="V34" i="153" s="1"/>
  <c r="V12" i="168" s="1"/>
  <c r="V13" i="152"/>
  <c r="V34" i="152" s="1"/>
  <c r="C11" i="154"/>
  <c r="C11" i="169"/>
  <c r="C32" i="169" s="1"/>
  <c r="C11" i="153"/>
  <c r="C32" i="153" s="1"/>
  <c r="C10" i="168" s="1"/>
  <c r="C11" i="152"/>
  <c r="C32" i="152" s="1"/>
  <c r="AB8" i="154"/>
  <c r="AB8" i="169"/>
  <c r="AB29" i="169" s="1"/>
  <c r="AB8" i="153"/>
  <c r="AB29" i="153" s="1"/>
  <c r="AB7" i="168" s="1"/>
  <c r="AB8" i="152"/>
  <c r="AB29" i="152" s="1"/>
  <c r="F13" i="169"/>
  <c r="F34" i="169" s="1"/>
  <c r="F13" i="154"/>
  <c r="F13" i="153"/>
  <c r="F34" i="153" s="1"/>
  <c r="F12" i="168" s="1"/>
  <c r="F13" i="152"/>
  <c r="F34" i="152" s="1"/>
  <c r="Y10" i="154"/>
  <c r="Y10" i="169"/>
  <c r="Y31" i="169" s="1"/>
  <c r="Y10" i="153"/>
  <c r="Y31" i="153" s="1"/>
  <c r="Y9" i="168" s="1"/>
  <c r="Y10" i="152"/>
  <c r="Y31" i="152" s="1"/>
  <c r="M21" i="154"/>
  <c r="M21" i="169"/>
  <c r="M42" i="169" s="1"/>
  <c r="M21" i="153"/>
  <c r="M42" i="153" s="1"/>
  <c r="M20" i="168" s="1"/>
  <c r="M21" i="152"/>
  <c r="M42" i="152" s="1"/>
  <c r="C21" i="154"/>
  <c r="C21" i="169"/>
  <c r="C42" i="169" s="1"/>
  <c r="C21" i="153"/>
  <c r="C42" i="153" s="1"/>
  <c r="C20" i="168" s="1"/>
  <c r="C21" i="152"/>
  <c r="C42" i="152" s="1"/>
  <c r="G10" i="154"/>
  <c r="G10" i="169"/>
  <c r="G31" i="169" s="1"/>
  <c r="G10" i="153"/>
  <c r="G31" i="153" s="1"/>
  <c r="G9" i="168" s="1"/>
  <c r="G10" i="152"/>
  <c r="G31" i="152" s="1"/>
  <c r="N11" i="154"/>
  <c r="N11" i="169"/>
  <c r="N32" i="169" s="1"/>
  <c r="N11" i="153"/>
  <c r="N32" i="153" s="1"/>
  <c r="N10" i="168" s="1"/>
  <c r="N11" i="152"/>
  <c r="N32" i="152" s="1"/>
  <c r="F11" i="154"/>
  <c r="F11" i="169"/>
  <c r="F32" i="169" s="1"/>
  <c r="F11" i="153"/>
  <c r="F32" i="153" s="1"/>
  <c r="F10" i="168" s="1"/>
  <c r="F11" i="152"/>
  <c r="F32" i="152" s="1"/>
  <c r="F21" i="169"/>
  <c r="F42" i="169" s="1"/>
  <c r="F21" i="154"/>
  <c r="F21" i="153"/>
  <c r="F42" i="153" s="1"/>
  <c r="F20" i="168" s="1"/>
  <c r="F21" i="152"/>
  <c r="F42" i="152" s="1"/>
  <c r="M19" i="154"/>
  <c r="M19" i="169"/>
  <c r="M40" i="169" s="1"/>
  <c r="M19" i="153"/>
  <c r="M40" i="153" s="1"/>
  <c r="M18" i="168" s="1"/>
  <c r="M19" i="152"/>
  <c r="M40" i="152" s="1"/>
  <c r="AA8" i="154"/>
  <c r="AA8" i="169"/>
  <c r="AA29" i="169" s="1"/>
  <c r="AA8" i="153"/>
  <c r="AA29" i="153" s="1"/>
  <c r="AA7" i="168" s="1"/>
  <c r="AA8" i="152"/>
  <c r="AA29" i="152" s="1"/>
  <c r="M11" i="154"/>
  <c r="M11" i="169"/>
  <c r="M32" i="169" s="1"/>
  <c r="M11" i="153"/>
  <c r="M32" i="153" s="1"/>
  <c r="M10" i="168" s="1"/>
  <c r="M11" i="152"/>
  <c r="M32" i="152" s="1"/>
  <c r="L21" i="154"/>
  <c r="L21" i="169"/>
  <c r="L42" i="169" s="1"/>
  <c r="L21" i="153"/>
  <c r="L42" i="153" s="1"/>
  <c r="L20" i="168" s="1"/>
  <c r="L21" i="152"/>
  <c r="L42" i="152" s="1"/>
  <c r="H21" i="154"/>
  <c r="H21" i="169"/>
  <c r="H42" i="169" s="1"/>
  <c r="H21" i="153"/>
  <c r="H42" i="153" s="1"/>
  <c r="H20" i="168" s="1"/>
  <c r="H21" i="152"/>
  <c r="H42" i="152" s="1"/>
  <c r="AA10" i="154"/>
  <c r="AA10" i="169"/>
  <c r="AA31" i="169" s="1"/>
  <c r="AA10" i="152"/>
  <c r="AA31" i="152" s="1"/>
  <c r="AA10" i="153"/>
  <c r="AA31" i="153" s="1"/>
  <c r="AA9" i="168" s="1"/>
  <c r="X10" i="169"/>
  <c r="X31" i="169" s="1"/>
  <c r="X10" i="154"/>
  <c r="X10" i="153"/>
  <c r="X31" i="153" s="1"/>
  <c r="X9" i="168" s="1"/>
  <c r="X10" i="152"/>
  <c r="X31" i="152" s="1"/>
  <c r="I10" i="154"/>
  <c r="I10" i="169"/>
  <c r="I31" i="169" s="1"/>
  <c r="I10" i="153"/>
  <c r="I31" i="153" s="1"/>
  <c r="I9" i="168" s="1"/>
  <c r="I10" i="152"/>
  <c r="I31" i="152" s="1"/>
  <c r="N13" i="169"/>
  <c r="N34" i="169" s="1"/>
  <c r="N13" i="154"/>
  <c r="N13" i="153"/>
  <c r="N34" i="153" s="1"/>
  <c r="N12" i="168" s="1"/>
  <c r="N13" i="152"/>
  <c r="N34" i="152" s="1"/>
  <c r="I8" i="154"/>
  <c r="I8" i="169"/>
  <c r="I29" i="169" s="1"/>
  <c r="I8" i="152"/>
  <c r="I29" i="152" s="1"/>
  <c r="I8" i="153"/>
  <c r="I29" i="153" s="1"/>
  <c r="I7" i="168" s="1"/>
  <c r="R10" i="154"/>
  <c r="R10" i="169"/>
  <c r="R31" i="169" s="1"/>
  <c r="R10" i="153"/>
  <c r="R31" i="153" s="1"/>
  <c r="R9" i="168" s="1"/>
  <c r="R10" i="152"/>
  <c r="R31" i="152" s="1"/>
  <c r="AB10" i="154"/>
  <c r="AB10" i="169"/>
  <c r="AB31" i="169" s="1"/>
  <c r="AB10" i="153"/>
  <c r="AB31" i="153" s="1"/>
  <c r="AB9" i="168" s="1"/>
  <c r="AB10" i="152"/>
  <c r="AB31" i="152" s="1"/>
  <c r="R8" i="154"/>
  <c r="R8" i="169"/>
  <c r="R29" i="169" s="1"/>
  <c r="R8" i="153"/>
  <c r="R29" i="153" s="1"/>
  <c r="R7" i="168" s="1"/>
  <c r="R8" i="152"/>
  <c r="R29" i="152" s="1"/>
  <c r="N8" i="169"/>
  <c r="N29" i="169" s="1"/>
  <c r="N8" i="154"/>
  <c r="N8" i="153"/>
  <c r="N29" i="153" s="1"/>
  <c r="N7" i="168" s="1"/>
  <c r="N8" i="152"/>
  <c r="N29" i="152" s="1"/>
  <c r="G8" i="154"/>
  <c r="G8" i="169"/>
  <c r="G29" i="169" s="1"/>
  <c r="G8" i="153"/>
  <c r="G29" i="153" s="1"/>
  <c r="G7" i="168" s="1"/>
  <c r="G8" i="152"/>
  <c r="G29" i="152" s="1"/>
  <c r="L10" i="154"/>
  <c r="L10" i="169"/>
  <c r="L31" i="169" s="1"/>
  <c r="L10" i="153"/>
  <c r="L31" i="153" s="1"/>
  <c r="L9" i="168" s="1"/>
  <c r="L10" i="152"/>
  <c r="L31" i="152" s="1"/>
  <c r="T21" i="154"/>
  <c r="T21" i="169"/>
  <c r="T42" i="169" s="1"/>
  <c r="T21" i="153"/>
  <c r="T42" i="153" s="1"/>
  <c r="T20" i="168" s="1"/>
  <c r="T21" i="152"/>
  <c r="T42" i="152" s="1"/>
  <c r="F19" i="154"/>
  <c r="F19" i="169"/>
  <c r="F40" i="169" s="1"/>
  <c r="F19" i="153"/>
  <c r="F40" i="153" s="1"/>
  <c r="F18" i="168" s="1"/>
  <c r="F19" i="152"/>
  <c r="F40" i="152" s="1"/>
  <c r="C19" i="154"/>
  <c r="C19" i="169"/>
  <c r="C40" i="169" s="1"/>
  <c r="C19" i="153"/>
  <c r="C40" i="153" s="1"/>
  <c r="C18" i="168" s="1"/>
  <c r="C19" i="152"/>
  <c r="C40" i="152" s="1"/>
  <c r="S8" i="154"/>
  <c r="S8" i="169"/>
  <c r="S29" i="169" s="1"/>
  <c r="S8" i="153"/>
  <c r="S29" i="153" s="1"/>
  <c r="S7" i="168" s="1"/>
  <c r="S8" i="152"/>
  <c r="S29" i="152" s="1"/>
  <c r="Q10" i="154"/>
  <c r="Q10" i="169"/>
  <c r="Q31" i="169" s="1"/>
  <c r="Q10" i="153"/>
  <c r="Q31" i="153" s="1"/>
  <c r="Q9" i="168" s="1"/>
  <c r="Q10" i="152"/>
  <c r="Q31" i="152" s="1"/>
  <c r="T19" i="154"/>
  <c r="T19" i="169"/>
  <c r="T40" i="169" s="1"/>
  <c r="T19" i="153"/>
  <c r="T40" i="153" s="1"/>
  <c r="T18" i="168" s="1"/>
  <c r="T19" i="152"/>
  <c r="T40" i="152" s="1"/>
  <c r="P10" i="154"/>
  <c r="P10" i="169"/>
  <c r="P31" i="169" s="1"/>
  <c r="P10" i="153"/>
  <c r="P31" i="153" s="1"/>
  <c r="P9" i="168" s="1"/>
  <c r="P10" i="152"/>
  <c r="P31" i="152" s="1"/>
  <c r="AD8" i="154"/>
  <c r="AD8" i="169"/>
  <c r="AD29" i="169" s="1"/>
  <c r="AD8" i="153"/>
  <c r="AD29" i="153" s="1"/>
  <c r="AD7" i="168" s="1"/>
  <c r="AD8" i="152"/>
  <c r="AD29" i="152" s="1"/>
  <c r="Q21" i="154"/>
  <c r="Q21" i="169"/>
  <c r="Q42" i="169" s="1"/>
  <c r="Q21" i="153"/>
  <c r="Q42" i="153" s="1"/>
  <c r="Q20" i="168" s="1"/>
  <c r="Q21" i="152"/>
  <c r="Q42" i="152" s="1"/>
  <c r="B8" i="169"/>
  <c r="B29" i="169" s="1"/>
  <c r="B10" i="169"/>
  <c r="B31" i="169" s="1"/>
  <c r="B8" i="154"/>
  <c r="B8" i="153"/>
  <c r="B29" i="153" s="1"/>
  <c r="B7" i="168" s="1"/>
  <c r="B8" i="152"/>
  <c r="B29" i="152" s="1"/>
  <c r="B10" i="154"/>
  <c r="B10" i="153"/>
  <c r="B31" i="153" s="1"/>
  <c r="B9" i="168" s="1"/>
  <c r="B10" i="152"/>
  <c r="B31" i="152" s="1"/>
  <c r="L11" i="154" l="1"/>
  <c r="L11" i="169"/>
  <c r="L32" i="169" s="1"/>
  <c r="L11" i="153"/>
  <c r="L32" i="153" s="1"/>
  <c r="L10" i="168" s="1"/>
  <c r="L11" i="152"/>
  <c r="L32" i="152" s="1"/>
  <c r="AC13" i="154"/>
  <c r="AC13" i="169"/>
  <c r="AC34" i="169" s="1"/>
  <c r="AC13" i="153"/>
  <c r="AC34" i="153" s="1"/>
  <c r="AC12" i="168" s="1"/>
  <c r="AC13" i="152"/>
  <c r="AC34" i="152" s="1"/>
  <c r="J13" i="154"/>
  <c r="J13" i="169"/>
  <c r="J34" i="169" s="1"/>
  <c r="J13" i="153"/>
  <c r="J34" i="153" s="1"/>
  <c r="J12" i="168" s="1"/>
  <c r="J13" i="152"/>
  <c r="J34" i="152" s="1"/>
  <c r="J19" i="154"/>
  <c r="J19" i="169"/>
  <c r="J40" i="169" s="1"/>
  <c r="J19" i="153"/>
  <c r="J40" i="153" s="1"/>
  <c r="J18" i="168" s="1"/>
  <c r="J19" i="152"/>
  <c r="J40" i="152" s="1"/>
  <c r="Y13" i="154"/>
  <c r="Y13" i="169"/>
  <c r="Y34" i="169" s="1"/>
  <c r="Y13" i="153"/>
  <c r="Y34" i="153" s="1"/>
  <c r="Y12" i="168" s="1"/>
  <c r="Y13" i="152"/>
  <c r="Y34" i="152" s="1"/>
  <c r="AA21" i="154"/>
  <c r="AA21" i="169"/>
  <c r="AA42" i="169" s="1"/>
  <c r="AA21" i="153"/>
  <c r="AA42" i="153" s="1"/>
  <c r="AA20" i="168" s="1"/>
  <c r="AA21" i="152"/>
  <c r="AA42" i="152" s="1"/>
  <c r="AB11" i="169"/>
  <c r="AB32" i="169" s="1"/>
  <c r="AB11" i="154"/>
  <c r="AB11" i="153"/>
  <c r="AB32" i="153" s="1"/>
  <c r="AB10" i="168" s="1"/>
  <c r="AB11" i="152"/>
  <c r="AB32" i="152" s="1"/>
  <c r="D11" i="169"/>
  <c r="D32" i="169" s="1"/>
  <c r="D11" i="154"/>
  <c r="D11" i="153"/>
  <c r="D32" i="153" s="1"/>
  <c r="D10" i="168" s="1"/>
  <c r="D11" i="152"/>
  <c r="D32" i="152" s="1"/>
  <c r="W13" i="154"/>
  <c r="W13" i="169"/>
  <c r="W34" i="169" s="1"/>
  <c r="W13" i="153"/>
  <c r="W34" i="153" s="1"/>
  <c r="W12" i="168" s="1"/>
  <c r="W13" i="152"/>
  <c r="W34" i="152" s="1"/>
  <c r="AC19" i="154"/>
  <c r="AC19" i="169"/>
  <c r="AC40" i="169" s="1"/>
  <c r="AC19" i="153"/>
  <c r="AC40" i="153" s="1"/>
  <c r="AC18" i="168" s="1"/>
  <c r="AC19" i="152"/>
  <c r="AC40" i="152" s="1"/>
  <c r="AD13" i="154"/>
  <c r="AD13" i="169"/>
  <c r="AD34" i="169" s="1"/>
  <c r="AD13" i="153"/>
  <c r="AD34" i="153" s="1"/>
  <c r="AD12" i="168" s="1"/>
  <c r="AD13" i="152"/>
  <c r="AD34" i="152" s="1"/>
  <c r="F14" i="154"/>
  <c r="F14" i="169"/>
  <c r="F35" i="169" s="1"/>
  <c r="F14" i="153"/>
  <c r="F35" i="153" s="1"/>
  <c r="F13" i="168" s="1"/>
  <c r="F14" i="152"/>
  <c r="F35" i="152" s="1"/>
  <c r="E16" i="154"/>
  <c r="E16" i="169"/>
  <c r="E37" i="169" s="1"/>
  <c r="E16" i="153"/>
  <c r="E37" i="153" s="1"/>
  <c r="E15" i="168" s="1"/>
  <c r="E16" i="152"/>
  <c r="E37" i="152" s="1"/>
  <c r="D21" i="154"/>
  <c r="D21" i="169"/>
  <c r="D42" i="169" s="1"/>
  <c r="D21" i="153"/>
  <c r="D42" i="153" s="1"/>
  <c r="D20" i="168" s="1"/>
  <c r="D21" i="152"/>
  <c r="D42" i="152" s="1"/>
  <c r="U21" i="154"/>
  <c r="U21" i="169"/>
  <c r="U42" i="169" s="1"/>
  <c r="U21" i="153"/>
  <c r="U42" i="153" s="1"/>
  <c r="U20" i="168" s="1"/>
  <c r="U21" i="152"/>
  <c r="U42" i="152" s="1"/>
  <c r="C14" i="154"/>
  <c r="C14" i="169"/>
  <c r="C35" i="169" s="1"/>
  <c r="C14" i="153"/>
  <c r="C35" i="153" s="1"/>
  <c r="C13" i="168" s="1"/>
  <c r="C14" i="152"/>
  <c r="C35" i="152" s="1"/>
  <c r="I21" i="154"/>
  <c r="I21" i="169"/>
  <c r="I42" i="169" s="1"/>
  <c r="I21" i="153"/>
  <c r="I42" i="153" s="1"/>
  <c r="I20" i="168" s="1"/>
  <c r="I21" i="152"/>
  <c r="I42" i="152" s="1"/>
  <c r="S19" i="154"/>
  <c r="S19" i="169"/>
  <c r="S40" i="169" s="1"/>
  <c r="S19" i="153"/>
  <c r="S40" i="153" s="1"/>
  <c r="S18" i="168" s="1"/>
  <c r="S19" i="152"/>
  <c r="S40" i="152" s="1"/>
  <c r="X13" i="154"/>
  <c r="X13" i="169"/>
  <c r="X34" i="169" s="1"/>
  <c r="X13" i="153"/>
  <c r="X34" i="153" s="1"/>
  <c r="X12" i="168" s="1"/>
  <c r="X13" i="152"/>
  <c r="X34" i="152" s="1"/>
  <c r="H11" i="154"/>
  <c r="H11" i="169"/>
  <c r="H32" i="169" s="1"/>
  <c r="H11" i="153"/>
  <c r="H32" i="153" s="1"/>
  <c r="H10" i="168" s="1"/>
  <c r="H11" i="152"/>
  <c r="H32" i="152" s="1"/>
  <c r="W19" i="154"/>
  <c r="W19" i="169"/>
  <c r="W40" i="169" s="1"/>
  <c r="W19" i="153"/>
  <c r="W40" i="153" s="1"/>
  <c r="W18" i="168" s="1"/>
  <c r="W19" i="152"/>
  <c r="W40" i="152" s="1"/>
  <c r="S11" i="154"/>
  <c r="S11" i="169"/>
  <c r="S32" i="169" s="1"/>
  <c r="S11" i="153"/>
  <c r="S32" i="153" s="1"/>
  <c r="S10" i="168" s="1"/>
  <c r="S11" i="152"/>
  <c r="S32" i="152" s="1"/>
  <c r="U13" i="154"/>
  <c r="U13" i="169"/>
  <c r="U34" i="169" s="1"/>
  <c r="U13" i="153"/>
  <c r="U34" i="153" s="1"/>
  <c r="U12" i="168" s="1"/>
  <c r="U13" i="152"/>
  <c r="U34" i="152" s="1"/>
  <c r="M16" i="154"/>
  <c r="M16" i="169"/>
  <c r="M37" i="169" s="1"/>
  <c r="M16" i="153"/>
  <c r="M37" i="153" s="1"/>
  <c r="M15" i="168" s="1"/>
  <c r="M16" i="152"/>
  <c r="M37" i="152" s="1"/>
  <c r="S21" i="154"/>
  <c r="S21" i="169"/>
  <c r="S42" i="169" s="1"/>
  <c r="S21" i="153"/>
  <c r="S42" i="153" s="1"/>
  <c r="S20" i="168" s="1"/>
  <c r="S21" i="152"/>
  <c r="S42" i="152" s="1"/>
  <c r="Y11" i="154"/>
  <c r="Y11" i="169"/>
  <c r="Y32" i="169" s="1"/>
  <c r="Y11" i="153"/>
  <c r="Y32" i="153" s="1"/>
  <c r="Y10" i="168" s="1"/>
  <c r="Y11" i="152"/>
  <c r="Y32" i="152" s="1"/>
  <c r="P21" i="154"/>
  <c r="P21" i="169"/>
  <c r="P42" i="169" s="1"/>
  <c r="P21" i="153"/>
  <c r="P42" i="153" s="1"/>
  <c r="P20" i="168" s="1"/>
  <c r="P21" i="152"/>
  <c r="P42" i="152" s="1"/>
  <c r="R21" i="154"/>
  <c r="R21" i="169"/>
  <c r="R42" i="169" s="1"/>
  <c r="R21" i="153"/>
  <c r="R42" i="153" s="1"/>
  <c r="R20" i="168" s="1"/>
  <c r="R21" i="152"/>
  <c r="R42" i="152" s="1"/>
  <c r="W21" i="154"/>
  <c r="W21" i="169"/>
  <c r="W42" i="169" s="1"/>
  <c r="W21" i="153"/>
  <c r="W42" i="153" s="1"/>
  <c r="W20" i="168" s="1"/>
  <c r="W21" i="152"/>
  <c r="W42" i="152" s="1"/>
  <c r="Z19" i="154"/>
  <c r="Z19" i="169"/>
  <c r="Z40" i="169" s="1"/>
  <c r="Z19" i="153"/>
  <c r="Z40" i="153" s="1"/>
  <c r="Z18" i="168" s="1"/>
  <c r="Z19" i="152"/>
  <c r="Z40" i="152" s="1"/>
  <c r="I13" i="154"/>
  <c r="I13" i="169"/>
  <c r="I34" i="169" s="1"/>
  <c r="I13" i="153"/>
  <c r="I34" i="153" s="1"/>
  <c r="I12" i="168" s="1"/>
  <c r="I13" i="152"/>
  <c r="I34" i="152" s="1"/>
  <c r="G21" i="154"/>
  <c r="G21" i="169"/>
  <c r="G42" i="169" s="1"/>
  <c r="G21" i="153"/>
  <c r="G42" i="153" s="1"/>
  <c r="G20" i="168" s="1"/>
  <c r="G21" i="152"/>
  <c r="G42" i="152" s="1"/>
  <c r="R19" i="154"/>
  <c r="R19" i="169"/>
  <c r="R40" i="169" s="1"/>
  <c r="R19" i="153"/>
  <c r="R40" i="153" s="1"/>
  <c r="R18" i="168" s="1"/>
  <c r="R19" i="152"/>
  <c r="R40" i="152" s="1"/>
  <c r="G13" i="154"/>
  <c r="G13" i="169"/>
  <c r="G34" i="169" s="1"/>
  <c r="G13" i="153"/>
  <c r="G34" i="153" s="1"/>
  <c r="G12" i="168" s="1"/>
  <c r="G13" i="152"/>
  <c r="G34" i="152" s="1"/>
  <c r="AB19" i="169"/>
  <c r="AB40" i="169" s="1"/>
  <c r="AB19" i="154"/>
  <c r="AB19" i="153"/>
  <c r="AB40" i="153" s="1"/>
  <c r="AB18" i="168" s="1"/>
  <c r="AB19" i="152"/>
  <c r="AB40" i="152" s="1"/>
  <c r="P13" i="154"/>
  <c r="P13" i="169"/>
  <c r="P34" i="169" s="1"/>
  <c r="P13" i="153"/>
  <c r="P34" i="153" s="1"/>
  <c r="P12" i="168" s="1"/>
  <c r="P13" i="152"/>
  <c r="P34" i="152" s="1"/>
  <c r="J11" i="154"/>
  <c r="J11" i="169"/>
  <c r="J32" i="169" s="1"/>
  <c r="J11" i="153"/>
  <c r="J32" i="153" s="1"/>
  <c r="J10" i="168" s="1"/>
  <c r="J11" i="152"/>
  <c r="J32" i="152" s="1"/>
  <c r="D13" i="169"/>
  <c r="D34" i="169" s="1"/>
  <c r="D13" i="154"/>
  <c r="D13" i="153"/>
  <c r="D34" i="153" s="1"/>
  <c r="D12" i="168" s="1"/>
  <c r="D13" i="152"/>
  <c r="D34" i="152" s="1"/>
  <c r="T16" i="154"/>
  <c r="T16" i="169"/>
  <c r="T37" i="169" s="1"/>
  <c r="T16" i="153"/>
  <c r="T37" i="153" s="1"/>
  <c r="T15" i="168" s="1"/>
  <c r="T16" i="152"/>
  <c r="T37" i="152" s="1"/>
  <c r="AD19" i="154"/>
  <c r="AD19" i="169"/>
  <c r="AD40" i="169" s="1"/>
  <c r="AD19" i="153"/>
  <c r="AD40" i="153" s="1"/>
  <c r="AD18" i="168" s="1"/>
  <c r="AD19" i="152"/>
  <c r="AD40" i="152" s="1"/>
  <c r="R13" i="154"/>
  <c r="R13" i="169"/>
  <c r="R34" i="169" s="1"/>
  <c r="R13" i="153"/>
  <c r="R34" i="153" s="1"/>
  <c r="R12" i="168" s="1"/>
  <c r="R13" i="152"/>
  <c r="R34" i="152" s="1"/>
  <c r="F16" i="154"/>
  <c r="F16" i="169"/>
  <c r="F37" i="169" s="1"/>
  <c r="F16" i="153"/>
  <c r="F37" i="153" s="1"/>
  <c r="F15" i="168" s="1"/>
  <c r="F16" i="152"/>
  <c r="F37" i="152" s="1"/>
  <c r="R11" i="154"/>
  <c r="R11" i="169"/>
  <c r="R32" i="169" s="1"/>
  <c r="R11" i="153"/>
  <c r="R32" i="153" s="1"/>
  <c r="R10" i="168" s="1"/>
  <c r="R11" i="152"/>
  <c r="R32" i="152" s="1"/>
  <c r="E14" i="154"/>
  <c r="E14" i="169"/>
  <c r="E35" i="169" s="1"/>
  <c r="E14" i="153"/>
  <c r="E35" i="153" s="1"/>
  <c r="E13" i="168" s="1"/>
  <c r="E14" i="152"/>
  <c r="E35" i="152" s="1"/>
  <c r="D19" i="154"/>
  <c r="D19" i="169"/>
  <c r="D40" i="169" s="1"/>
  <c r="D19" i="153"/>
  <c r="D40" i="153" s="1"/>
  <c r="D18" i="168" s="1"/>
  <c r="D19" i="152"/>
  <c r="D40" i="152" s="1"/>
  <c r="X21" i="154"/>
  <c r="X21" i="169"/>
  <c r="X42" i="169" s="1"/>
  <c r="X21" i="153"/>
  <c r="X42" i="153" s="1"/>
  <c r="X20" i="168" s="1"/>
  <c r="X21" i="152"/>
  <c r="X42" i="152" s="1"/>
  <c r="Z21" i="154"/>
  <c r="Z21" i="169"/>
  <c r="Z42" i="169" s="1"/>
  <c r="Z21" i="153"/>
  <c r="Z42" i="153" s="1"/>
  <c r="Z20" i="168" s="1"/>
  <c r="Z21" i="152"/>
  <c r="Z42" i="152" s="1"/>
  <c r="P19" i="154"/>
  <c r="P19" i="169"/>
  <c r="P40" i="169" s="1"/>
  <c r="P19" i="153"/>
  <c r="P40" i="153" s="1"/>
  <c r="P18" i="168" s="1"/>
  <c r="P19" i="152"/>
  <c r="P40" i="152" s="1"/>
  <c r="V14" i="154"/>
  <c r="V14" i="169"/>
  <c r="V35" i="169" s="1"/>
  <c r="V14" i="153"/>
  <c r="V35" i="153" s="1"/>
  <c r="V13" i="168" s="1"/>
  <c r="V14" i="152"/>
  <c r="V35" i="152" s="1"/>
  <c r="N16" i="154"/>
  <c r="N16" i="169"/>
  <c r="N37" i="169" s="1"/>
  <c r="N16" i="153"/>
  <c r="N37" i="153" s="1"/>
  <c r="N15" i="168" s="1"/>
  <c r="N16" i="152"/>
  <c r="N37" i="152" s="1"/>
  <c r="Z13" i="154"/>
  <c r="Z13" i="169"/>
  <c r="Z34" i="169" s="1"/>
  <c r="Z13" i="153"/>
  <c r="Z34" i="153" s="1"/>
  <c r="Z12" i="168" s="1"/>
  <c r="Z13" i="152"/>
  <c r="Z34" i="152" s="1"/>
  <c r="W11" i="154"/>
  <c r="W11" i="169"/>
  <c r="W32" i="169" s="1"/>
  <c r="W11" i="153"/>
  <c r="W32" i="153" s="1"/>
  <c r="W10" i="168" s="1"/>
  <c r="W11" i="152"/>
  <c r="W32" i="152" s="1"/>
  <c r="N21" i="154"/>
  <c r="N21" i="169"/>
  <c r="N42" i="169" s="1"/>
  <c r="N21" i="153"/>
  <c r="N42" i="153" s="1"/>
  <c r="N20" i="168" s="1"/>
  <c r="N21" i="152"/>
  <c r="N42" i="152" s="1"/>
  <c r="X11" i="154"/>
  <c r="X11" i="169"/>
  <c r="X32" i="169" s="1"/>
  <c r="X11" i="153"/>
  <c r="X32" i="153" s="1"/>
  <c r="X10" i="168" s="1"/>
  <c r="X11" i="152"/>
  <c r="X32" i="152" s="1"/>
  <c r="I19" i="154"/>
  <c r="I19" i="169"/>
  <c r="I40" i="169" s="1"/>
  <c r="I19" i="153"/>
  <c r="I40" i="153" s="1"/>
  <c r="I18" i="168" s="1"/>
  <c r="I19" i="152"/>
  <c r="I40" i="152" s="1"/>
  <c r="AD21" i="154"/>
  <c r="AD21" i="169"/>
  <c r="AD42" i="169" s="1"/>
  <c r="AD21" i="153"/>
  <c r="AD42" i="153" s="1"/>
  <c r="AD20" i="168" s="1"/>
  <c r="AD21" i="152"/>
  <c r="AD42" i="152" s="1"/>
  <c r="V19" i="154"/>
  <c r="V19" i="169"/>
  <c r="V40" i="169" s="1"/>
  <c r="V19" i="153"/>
  <c r="V40" i="153" s="1"/>
  <c r="V18" i="168" s="1"/>
  <c r="V19" i="152"/>
  <c r="V40" i="152" s="1"/>
  <c r="AA11" i="154"/>
  <c r="AA11" i="169"/>
  <c r="AA32" i="169" s="1"/>
  <c r="AA11" i="153"/>
  <c r="AA32" i="153" s="1"/>
  <c r="AA10" i="168" s="1"/>
  <c r="AA11" i="152"/>
  <c r="AA32" i="152" s="1"/>
  <c r="M14" i="154"/>
  <c r="M14" i="169"/>
  <c r="M35" i="169" s="1"/>
  <c r="M14" i="153"/>
  <c r="M35" i="153" s="1"/>
  <c r="M13" i="168" s="1"/>
  <c r="M14" i="152"/>
  <c r="M35" i="152" s="1"/>
  <c r="L13" i="154"/>
  <c r="L13" i="169"/>
  <c r="L34" i="169" s="1"/>
  <c r="L13" i="153"/>
  <c r="L34" i="153" s="1"/>
  <c r="L12" i="168" s="1"/>
  <c r="L13" i="152"/>
  <c r="L34" i="152" s="1"/>
  <c r="X19" i="154"/>
  <c r="X19" i="169"/>
  <c r="X40" i="169" s="1"/>
  <c r="X19" i="153"/>
  <c r="X40" i="153" s="1"/>
  <c r="X18" i="168" s="1"/>
  <c r="X19" i="152"/>
  <c r="X40" i="152" s="1"/>
  <c r="G11" i="154"/>
  <c r="G11" i="169"/>
  <c r="G32" i="169" s="1"/>
  <c r="G11" i="153"/>
  <c r="G32" i="153" s="1"/>
  <c r="G10" i="168" s="1"/>
  <c r="G11" i="152"/>
  <c r="G32" i="152" s="1"/>
  <c r="V16" i="154"/>
  <c r="V16" i="169"/>
  <c r="V37" i="169" s="1"/>
  <c r="V16" i="153"/>
  <c r="V37" i="153" s="1"/>
  <c r="V15" i="168" s="1"/>
  <c r="V16" i="152"/>
  <c r="V37" i="152" s="1"/>
  <c r="N14" i="154"/>
  <c r="N14" i="169"/>
  <c r="N35" i="169" s="1"/>
  <c r="N14" i="153"/>
  <c r="N35" i="153" s="1"/>
  <c r="N13" i="168" s="1"/>
  <c r="N14" i="152"/>
  <c r="N35" i="152" s="1"/>
  <c r="Z11" i="154"/>
  <c r="Z11" i="169"/>
  <c r="Z32" i="169" s="1"/>
  <c r="Z11" i="153"/>
  <c r="Z32" i="153" s="1"/>
  <c r="Z10" i="168" s="1"/>
  <c r="Z11" i="152"/>
  <c r="Z32" i="152" s="1"/>
  <c r="Q13" i="154"/>
  <c r="Q13" i="169"/>
  <c r="Q34" i="169" s="1"/>
  <c r="Q13" i="153"/>
  <c r="Q34" i="153" s="1"/>
  <c r="Q12" i="168" s="1"/>
  <c r="Q13" i="152"/>
  <c r="Q34" i="152" s="1"/>
  <c r="N19" i="154"/>
  <c r="N19" i="169"/>
  <c r="N40" i="169" s="1"/>
  <c r="N19" i="153"/>
  <c r="N40" i="153" s="1"/>
  <c r="N18" i="168" s="1"/>
  <c r="N19" i="152"/>
  <c r="N40" i="152" s="1"/>
  <c r="P11" i="154"/>
  <c r="P11" i="169"/>
  <c r="P32" i="169" s="1"/>
  <c r="P11" i="153"/>
  <c r="P32" i="153" s="1"/>
  <c r="P10" i="168" s="1"/>
  <c r="P11" i="152"/>
  <c r="P32" i="152" s="1"/>
  <c r="AB21" i="154"/>
  <c r="AB21" i="169"/>
  <c r="AB42" i="169" s="1"/>
  <c r="AB21" i="153"/>
  <c r="AB42" i="153" s="1"/>
  <c r="AB20" i="168" s="1"/>
  <c r="AB21" i="152"/>
  <c r="AB42" i="152" s="1"/>
  <c r="AC21" i="154"/>
  <c r="AC21" i="169"/>
  <c r="AC42" i="169" s="1"/>
  <c r="AC21" i="153"/>
  <c r="AC42" i="153" s="1"/>
  <c r="AC20" i="168" s="1"/>
  <c r="AC21" i="152"/>
  <c r="AC42" i="152" s="1"/>
  <c r="K14" i="154"/>
  <c r="K14" i="169"/>
  <c r="K35" i="169" s="1"/>
  <c r="K14" i="153"/>
  <c r="K35" i="153" s="1"/>
  <c r="K13" i="168" s="1"/>
  <c r="K14" i="152"/>
  <c r="K35" i="152" s="1"/>
  <c r="AA19" i="154"/>
  <c r="AA19" i="169"/>
  <c r="AA40" i="169" s="1"/>
  <c r="AA19" i="153"/>
  <c r="AA40" i="153" s="1"/>
  <c r="AA18" i="168" s="1"/>
  <c r="AA19" i="152"/>
  <c r="AA40" i="152" s="1"/>
  <c r="V21" i="154"/>
  <c r="V21" i="169"/>
  <c r="V42" i="169" s="1"/>
  <c r="V21" i="153"/>
  <c r="V42" i="153" s="1"/>
  <c r="V20" i="168" s="1"/>
  <c r="V21" i="152"/>
  <c r="V42" i="152" s="1"/>
  <c r="AD11" i="154"/>
  <c r="AD11" i="169"/>
  <c r="AD32" i="169" s="1"/>
  <c r="AD11" i="153"/>
  <c r="AD32" i="153" s="1"/>
  <c r="AD10" i="168" s="1"/>
  <c r="AD11" i="152"/>
  <c r="AD32" i="152" s="1"/>
  <c r="G19" i="154"/>
  <c r="G19" i="169"/>
  <c r="G40" i="169" s="1"/>
  <c r="G19" i="153"/>
  <c r="G40" i="153" s="1"/>
  <c r="G18" i="168" s="1"/>
  <c r="G19" i="152"/>
  <c r="G40" i="152" s="1"/>
  <c r="J21" i="154"/>
  <c r="J21" i="169"/>
  <c r="J42" i="169" s="1"/>
  <c r="J21" i="153"/>
  <c r="J42" i="153" s="1"/>
  <c r="J20" i="168" s="1"/>
  <c r="J21" i="152"/>
  <c r="J42" i="152" s="1"/>
  <c r="AB13" i="154"/>
  <c r="AB13" i="169"/>
  <c r="AB34" i="169" s="1"/>
  <c r="AB13" i="153"/>
  <c r="AB34" i="153" s="1"/>
  <c r="AB12" i="168" s="1"/>
  <c r="AB13" i="152"/>
  <c r="AB34" i="152" s="1"/>
  <c r="S13" i="154"/>
  <c r="S13" i="169"/>
  <c r="S34" i="169" s="1"/>
  <c r="S13" i="153"/>
  <c r="S34" i="153" s="1"/>
  <c r="S12" i="168" s="1"/>
  <c r="S13" i="152"/>
  <c r="S34" i="152" s="1"/>
  <c r="AA13" i="154"/>
  <c r="AA13" i="169"/>
  <c r="AA34" i="169" s="1"/>
  <c r="AA13" i="153"/>
  <c r="AA34" i="153" s="1"/>
  <c r="AA12" i="168" s="1"/>
  <c r="AA13" i="152"/>
  <c r="AA34" i="152" s="1"/>
  <c r="I11" i="154"/>
  <c r="I11" i="169"/>
  <c r="I32" i="169" s="1"/>
  <c r="I11" i="153"/>
  <c r="I32" i="153" s="1"/>
  <c r="I10" i="168" s="1"/>
  <c r="I11" i="152"/>
  <c r="I32" i="152" s="1"/>
  <c r="AC11" i="154"/>
  <c r="AC11" i="169"/>
  <c r="AC32" i="169" s="1"/>
  <c r="AC11" i="153"/>
  <c r="AC32" i="153" s="1"/>
  <c r="AC10" i="168" s="1"/>
  <c r="AC11" i="152"/>
  <c r="AC32" i="152" s="1"/>
  <c r="H13" i="154"/>
  <c r="H13" i="169"/>
  <c r="H34" i="169" s="1"/>
  <c r="H13" i="153"/>
  <c r="H34" i="153" s="1"/>
  <c r="H12" i="168" s="1"/>
  <c r="H13" i="152"/>
  <c r="H34" i="152" s="1"/>
  <c r="U11" i="154"/>
  <c r="U11" i="169"/>
  <c r="U32" i="169" s="1"/>
  <c r="U11" i="152"/>
  <c r="U32" i="152" s="1"/>
  <c r="U11" i="153"/>
  <c r="U32" i="153" s="1"/>
  <c r="U10" i="168" s="1"/>
  <c r="T14" i="154"/>
  <c r="T14" i="169"/>
  <c r="T35" i="169" s="1"/>
  <c r="T14" i="153"/>
  <c r="T35" i="153" s="1"/>
  <c r="T13" i="168" s="1"/>
  <c r="T14" i="152"/>
  <c r="T35" i="152" s="1"/>
  <c r="Q11" i="154"/>
  <c r="Q11" i="169"/>
  <c r="Q32" i="169" s="1"/>
  <c r="Q11" i="153"/>
  <c r="Q32" i="153" s="1"/>
  <c r="Q10" i="168" s="1"/>
  <c r="Q11" i="152"/>
  <c r="Q32" i="152" s="1"/>
  <c r="K16" i="154"/>
  <c r="K16" i="169"/>
  <c r="K37" i="169" s="1"/>
  <c r="K16" i="153"/>
  <c r="K37" i="153" s="1"/>
  <c r="K15" i="168" s="1"/>
  <c r="K16" i="152"/>
  <c r="K37" i="152" s="1"/>
  <c r="C16" i="154"/>
  <c r="C16" i="169"/>
  <c r="C37" i="169" s="1"/>
  <c r="C16" i="152"/>
  <c r="C37" i="152" s="1"/>
  <c r="C16" i="153"/>
  <c r="C37" i="153" s="1"/>
  <c r="C15" i="168" s="1"/>
  <c r="U19" i="154"/>
  <c r="U19" i="169"/>
  <c r="U40" i="169" s="1"/>
  <c r="U19" i="153"/>
  <c r="U40" i="153" s="1"/>
  <c r="U18" i="168" s="1"/>
  <c r="U19" i="152"/>
  <c r="U40" i="152" s="1"/>
  <c r="B21" i="169"/>
  <c r="B42" i="169" s="1"/>
  <c r="B11" i="169"/>
  <c r="B32" i="169" s="1"/>
  <c r="B19" i="169"/>
  <c r="B40" i="169" s="1"/>
  <c r="B13" i="169"/>
  <c r="B34" i="169" s="1"/>
  <c r="B21" i="153"/>
  <c r="B42" i="153" s="1"/>
  <c r="B20" i="168" s="1"/>
  <c r="B19" i="152"/>
  <c r="B40" i="152" s="1"/>
  <c r="B19" i="153"/>
  <c r="B40" i="153" s="1"/>
  <c r="B18" i="168" s="1"/>
  <c r="B19" i="154"/>
  <c r="B21" i="154"/>
  <c r="B21" i="152"/>
  <c r="B42" i="152" s="1"/>
  <c r="B11" i="154"/>
  <c r="B11" i="153"/>
  <c r="B32" i="153" s="1"/>
  <c r="B10" i="168" s="1"/>
  <c r="B11" i="152"/>
  <c r="B32" i="152" s="1"/>
  <c r="B13" i="154"/>
  <c r="B13" i="152"/>
  <c r="B34" i="152" s="1"/>
  <c r="B13" i="153"/>
  <c r="B34" i="153" s="1"/>
  <c r="B12" i="168" s="1"/>
  <c r="S16" i="154" l="1"/>
  <c r="S16" i="169"/>
  <c r="S37" i="169" s="1"/>
  <c r="S16" i="153"/>
  <c r="S37" i="153" s="1"/>
  <c r="S15" i="168" s="1"/>
  <c r="S16" i="152"/>
  <c r="S37" i="152" s="1"/>
  <c r="I14" i="154"/>
  <c r="I14" i="169"/>
  <c r="I35" i="169" s="1"/>
  <c r="I14" i="153"/>
  <c r="I35" i="153" s="1"/>
  <c r="I13" i="168" s="1"/>
  <c r="I14" i="152"/>
  <c r="I35" i="152" s="1"/>
  <c r="Z14" i="154"/>
  <c r="Z14" i="169"/>
  <c r="Z35" i="169" s="1"/>
  <c r="Z14" i="153"/>
  <c r="Z35" i="153" s="1"/>
  <c r="Z13" i="168" s="1"/>
  <c r="Z14" i="152"/>
  <c r="Z35" i="152" s="1"/>
  <c r="J14" i="154"/>
  <c r="J14" i="169"/>
  <c r="J35" i="169" s="1"/>
  <c r="J14" i="153"/>
  <c r="J35" i="153" s="1"/>
  <c r="J13" i="168" s="1"/>
  <c r="J14" i="152"/>
  <c r="J35" i="152" s="1"/>
  <c r="Q16" i="154"/>
  <c r="Q16" i="169"/>
  <c r="Q37" i="169" s="1"/>
  <c r="Q16" i="153"/>
  <c r="Q37" i="153" s="1"/>
  <c r="Q15" i="168" s="1"/>
  <c r="Q16" i="152"/>
  <c r="Q37" i="152" s="1"/>
  <c r="L16" i="154"/>
  <c r="L16" i="169"/>
  <c r="L37" i="169" s="1"/>
  <c r="L16" i="153"/>
  <c r="L37" i="153" s="1"/>
  <c r="L15" i="168" s="1"/>
  <c r="L16" i="152"/>
  <c r="L37" i="152" s="1"/>
  <c r="E17" i="154"/>
  <c r="E17" i="169"/>
  <c r="E38" i="169" s="1"/>
  <c r="E17" i="153"/>
  <c r="E38" i="153" s="1"/>
  <c r="E16" i="168" s="1"/>
  <c r="E17" i="152"/>
  <c r="E38" i="152" s="1"/>
  <c r="W14" i="154"/>
  <c r="W14" i="169"/>
  <c r="W35" i="169" s="1"/>
  <c r="W14" i="153"/>
  <c r="W35" i="153" s="1"/>
  <c r="W13" i="168" s="1"/>
  <c r="W14" i="152"/>
  <c r="W35" i="152" s="1"/>
  <c r="L14" i="154"/>
  <c r="L14" i="169"/>
  <c r="L35" i="169" s="1"/>
  <c r="L14" i="153"/>
  <c r="L35" i="153" s="1"/>
  <c r="L13" i="168" s="1"/>
  <c r="L14" i="152"/>
  <c r="L35" i="152" s="1"/>
  <c r="M17" i="154"/>
  <c r="M17" i="169"/>
  <c r="M38" i="169" s="1"/>
  <c r="M17" i="153"/>
  <c r="M38" i="153" s="1"/>
  <c r="M16" i="168" s="1"/>
  <c r="M17" i="152"/>
  <c r="M38" i="152" s="1"/>
  <c r="V17" i="154"/>
  <c r="V17" i="169"/>
  <c r="V38" i="169" s="1"/>
  <c r="V17" i="153"/>
  <c r="V38" i="153" s="1"/>
  <c r="V16" i="168" s="1"/>
  <c r="V17" i="152"/>
  <c r="V38" i="152" s="1"/>
  <c r="T17" i="154"/>
  <c r="T17" i="169"/>
  <c r="T38" i="169" s="1"/>
  <c r="T17" i="153"/>
  <c r="T38" i="153" s="1"/>
  <c r="T16" i="168" s="1"/>
  <c r="T17" i="152"/>
  <c r="T38" i="152" s="1"/>
  <c r="W16" i="154"/>
  <c r="W16" i="169"/>
  <c r="W37" i="169" s="1"/>
  <c r="W16" i="153"/>
  <c r="W37" i="153" s="1"/>
  <c r="W15" i="168" s="1"/>
  <c r="W16" i="152"/>
  <c r="W37" i="152" s="1"/>
  <c r="R14" i="154"/>
  <c r="R14" i="169"/>
  <c r="R35" i="169" s="1"/>
  <c r="R14" i="153"/>
  <c r="R35" i="153" s="1"/>
  <c r="R13" i="168" s="1"/>
  <c r="R14" i="152"/>
  <c r="R35" i="152" s="1"/>
  <c r="U16" i="154"/>
  <c r="U16" i="169"/>
  <c r="U37" i="169" s="1"/>
  <c r="U16" i="153"/>
  <c r="U37" i="153" s="1"/>
  <c r="U15" i="168" s="1"/>
  <c r="U16" i="152"/>
  <c r="U37" i="152" s="1"/>
  <c r="AB16" i="154"/>
  <c r="AB16" i="169"/>
  <c r="AB37" i="169" s="1"/>
  <c r="AB16" i="152"/>
  <c r="AB37" i="152" s="1"/>
  <c r="AB16" i="153"/>
  <c r="AB37" i="153" s="1"/>
  <c r="AB15" i="168" s="1"/>
  <c r="AC16" i="154"/>
  <c r="AC16" i="169"/>
  <c r="AC37" i="169" s="1"/>
  <c r="AC16" i="153"/>
  <c r="AC37" i="153" s="1"/>
  <c r="AC15" i="168" s="1"/>
  <c r="AC16" i="152"/>
  <c r="AC37" i="152" s="1"/>
  <c r="U14" i="154"/>
  <c r="U14" i="169"/>
  <c r="U35" i="169" s="1"/>
  <c r="U14" i="153"/>
  <c r="U35" i="153" s="1"/>
  <c r="U13" i="168" s="1"/>
  <c r="U14" i="152"/>
  <c r="U35" i="152" s="1"/>
  <c r="H14" i="154"/>
  <c r="H14" i="169"/>
  <c r="H35" i="169" s="1"/>
  <c r="H14" i="153"/>
  <c r="H35" i="153" s="1"/>
  <c r="H13" i="168" s="1"/>
  <c r="H14" i="152"/>
  <c r="H35" i="152" s="1"/>
  <c r="G16" i="154"/>
  <c r="G16" i="169"/>
  <c r="G37" i="169" s="1"/>
  <c r="G16" i="153"/>
  <c r="G37" i="153" s="1"/>
  <c r="G15" i="168" s="1"/>
  <c r="G16" i="152"/>
  <c r="G37" i="152" s="1"/>
  <c r="S14" i="154"/>
  <c r="S14" i="169"/>
  <c r="S35" i="169" s="1"/>
  <c r="S14" i="153"/>
  <c r="S35" i="153" s="1"/>
  <c r="S13" i="168" s="1"/>
  <c r="S14" i="152"/>
  <c r="S35" i="152" s="1"/>
  <c r="C17" i="154"/>
  <c r="C17" i="169"/>
  <c r="C38" i="169" s="1"/>
  <c r="C17" i="153"/>
  <c r="C38" i="153" s="1"/>
  <c r="C16" i="168" s="1"/>
  <c r="C17" i="152"/>
  <c r="C38" i="152" s="1"/>
  <c r="Y14" i="154"/>
  <c r="Y14" i="169"/>
  <c r="Y35" i="169" s="1"/>
  <c r="Y14" i="153"/>
  <c r="Y35" i="153" s="1"/>
  <c r="Y13" i="168" s="1"/>
  <c r="Y14" i="152"/>
  <c r="Y35" i="152" s="1"/>
  <c r="AB14" i="154"/>
  <c r="AB14" i="169"/>
  <c r="AB35" i="169" s="1"/>
  <c r="AB14" i="153"/>
  <c r="AB35" i="153" s="1"/>
  <c r="AB13" i="168" s="1"/>
  <c r="AB14" i="152"/>
  <c r="AB35" i="152" s="1"/>
  <c r="AC14" i="154"/>
  <c r="AC14" i="169"/>
  <c r="AC35" i="169" s="1"/>
  <c r="AC14" i="153"/>
  <c r="AC35" i="153" s="1"/>
  <c r="AC13" i="168" s="1"/>
  <c r="AC14" i="152"/>
  <c r="AC35" i="152" s="1"/>
  <c r="F17" i="154"/>
  <c r="F17" i="169"/>
  <c r="F38" i="169" s="1"/>
  <c r="F17" i="153"/>
  <c r="F38" i="153" s="1"/>
  <c r="F16" i="168" s="1"/>
  <c r="F17" i="152"/>
  <c r="F38" i="152" s="1"/>
  <c r="Q14" i="154"/>
  <c r="Q14" i="169"/>
  <c r="Q35" i="169" s="1"/>
  <c r="Q14" i="153"/>
  <c r="Q35" i="153" s="1"/>
  <c r="Q13" i="168" s="1"/>
  <c r="Q14" i="152"/>
  <c r="Q35" i="152" s="1"/>
  <c r="AA16" i="154"/>
  <c r="AA16" i="169"/>
  <c r="AA37" i="169" s="1"/>
  <c r="AA16" i="153"/>
  <c r="AA37" i="153" s="1"/>
  <c r="AA15" i="168" s="1"/>
  <c r="AA16" i="152"/>
  <c r="AA37" i="152" s="1"/>
  <c r="I16" i="154"/>
  <c r="I16" i="169"/>
  <c r="I37" i="169" s="1"/>
  <c r="I16" i="153"/>
  <c r="I37" i="153" s="1"/>
  <c r="I15" i="168" s="1"/>
  <c r="I16" i="152"/>
  <c r="I37" i="152" s="1"/>
  <c r="AD14" i="169"/>
  <c r="AD35" i="169" s="1"/>
  <c r="AD14" i="154"/>
  <c r="AD14" i="153"/>
  <c r="AD35" i="153" s="1"/>
  <c r="AD13" i="168" s="1"/>
  <c r="AD14" i="152"/>
  <c r="AD35" i="152" s="1"/>
  <c r="N17" i="154"/>
  <c r="N17" i="169"/>
  <c r="N38" i="169" s="1"/>
  <c r="N17" i="153"/>
  <c r="N38" i="153" s="1"/>
  <c r="N16" i="168" s="1"/>
  <c r="N17" i="152"/>
  <c r="N38" i="152" s="1"/>
  <c r="H16" i="169"/>
  <c r="H37" i="169" s="1"/>
  <c r="H16" i="154"/>
  <c r="H16" i="153"/>
  <c r="H37" i="153" s="1"/>
  <c r="H15" i="168" s="1"/>
  <c r="H16" i="152"/>
  <c r="H37" i="152" s="1"/>
  <c r="K17" i="154"/>
  <c r="K17" i="169"/>
  <c r="K38" i="169" s="1"/>
  <c r="K17" i="152"/>
  <c r="K38" i="152" s="1"/>
  <c r="K17" i="153"/>
  <c r="K38" i="153" s="1"/>
  <c r="K16" i="168" s="1"/>
  <c r="P16" i="154"/>
  <c r="P16" i="169"/>
  <c r="P37" i="169" s="1"/>
  <c r="P16" i="153"/>
  <c r="P37" i="153" s="1"/>
  <c r="P15" i="168" s="1"/>
  <c r="P16" i="152"/>
  <c r="P37" i="152" s="1"/>
  <c r="AA14" i="154"/>
  <c r="AA14" i="169"/>
  <c r="AA35" i="169" s="1"/>
  <c r="AA14" i="153"/>
  <c r="AA35" i="153" s="1"/>
  <c r="AA13" i="168" s="1"/>
  <c r="AA14" i="152"/>
  <c r="AA35" i="152" s="1"/>
  <c r="X16" i="154"/>
  <c r="X16" i="169"/>
  <c r="X37" i="169" s="1"/>
  <c r="X16" i="153"/>
  <c r="X37" i="153" s="1"/>
  <c r="X15" i="168" s="1"/>
  <c r="X16" i="152"/>
  <c r="X37" i="152" s="1"/>
  <c r="R16" i="154"/>
  <c r="R16" i="169"/>
  <c r="R37" i="169" s="1"/>
  <c r="R16" i="153"/>
  <c r="R37" i="153" s="1"/>
  <c r="R15" i="168" s="1"/>
  <c r="R16" i="152"/>
  <c r="R37" i="152" s="1"/>
  <c r="G14" i="154"/>
  <c r="G14" i="169"/>
  <c r="G35" i="169" s="1"/>
  <c r="G14" i="153"/>
  <c r="G35" i="153" s="1"/>
  <c r="G13" i="168" s="1"/>
  <c r="G14" i="152"/>
  <c r="G35" i="152" s="1"/>
  <c r="AD16" i="154"/>
  <c r="AD16" i="169"/>
  <c r="AD37" i="169" s="1"/>
  <c r="AD16" i="153"/>
  <c r="AD37" i="153" s="1"/>
  <c r="AD15" i="168" s="1"/>
  <c r="AD16" i="152"/>
  <c r="AD37" i="152" s="1"/>
  <c r="D14" i="154"/>
  <c r="D14" i="169"/>
  <c r="D35" i="169" s="1"/>
  <c r="D14" i="153"/>
  <c r="D35" i="153" s="1"/>
  <c r="D13" i="168" s="1"/>
  <c r="D14" i="152"/>
  <c r="D35" i="152" s="1"/>
  <c r="Z16" i="154"/>
  <c r="Z16" i="169"/>
  <c r="Z37" i="169" s="1"/>
  <c r="Z16" i="153"/>
  <c r="Z37" i="153" s="1"/>
  <c r="Z15" i="168" s="1"/>
  <c r="Z16" i="152"/>
  <c r="Z37" i="152" s="1"/>
  <c r="J16" i="154"/>
  <c r="J16" i="169"/>
  <c r="J37" i="169" s="1"/>
  <c r="J16" i="153"/>
  <c r="J37" i="153" s="1"/>
  <c r="J15" i="168" s="1"/>
  <c r="J16" i="152"/>
  <c r="J37" i="152" s="1"/>
  <c r="Y16" i="154"/>
  <c r="Y16" i="169"/>
  <c r="Y37" i="169" s="1"/>
  <c r="Y16" i="153"/>
  <c r="Y37" i="153" s="1"/>
  <c r="Y15" i="168" s="1"/>
  <c r="Y16" i="152"/>
  <c r="Y37" i="152" s="1"/>
  <c r="D16" i="154"/>
  <c r="D16" i="169"/>
  <c r="D37" i="169" s="1"/>
  <c r="D16" i="153"/>
  <c r="D37" i="153" s="1"/>
  <c r="D15" i="168" s="1"/>
  <c r="D16" i="152"/>
  <c r="D37" i="152" s="1"/>
  <c r="P14" i="154"/>
  <c r="P14" i="169"/>
  <c r="P35" i="169" s="1"/>
  <c r="P14" i="153"/>
  <c r="P35" i="153" s="1"/>
  <c r="P13" i="168" s="1"/>
  <c r="P14" i="152"/>
  <c r="P35" i="152" s="1"/>
  <c r="X14" i="154"/>
  <c r="X14" i="169"/>
  <c r="X35" i="169" s="1"/>
  <c r="X14" i="153"/>
  <c r="X35" i="153" s="1"/>
  <c r="X13" i="168" s="1"/>
  <c r="X14" i="152"/>
  <c r="X35" i="152" s="1"/>
  <c r="B16" i="169"/>
  <c r="B37" i="169" s="1"/>
  <c r="B14" i="169"/>
  <c r="B35" i="169" s="1"/>
  <c r="B14" i="154"/>
  <c r="B14" i="153"/>
  <c r="B35" i="153" s="1"/>
  <c r="B13" i="168" s="1"/>
  <c r="B14" i="152"/>
  <c r="B35" i="152" s="1"/>
  <c r="B16" i="153"/>
  <c r="B37" i="153" s="1"/>
  <c r="B15" i="168" s="1"/>
  <c r="B16" i="152"/>
  <c r="B37" i="152" s="1"/>
  <c r="B16" i="154"/>
  <c r="I17" i="154" l="1"/>
  <c r="I17" i="169"/>
  <c r="I38" i="169" s="1"/>
  <c r="I17" i="153"/>
  <c r="I38" i="153" s="1"/>
  <c r="I16" i="168" s="1"/>
  <c r="I17" i="152"/>
  <c r="I38" i="152" s="1"/>
  <c r="R17" i="169"/>
  <c r="R38" i="169" s="1"/>
  <c r="R17" i="154"/>
  <c r="R17" i="153"/>
  <c r="R38" i="153" s="1"/>
  <c r="R16" i="168" s="1"/>
  <c r="R17" i="152"/>
  <c r="R38" i="152" s="1"/>
  <c r="D17" i="154"/>
  <c r="D17" i="169"/>
  <c r="D38" i="169" s="1"/>
  <c r="D17" i="153"/>
  <c r="D38" i="153" s="1"/>
  <c r="D16" i="168" s="1"/>
  <c r="D17" i="152"/>
  <c r="D38" i="152" s="1"/>
  <c r="X17" i="154"/>
  <c r="X17" i="169"/>
  <c r="X38" i="169" s="1"/>
  <c r="X17" i="153"/>
  <c r="X38" i="153" s="1"/>
  <c r="X16" i="168" s="1"/>
  <c r="X17" i="152"/>
  <c r="X38" i="152" s="1"/>
  <c r="U17" i="154"/>
  <c r="U17" i="169"/>
  <c r="U38" i="169" s="1"/>
  <c r="U17" i="153"/>
  <c r="U38" i="153" s="1"/>
  <c r="U16" i="168" s="1"/>
  <c r="U17" i="152"/>
  <c r="U38" i="152" s="1"/>
  <c r="G17" i="154"/>
  <c r="G17" i="169"/>
  <c r="G38" i="169" s="1"/>
  <c r="G17" i="153"/>
  <c r="G38" i="153" s="1"/>
  <c r="G16" i="168" s="1"/>
  <c r="G17" i="152"/>
  <c r="G38" i="152" s="1"/>
  <c r="AC17" i="154"/>
  <c r="AC17" i="169"/>
  <c r="AC38" i="169" s="1"/>
  <c r="AC17" i="153"/>
  <c r="AC38" i="153" s="1"/>
  <c r="AC16" i="168" s="1"/>
  <c r="AC17" i="152"/>
  <c r="AC38" i="152" s="1"/>
  <c r="AB17" i="154"/>
  <c r="AB17" i="169"/>
  <c r="AB38" i="169" s="1"/>
  <c r="AB17" i="153"/>
  <c r="AB38" i="153" s="1"/>
  <c r="AB16" i="168" s="1"/>
  <c r="AB17" i="152"/>
  <c r="AB38" i="152" s="1"/>
  <c r="Y17" i="154"/>
  <c r="Y17" i="169"/>
  <c r="Y38" i="169" s="1"/>
  <c r="Y17" i="153"/>
  <c r="Y38" i="153" s="1"/>
  <c r="Y16" i="168" s="1"/>
  <c r="Y17" i="152"/>
  <c r="Y38" i="152" s="1"/>
  <c r="H17" i="154"/>
  <c r="H17" i="169"/>
  <c r="H38" i="169" s="1"/>
  <c r="H17" i="153"/>
  <c r="H38" i="153" s="1"/>
  <c r="H16" i="168" s="1"/>
  <c r="H17" i="152"/>
  <c r="H38" i="152" s="1"/>
  <c r="AD17" i="154"/>
  <c r="AD17" i="169"/>
  <c r="AD38" i="169" s="1"/>
  <c r="AD17" i="153"/>
  <c r="AD38" i="153" s="1"/>
  <c r="AD16" i="168" s="1"/>
  <c r="AD17" i="152"/>
  <c r="AD38" i="152" s="1"/>
  <c r="AA17" i="154"/>
  <c r="AA17" i="169"/>
  <c r="AA38" i="169" s="1"/>
  <c r="AA17" i="153"/>
  <c r="AA38" i="153" s="1"/>
  <c r="AA16" i="168" s="1"/>
  <c r="AA17" i="152"/>
  <c r="AA38" i="152" s="1"/>
  <c r="Q17" i="154"/>
  <c r="Q17" i="169"/>
  <c r="Q38" i="169" s="1"/>
  <c r="Q17" i="153"/>
  <c r="Q38" i="153" s="1"/>
  <c r="Q16" i="168" s="1"/>
  <c r="Q17" i="152"/>
  <c r="Q38" i="152" s="1"/>
  <c r="L17" i="154"/>
  <c r="L17" i="169"/>
  <c r="L38" i="169" s="1"/>
  <c r="L17" i="153"/>
  <c r="L38" i="153" s="1"/>
  <c r="L16" i="168" s="1"/>
  <c r="L17" i="152"/>
  <c r="L38" i="152" s="1"/>
  <c r="P17" i="154"/>
  <c r="P17" i="169"/>
  <c r="P38" i="169" s="1"/>
  <c r="P17" i="153"/>
  <c r="P38" i="153" s="1"/>
  <c r="P16" i="168" s="1"/>
  <c r="P17" i="152"/>
  <c r="P38" i="152" s="1"/>
  <c r="J17" i="154"/>
  <c r="J17" i="169"/>
  <c r="J38" i="169" s="1"/>
  <c r="J17" i="153"/>
  <c r="J38" i="153" s="1"/>
  <c r="J16" i="168" s="1"/>
  <c r="J17" i="152"/>
  <c r="J38" i="152" s="1"/>
  <c r="Z17" i="154"/>
  <c r="Z17" i="169"/>
  <c r="Z38" i="169" s="1"/>
  <c r="Z17" i="153"/>
  <c r="Z38" i="153" s="1"/>
  <c r="Z16" i="168" s="1"/>
  <c r="Z17" i="152"/>
  <c r="Z38" i="152" s="1"/>
  <c r="S17" i="154"/>
  <c r="S17" i="169"/>
  <c r="S38" i="169" s="1"/>
  <c r="S17" i="153"/>
  <c r="S38" i="153" s="1"/>
  <c r="S16" i="168" s="1"/>
  <c r="S17" i="152"/>
  <c r="S38" i="152" s="1"/>
  <c r="W17" i="154"/>
  <c r="W17" i="169"/>
  <c r="W38" i="169" s="1"/>
  <c r="W17" i="153"/>
  <c r="W38" i="153" s="1"/>
  <c r="W16" i="168" s="1"/>
  <c r="W17" i="152"/>
  <c r="W38" i="152" s="1"/>
  <c r="B17" i="169"/>
  <c r="B38" i="169" s="1"/>
  <c r="B17" i="154"/>
  <c r="B17" i="153"/>
  <c r="B38" i="153" s="1"/>
  <c r="B16" i="168" s="1"/>
  <c r="B17" i="152"/>
  <c r="B38" i="152" s="1"/>
  <c r="B2" i="147"/>
  <c r="B21" i="147" s="1"/>
  <c r="B3" i="147"/>
  <c r="B22" i="147" s="1"/>
  <c r="B5" i="147" l="1"/>
  <c r="B24" i="147" s="1"/>
  <c r="C8" i="126" l="1"/>
  <c r="C29" i="126" s="1"/>
  <c r="C8" i="127"/>
  <c r="C8" i="122"/>
  <c r="C29" i="122" s="1"/>
  <c r="C8" i="113"/>
  <c r="C8" i="115" s="1"/>
  <c r="B21" i="127"/>
  <c r="B21" i="126"/>
  <c r="B42" i="126" s="1"/>
  <c r="B21" i="122"/>
  <c r="B42" i="122" s="1"/>
  <c r="B21" i="113"/>
  <c r="B21" i="115" s="1"/>
  <c r="C9" i="131"/>
  <c r="C9" i="130"/>
  <c r="C21" i="130" s="1"/>
  <c r="C10" i="126"/>
  <c r="C31" i="126" s="1"/>
  <c r="C10" i="122"/>
  <c r="C31" i="122" s="1"/>
  <c r="C9" i="128"/>
  <c r="C21" i="128" s="1"/>
  <c r="C10" i="127"/>
  <c r="C10" i="113"/>
  <c r="C10" i="115" s="1"/>
  <c r="C21" i="126"/>
  <c r="C42" i="126" s="1"/>
  <c r="C21" i="122"/>
  <c r="C42" i="122" s="1"/>
  <c r="C21" i="113"/>
  <c r="C21" i="115" s="1"/>
  <c r="C21" i="127"/>
  <c r="B10" i="127"/>
  <c r="B10" i="126"/>
  <c r="B31" i="126" s="1"/>
  <c r="B9" i="131"/>
  <c r="B9" i="130"/>
  <c r="B21" i="130" s="1"/>
  <c r="B9" i="128"/>
  <c r="B21" i="128" s="1"/>
  <c r="B10" i="122"/>
  <c r="B31" i="122" s="1"/>
  <c r="B10" i="113"/>
  <c r="B10" i="115" s="1"/>
  <c r="B8" i="126"/>
  <c r="B29" i="126" s="1"/>
  <c r="B8" i="127"/>
  <c r="B8" i="122"/>
  <c r="B29" i="122" s="1"/>
  <c r="B8" i="113"/>
  <c r="B8" i="115" s="1"/>
  <c r="C11" i="131" l="1"/>
  <c r="C11" i="130"/>
  <c r="C23" i="130" s="1"/>
  <c r="C11" i="128"/>
  <c r="C23" i="128" s="1"/>
  <c r="C13" i="127"/>
  <c r="C13" i="126"/>
  <c r="C34" i="126" s="1"/>
  <c r="C13" i="122"/>
  <c r="C34" i="122" s="1"/>
  <c r="C13" i="113"/>
  <c r="C13" i="115" s="1"/>
  <c r="C10" i="114"/>
  <c r="C31" i="114" s="1"/>
  <c r="C31" i="113"/>
  <c r="C11" i="126"/>
  <c r="C32" i="126" s="1"/>
  <c r="C11" i="127"/>
  <c r="C11" i="113"/>
  <c r="C11" i="115" s="1"/>
  <c r="C11" i="122"/>
  <c r="C32" i="122" s="1"/>
  <c r="B31" i="113"/>
  <c r="B10" i="114"/>
  <c r="B31" i="114" s="1"/>
  <c r="C42" i="113"/>
  <c r="C21" i="114"/>
  <c r="C42" i="114" s="1"/>
  <c r="B8" i="114"/>
  <c r="B29" i="114" s="1"/>
  <c r="B29" i="113"/>
  <c r="B21" i="114"/>
  <c r="B42" i="114" s="1"/>
  <c r="B42" i="113"/>
  <c r="C8" i="114"/>
  <c r="C29" i="114" s="1"/>
  <c r="C29" i="113"/>
  <c r="B11" i="131"/>
  <c r="B11" i="130"/>
  <c r="B23" i="130" s="1"/>
  <c r="B11" i="128"/>
  <c r="B23" i="128" s="1"/>
  <c r="B13" i="127"/>
  <c r="B13" i="126"/>
  <c r="B34" i="126" s="1"/>
  <c r="B13" i="122"/>
  <c r="B34" i="122" s="1"/>
  <c r="B13" i="113"/>
  <c r="B13" i="115" s="1"/>
  <c r="B11" i="127"/>
  <c r="B11" i="113"/>
  <c r="B11" i="115" s="1"/>
  <c r="B11" i="126"/>
  <c r="B32" i="126" s="1"/>
  <c r="B11" i="122"/>
  <c r="B32" i="122" s="1"/>
  <c r="B13" i="114" l="1"/>
  <c r="B34" i="114" s="1"/>
  <c r="B34" i="113"/>
  <c r="C13" i="114"/>
  <c r="C34" i="114" s="1"/>
  <c r="C34" i="113"/>
  <c r="C14" i="127"/>
  <c r="C14" i="126"/>
  <c r="C35" i="126" s="1"/>
  <c r="C14" i="122"/>
  <c r="C35" i="122" s="1"/>
  <c r="C14" i="113"/>
  <c r="C14" i="115" s="1"/>
  <c r="B11" i="114"/>
  <c r="B32" i="114" s="1"/>
  <c r="B32" i="113"/>
  <c r="C13" i="128"/>
  <c r="C25" i="128" s="1"/>
  <c r="C13" i="131"/>
  <c r="C16" i="122"/>
  <c r="C37" i="122" s="1"/>
  <c r="C13" i="130"/>
  <c r="C25" i="130" s="1"/>
  <c r="C16" i="113"/>
  <c r="C16" i="115" s="1"/>
  <c r="C16" i="127"/>
  <c r="C16" i="126"/>
  <c r="C37" i="126" s="1"/>
  <c r="B14" i="127"/>
  <c r="B14" i="126"/>
  <c r="B35" i="126" s="1"/>
  <c r="B14" i="113"/>
  <c r="B14" i="115" s="1"/>
  <c r="B14" i="122"/>
  <c r="B35" i="122" s="1"/>
  <c r="B13" i="128"/>
  <c r="B25" i="128" s="1"/>
  <c r="B16" i="126"/>
  <c r="B37" i="126" s="1"/>
  <c r="B13" i="131"/>
  <c r="B13" i="130"/>
  <c r="B25" i="130" s="1"/>
  <c r="B16" i="122"/>
  <c r="B37" i="122" s="1"/>
  <c r="B16" i="127"/>
  <c r="B16" i="113"/>
  <c r="B16" i="115" s="1"/>
  <c r="C11" i="114"/>
  <c r="C32" i="114" s="1"/>
  <c r="C32" i="113"/>
  <c r="C16" i="114" l="1"/>
  <c r="C37" i="114" s="1"/>
  <c r="C37" i="113"/>
  <c r="C35" i="113"/>
  <c r="C14" i="114"/>
  <c r="C35" i="114" s="1"/>
  <c r="B19" i="127"/>
  <c r="B19" i="122"/>
  <c r="B40" i="122" s="1"/>
  <c r="B19" i="113"/>
  <c r="B19" i="115" s="1"/>
  <c r="B19" i="126"/>
  <c r="B40" i="126" s="1"/>
  <c r="C17" i="126"/>
  <c r="C38" i="126" s="1"/>
  <c r="C17" i="127"/>
  <c r="C17" i="122"/>
  <c r="C38" i="122" s="1"/>
  <c r="C17" i="113"/>
  <c r="C17" i="115" s="1"/>
  <c r="B37" i="113"/>
  <c r="B16" i="114"/>
  <c r="B37" i="114" s="1"/>
  <c r="B14" i="114"/>
  <c r="B35" i="114" s="1"/>
  <c r="B35" i="113"/>
  <c r="B17" i="127"/>
  <c r="B17" i="126"/>
  <c r="B38" i="126" s="1"/>
  <c r="B17" i="122"/>
  <c r="B38" i="122" s="1"/>
  <c r="B17" i="113"/>
  <c r="B17" i="115" s="1"/>
  <c r="C19" i="127"/>
  <c r="C19" i="126"/>
  <c r="C40" i="126" s="1"/>
  <c r="C19" i="113"/>
  <c r="C19" i="115" s="1"/>
  <c r="C19" i="122"/>
  <c r="C40" i="122" s="1"/>
  <c r="C38" i="113" l="1"/>
  <c r="C17" i="114"/>
  <c r="C38" i="114" s="1"/>
  <c r="B19" i="114"/>
  <c r="B40" i="114" s="1"/>
  <c r="B40" i="113"/>
  <c r="C40" i="113"/>
  <c r="C19" i="114"/>
  <c r="C40" i="114" s="1"/>
  <c r="B38" i="113"/>
  <c r="B17" i="114"/>
  <c r="B38" i="114" s="1"/>
  <c r="B3" i="149" l="1"/>
  <c r="B2" i="149"/>
  <c r="B2" i="148" l="1"/>
  <c r="B21" i="148" s="1"/>
  <c r="B3" i="148"/>
  <c r="B22" i="148" s="1"/>
  <c r="B2" i="75" l="1"/>
  <c r="B21" i="75" s="1"/>
  <c r="B3" i="75"/>
  <c r="B3" i="111" s="1"/>
  <c r="B22" i="111" s="1"/>
  <c r="B22" i="75" l="1"/>
  <c r="B2" i="111"/>
  <c r="B21" i="111" s="1"/>
  <c r="B3" i="112"/>
  <c r="B2" i="112"/>
  <c r="B2" i="138" l="1"/>
  <c r="B21" i="138" s="1"/>
  <c r="B3" i="139"/>
  <c r="B3" i="138" l="1"/>
  <c r="B22" i="138" s="1"/>
  <c r="B2" i="139"/>
  <c r="B5" i="138" l="1"/>
  <c r="B19" i="138" l="1"/>
  <c r="B8" i="138"/>
  <c r="B5" i="139"/>
  <c r="B24" i="138"/>
  <c r="B6" i="138"/>
  <c r="B11" i="138" l="1"/>
  <c r="B27" i="138"/>
  <c r="B8" i="139"/>
  <c r="B25" i="138"/>
  <c r="B6" i="139"/>
  <c r="B9" i="138"/>
  <c r="B38" i="138"/>
  <c r="B19" i="139"/>
  <c r="B30" i="138" l="1"/>
  <c r="B11" i="139"/>
  <c r="B9" i="139"/>
  <c r="B28" i="138"/>
  <c r="B14" i="138"/>
  <c r="B12" i="138"/>
  <c r="B33" i="138" l="1"/>
  <c r="B14" i="139"/>
  <c r="B17" i="138"/>
  <c r="B15" i="138"/>
  <c r="B31" i="138"/>
  <c r="B12" i="139"/>
  <c r="B36" i="138" l="1"/>
  <c r="B17" i="139"/>
  <c r="B15" i="139"/>
  <c r="B34" i="138"/>
  <c r="B4" i="135" l="1"/>
  <c r="B25" i="135" s="1"/>
  <c r="B5" i="135"/>
  <c r="B26" i="135" s="1"/>
  <c r="B4" i="134"/>
  <c r="B25" i="134" s="1"/>
  <c r="B5" i="134"/>
  <c r="B26" i="134" s="1"/>
  <c r="B4" i="133"/>
  <c r="B5" i="133"/>
  <c r="B7" i="135" l="1"/>
  <c r="B28" i="135" s="1"/>
  <c r="B7" i="133"/>
  <c r="B7" i="134"/>
  <c r="B28" i="134" s="1"/>
  <c r="B8" i="135" l="1"/>
  <c r="B29" i="135" s="1"/>
  <c r="B8" i="133"/>
  <c r="B8" i="134"/>
  <c r="B29" i="134" s="1"/>
  <c r="B11" i="135"/>
  <c r="B32" i="135" s="1"/>
  <c r="B11" i="133"/>
  <c r="B11" i="134"/>
  <c r="B32" i="134" s="1"/>
  <c r="B13" i="133"/>
  <c r="B13" i="135"/>
  <c r="B34" i="135" s="1"/>
  <c r="B13" i="134"/>
  <c r="B34" i="134" s="1"/>
  <c r="B21" i="133"/>
  <c r="B21" i="135"/>
  <c r="B42" i="135" s="1"/>
  <c r="B21" i="134"/>
  <c r="B42" i="134" s="1"/>
  <c r="B10" i="135"/>
  <c r="B31" i="135" s="1"/>
  <c r="B10" i="133"/>
  <c r="B10" i="134"/>
  <c r="B31" i="134" s="1"/>
  <c r="B14" i="133" l="1"/>
  <c r="B14" i="134"/>
  <c r="B35" i="134" s="1"/>
  <c r="B14" i="135"/>
  <c r="B35" i="135" s="1"/>
  <c r="B16" i="133"/>
  <c r="B16" i="135"/>
  <c r="B37" i="135" s="1"/>
  <c r="B16" i="134"/>
  <c r="B37" i="134" s="1"/>
  <c r="B17" i="133" l="1"/>
  <c r="B17" i="135"/>
  <c r="B38" i="135" s="1"/>
  <c r="B17" i="134"/>
  <c r="B38" i="134" s="1"/>
  <c r="B19" i="133"/>
  <c r="B19" i="135"/>
  <c r="B40" i="135" s="1"/>
  <c r="B19" i="134"/>
  <c r="B40" i="134" s="1"/>
  <c r="B20" i="125" l="1"/>
  <c r="B5" i="125"/>
  <c r="B24" i="125" s="1"/>
  <c r="B4" i="125"/>
  <c r="B23" i="125" s="1"/>
  <c r="S4" i="80"/>
  <c r="S24" i="80" s="1"/>
  <c r="S5" i="80"/>
  <c r="S25" i="80" s="1"/>
  <c r="N4" i="80"/>
  <c r="N24" i="80" s="1"/>
  <c r="N5" i="80"/>
  <c r="N25" i="80" s="1"/>
  <c r="N7" i="80" l="1"/>
  <c r="N27" i="80" s="1"/>
  <c r="S7" i="80"/>
  <c r="S27" i="80" s="1"/>
  <c r="B7" i="125"/>
  <c r="B26" i="125" s="1"/>
  <c r="AJ4" i="80"/>
  <c r="AJ24" i="80" s="1"/>
  <c r="AK4" i="80"/>
  <c r="AK24" i="80" s="1"/>
  <c r="AJ5" i="80"/>
  <c r="AJ25" i="80" s="1"/>
  <c r="AK5" i="80"/>
  <c r="AK25" i="80" s="1"/>
  <c r="AC4" i="80"/>
  <c r="AC24" i="80" s="1"/>
  <c r="AD4" i="80"/>
  <c r="AD24" i="80" s="1"/>
  <c r="AE4" i="80"/>
  <c r="AE24" i="80" s="1"/>
  <c r="AF4" i="80"/>
  <c r="AF24" i="80" s="1"/>
  <c r="AG4" i="80"/>
  <c r="AG24" i="80" s="1"/>
  <c r="AH4" i="80"/>
  <c r="AH24" i="80" s="1"/>
  <c r="AI4" i="80"/>
  <c r="AI24" i="80" s="1"/>
  <c r="AC5" i="80"/>
  <c r="AC25" i="80" s="1"/>
  <c r="AD5" i="80"/>
  <c r="AD25" i="80" s="1"/>
  <c r="AE5" i="80"/>
  <c r="AE25" i="80" s="1"/>
  <c r="AF5" i="80"/>
  <c r="AF25" i="80" s="1"/>
  <c r="AG5" i="80"/>
  <c r="AG25" i="80" s="1"/>
  <c r="AH5" i="80"/>
  <c r="AH25" i="80" s="1"/>
  <c r="AI5" i="80"/>
  <c r="AI25" i="80" s="1"/>
  <c r="B8" i="125" l="1"/>
  <c r="B27" i="125" s="1"/>
  <c r="N8" i="80"/>
  <c r="N28" i="80" s="1"/>
  <c r="N21" i="80"/>
  <c r="N41" i="80" s="1"/>
  <c r="S10" i="80"/>
  <c r="S30" i="80" s="1"/>
  <c r="S21" i="80"/>
  <c r="S41" i="80" s="1"/>
  <c r="N10" i="80"/>
  <c r="N30" i="80" s="1"/>
  <c r="B10" i="125"/>
  <c r="B29" i="125" s="1"/>
  <c r="S8" i="80"/>
  <c r="S28" i="80" s="1"/>
  <c r="B4" i="80"/>
  <c r="B24" i="80" s="1"/>
  <c r="B5" i="80"/>
  <c r="B25" i="80" s="1"/>
  <c r="B11" i="125" l="1"/>
  <c r="B30" i="125" s="1"/>
  <c r="N11" i="80"/>
  <c r="N31" i="80" s="1"/>
  <c r="S11" i="80"/>
  <c r="S31" i="80" s="1"/>
  <c r="S13" i="80"/>
  <c r="S33" i="80" s="1"/>
  <c r="B13" i="125"/>
  <c r="B32" i="125" s="1"/>
  <c r="N13" i="80"/>
  <c r="N33" i="80" s="1"/>
  <c r="AC21" i="80"/>
  <c r="AC41" i="80" s="1"/>
  <c r="AI10" i="80"/>
  <c r="AI30" i="80" s="1"/>
  <c r="AK7" i="80"/>
  <c r="AK27" i="80" s="1"/>
  <c r="AJ7" i="80"/>
  <c r="AJ27" i="80" s="1"/>
  <c r="AG8" i="80"/>
  <c r="AG28" i="80" s="1"/>
  <c r="AI7" i="80"/>
  <c r="AI27" i="80" s="1"/>
  <c r="AE7" i="80"/>
  <c r="AE27" i="80" s="1"/>
  <c r="AH7" i="80"/>
  <c r="AH27" i="80" s="1"/>
  <c r="AD7" i="80"/>
  <c r="AD27" i="80" s="1"/>
  <c r="AG7" i="80"/>
  <c r="AG27" i="80" s="1"/>
  <c r="AC7" i="80"/>
  <c r="AC27" i="80" s="1"/>
  <c r="B8" i="80"/>
  <c r="B28" i="80" s="1"/>
  <c r="B7" i="80"/>
  <c r="B27" i="80" s="1"/>
  <c r="T4" i="80"/>
  <c r="T24" i="80" s="1"/>
  <c r="U4" i="80"/>
  <c r="U24" i="80" s="1"/>
  <c r="V4" i="80"/>
  <c r="V24" i="80" s="1"/>
  <c r="W4" i="80"/>
  <c r="W24" i="80" s="1"/>
  <c r="X4" i="80"/>
  <c r="X24" i="80" s="1"/>
  <c r="Y4" i="80"/>
  <c r="Y24" i="80" s="1"/>
  <c r="Z4" i="80"/>
  <c r="Z24" i="80" s="1"/>
  <c r="AA4" i="80"/>
  <c r="AA24" i="80" s="1"/>
  <c r="AB4" i="80"/>
  <c r="AB24" i="80" s="1"/>
  <c r="T5" i="80"/>
  <c r="T25" i="80" s="1"/>
  <c r="U5" i="80"/>
  <c r="U25" i="80" s="1"/>
  <c r="V5" i="80"/>
  <c r="V25" i="80" s="1"/>
  <c r="W5" i="80"/>
  <c r="W25" i="80" s="1"/>
  <c r="X5" i="80"/>
  <c r="X25" i="80" s="1"/>
  <c r="Y5" i="80"/>
  <c r="Y25" i="80" s="1"/>
  <c r="Z5" i="80"/>
  <c r="Z25" i="80" s="1"/>
  <c r="AA5" i="80"/>
  <c r="AA25" i="80" s="1"/>
  <c r="AB5" i="80"/>
  <c r="AB25" i="80" s="1"/>
  <c r="AI21" i="80" l="1"/>
  <c r="AI41" i="80" s="1"/>
  <c r="AC10" i="80"/>
  <c r="AC30" i="80" s="1"/>
  <c r="AH10" i="80"/>
  <c r="AH30" i="80" s="1"/>
  <c r="AI8" i="80"/>
  <c r="AI28" i="80" s="1"/>
  <c r="AG10" i="80"/>
  <c r="AG30" i="80" s="1"/>
  <c r="N16" i="80"/>
  <c r="N36" i="80" s="1"/>
  <c r="B16" i="125"/>
  <c r="B35" i="125" s="1"/>
  <c r="B14" i="125"/>
  <c r="B33" i="125" s="1"/>
  <c r="N14" i="80"/>
  <c r="N34" i="80" s="1"/>
  <c r="S14" i="80"/>
  <c r="S34" i="80" s="1"/>
  <c r="S16" i="80"/>
  <c r="S36" i="80" s="1"/>
  <c r="AD21" i="80"/>
  <c r="AD41" i="80" s="1"/>
  <c r="AG21" i="80"/>
  <c r="AG41" i="80" s="1"/>
  <c r="AK10" i="80"/>
  <c r="AK30" i="80" s="1"/>
  <c r="AJ21" i="80"/>
  <c r="AJ41" i="80" s="1"/>
  <c r="AH21" i="80"/>
  <c r="AH41" i="80" s="1"/>
  <c r="AC8" i="80"/>
  <c r="AC28" i="80" s="1"/>
  <c r="AC11" i="80"/>
  <c r="AC31" i="80" s="1"/>
  <c r="AH8" i="80"/>
  <c r="AH28" i="80" s="1"/>
  <c r="AJ8" i="80"/>
  <c r="AJ28" i="80" s="1"/>
  <c r="AD8" i="80"/>
  <c r="AD28" i="80" s="1"/>
  <c r="AD13" i="80"/>
  <c r="AD33" i="80" s="1"/>
  <c r="AE21" i="80"/>
  <c r="AE41" i="80" s="1"/>
  <c r="AJ10" i="80"/>
  <c r="AJ30" i="80" s="1"/>
  <c r="AK8" i="80"/>
  <c r="AK28" i="80" s="1"/>
  <c r="AK21" i="80"/>
  <c r="AK41" i="80" s="1"/>
  <c r="AI13" i="80"/>
  <c r="AI33" i="80" s="1"/>
  <c r="AE8" i="80"/>
  <c r="AE28" i="80" s="1"/>
  <c r="AI11" i="80"/>
  <c r="AI31" i="80" s="1"/>
  <c r="AD10" i="80"/>
  <c r="AD30" i="80" s="1"/>
  <c r="AE10" i="80"/>
  <c r="AE30" i="80" s="1"/>
  <c r="B21" i="80"/>
  <c r="B41" i="80" s="1"/>
  <c r="B10" i="80"/>
  <c r="B30" i="80" s="1"/>
  <c r="AG11" i="80" l="1"/>
  <c r="AG31" i="80" s="1"/>
  <c r="AH11" i="80"/>
  <c r="AH31" i="80" s="1"/>
  <c r="AJ11" i="80"/>
  <c r="AJ31" i="80" s="1"/>
  <c r="AG13" i="80"/>
  <c r="AG33" i="80" s="1"/>
  <c r="AH13" i="80"/>
  <c r="AH33" i="80" s="1"/>
  <c r="AH16" i="80"/>
  <c r="AH36" i="80" s="1"/>
  <c r="AH17" i="80"/>
  <c r="AH37" i="80" s="1"/>
  <c r="AJ13" i="80"/>
  <c r="AJ33" i="80" s="1"/>
  <c r="AC13" i="80"/>
  <c r="AC33" i="80" s="1"/>
  <c r="B17" i="125"/>
  <c r="B36" i="125" s="1"/>
  <c r="N17" i="80"/>
  <c r="N37" i="80" s="1"/>
  <c r="N19" i="80"/>
  <c r="N39" i="80" s="1"/>
  <c r="S17" i="80"/>
  <c r="S37" i="80" s="1"/>
  <c r="AD11" i="80"/>
  <c r="AD31" i="80" s="1"/>
  <c r="S19" i="80"/>
  <c r="S39" i="80" s="1"/>
  <c r="AH14" i="80"/>
  <c r="AH34" i="80" s="1"/>
  <c r="AK13" i="80"/>
  <c r="AK33" i="80" s="1"/>
  <c r="AI16" i="80"/>
  <c r="AI36" i="80" s="1"/>
  <c r="AE11" i="80"/>
  <c r="AE31" i="80" s="1"/>
  <c r="AI14" i="80"/>
  <c r="AI34" i="80" s="1"/>
  <c r="AK11" i="80"/>
  <c r="AK31" i="80" s="1"/>
  <c r="AD16" i="80"/>
  <c r="AD36" i="80" s="1"/>
  <c r="AE13" i="80"/>
  <c r="AE33" i="80" s="1"/>
  <c r="AD14" i="80"/>
  <c r="AD34" i="80" s="1"/>
  <c r="AG14" i="80"/>
  <c r="AG34" i="80" s="1"/>
  <c r="B11" i="80"/>
  <c r="B31" i="80" s="1"/>
  <c r="B13" i="80"/>
  <c r="B33" i="80" s="1"/>
  <c r="U7" i="80"/>
  <c r="U27" i="80" s="1"/>
  <c r="T7" i="80"/>
  <c r="T27" i="80" s="1"/>
  <c r="AC16" i="80" l="1"/>
  <c r="AC36" i="80" s="1"/>
  <c r="AH19" i="80"/>
  <c r="AH39" i="80" s="1"/>
  <c r="AC14" i="80"/>
  <c r="AC34" i="80" s="1"/>
  <c r="AJ19" i="80"/>
  <c r="AJ39" i="80" s="1"/>
  <c r="AJ16" i="80"/>
  <c r="AJ36" i="80" s="1"/>
  <c r="AJ14" i="80"/>
  <c r="AJ34" i="80" s="1"/>
  <c r="AG16" i="80"/>
  <c r="AG36" i="80" s="1"/>
  <c r="AG17" i="80"/>
  <c r="AG37" i="80" s="1"/>
  <c r="AD17" i="80"/>
  <c r="AD37" i="80" s="1"/>
  <c r="AK14" i="80"/>
  <c r="AK34" i="80" s="1"/>
  <c r="AC19" i="80"/>
  <c r="AC39" i="80" s="1"/>
  <c r="AC17" i="80"/>
  <c r="AC37" i="80" s="1"/>
  <c r="AE16" i="80"/>
  <c r="AE36" i="80" s="1"/>
  <c r="AI19" i="80"/>
  <c r="AI39" i="80" s="1"/>
  <c r="AD19" i="80"/>
  <c r="AD39" i="80" s="1"/>
  <c r="AK16" i="80"/>
  <c r="AK36" i="80" s="1"/>
  <c r="AI17" i="80"/>
  <c r="AI37" i="80" s="1"/>
  <c r="AE14" i="80"/>
  <c r="AE34" i="80" s="1"/>
  <c r="B16" i="80"/>
  <c r="B36" i="80" s="1"/>
  <c r="B14" i="80"/>
  <c r="B34" i="80" s="1"/>
  <c r="U10" i="80"/>
  <c r="U30" i="80" s="1"/>
  <c r="T21" i="80"/>
  <c r="T41" i="80" s="1"/>
  <c r="U21" i="80"/>
  <c r="U41" i="80" s="1"/>
  <c r="T10" i="80"/>
  <c r="T30" i="80" s="1"/>
  <c r="T8" i="80"/>
  <c r="T28" i="80" s="1"/>
  <c r="U8" i="80"/>
  <c r="U28" i="80" s="1"/>
  <c r="AJ17" i="80" l="1"/>
  <c r="AJ37" i="80" s="1"/>
  <c r="AG19" i="80"/>
  <c r="AG39" i="80" s="1"/>
  <c r="AK19" i="80"/>
  <c r="AK39" i="80" s="1"/>
  <c r="AK17" i="80"/>
  <c r="AK37" i="80" s="1"/>
  <c r="AE17" i="80"/>
  <c r="AE37" i="80" s="1"/>
  <c r="AE19" i="80"/>
  <c r="AE39" i="80" s="1"/>
  <c r="B19" i="80"/>
  <c r="B39" i="80" s="1"/>
  <c r="B17" i="80"/>
  <c r="B37" i="80" s="1"/>
  <c r="T11" i="80"/>
  <c r="T31" i="80" s="1"/>
  <c r="T13" i="80"/>
  <c r="T33" i="80" s="1"/>
  <c r="U13" i="80"/>
  <c r="U33" i="80" s="1"/>
  <c r="U11" i="80"/>
  <c r="U31" i="80" s="1"/>
  <c r="C4" i="125"/>
  <c r="D4" i="125"/>
  <c r="E4" i="125"/>
  <c r="C5" i="125"/>
  <c r="D5" i="125"/>
  <c r="E5" i="125"/>
  <c r="C4" i="109"/>
  <c r="C25" i="109" s="1"/>
  <c r="C5" i="109"/>
  <c r="C26" i="109" s="1"/>
  <c r="C4" i="108"/>
  <c r="C25" i="108" s="1"/>
  <c r="C5" i="108"/>
  <c r="C26" i="108" s="1"/>
  <c r="C4" i="80"/>
  <c r="C24" i="80" s="1"/>
  <c r="D4" i="80"/>
  <c r="D24" i="80" s="1"/>
  <c r="E4" i="80"/>
  <c r="E24" i="80" s="1"/>
  <c r="F4" i="80"/>
  <c r="F24" i="80" s="1"/>
  <c r="G4" i="80"/>
  <c r="G24" i="80" s="1"/>
  <c r="H4" i="80"/>
  <c r="H24" i="80" s="1"/>
  <c r="I4" i="80"/>
  <c r="I24" i="80" s="1"/>
  <c r="J4" i="80"/>
  <c r="J24" i="80" s="1"/>
  <c r="K4" i="80"/>
  <c r="K24" i="80" s="1"/>
  <c r="L4" i="80"/>
  <c r="L24" i="80" s="1"/>
  <c r="M4" i="80"/>
  <c r="M24" i="80" s="1"/>
  <c r="O4" i="80"/>
  <c r="O24" i="80" s="1"/>
  <c r="P4" i="80"/>
  <c r="P24" i="80" s="1"/>
  <c r="Q4" i="80"/>
  <c r="Q24" i="80" s="1"/>
  <c r="R4" i="80"/>
  <c r="R24" i="80" s="1"/>
  <c r="C5" i="80"/>
  <c r="C25" i="80" s="1"/>
  <c r="D5" i="80"/>
  <c r="D25" i="80" s="1"/>
  <c r="E5" i="80"/>
  <c r="E25" i="80" s="1"/>
  <c r="F5" i="80"/>
  <c r="F25" i="80" s="1"/>
  <c r="G5" i="80"/>
  <c r="G25" i="80" s="1"/>
  <c r="H5" i="80"/>
  <c r="H25" i="80" s="1"/>
  <c r="I5" i="80"/>
  <c r="I25" i="80" s="1"/>
  <c r="J5" i="80"/>
  <c r="J25" i="80" s="1"/>
  <c r="K5" i="80"/>
  <c r="K25" i="80" s="1"/>
  <c r="L5" i="80"/>
  <c r="L25" i="80" s="1"/>
  <c r="M5" i="80"/>
  <c r="M25" i="80" s="1"/>
  <c r="O5" i="80"/>
  <c r="O25" i="80" s="1"/>
  <c r="P5" i="80"/>
  <c r="P25" i="80" s="1"/>
  <c r="Q5" i="80"/>
  <c r="Q25" i="80" s="1"/>
  <c r="R5" i="80"/>
  <c r="R25" i="80" s="1"/>
  <c r="T16" i="80" l="1"/>
  <c r="T36" i="80" s="1"/>
  <c r="U16" i="80"/>
  <c r="U36" i="80" s="1"/>
  <c r="T14" i="80"/>
  <c r="T34" i="80" s="1"/>
  <c r="U14" i="80"/>
  <c r="U34" i="80" s="1"/>
  <c r="U19" i="80" l="1"/>
  <c r="U39" i="80" s="1"/>
  <c r="T19" i="80"/>
  <c r="T39" i="80" s="1"/>
  <c r="U17" i="80"/>
  <c r="U37" i="80" s="1"/>
  <c r="T17" i="80"/>
  <c r="T37" i="80" s="1"/>
  <c r="E20" i="125"/>
  <c r="D20" i="125"/>
  <c r="C20" i="125"/>
  <c r="C23" i="125"/>
  <c r="D23" i="125"/>
  <c r="E23" i="125"/>
  <c r="D24" i="125"/>
  <c r="C24" i="125"/>
  <c r="E24" i="125"/>
  <c r="H7" i="80" l="1"/>
  <c r="H27" i="80" s="1"/>
  <c r="F7" i="80"/>
  <c r="F27" i="80" s="1"/>
  <c r="G7" i="80"/>
  <c r="G27" i="80" s="1"/>
  <c r="B4" i="108"/>
  <c r="B5" i="108"/>
  <c r="B4" i="103"/>
  <c r="C4" i="103"/>
  <c r="B5" i="103"/>
  <c r="C5" i="103"/>
  <c r="F8" i="80" l="1"/>
  <c r="F28" i="80" s="1"/>
  <c r="F10" i="80"/>
  <c r="F30" i="80" s="1"/>
  <c r="H10" i="80"/>
  <c r="H30" i="80" s="1"/>
  <c r="F21" i="80"/>
  <c r="F41" i="80" s="1"/>
  <c r="G21" i="80"/>
  <c r="G41" i="80" s="1"/>
  <c r="G8" i="80"/>
  <c r="G28" i="80" s="1"/>
  <c r="H21" i="80"/>
  <c r="H41" i="80" s="1"/>
  <c r="G10" i="80"/>
  <c r="G30" i="80" s="1"/>
  <c r="H8" i="80"/>
  <c r="H28" i="80" s="1"/>
  <c r="G11" i="80" l="1"/>
  <c r="G31" i="80" s="1"/>
  <c r="G13" i="80"/>
  <c r="G33" i="80" s="1"/>
  <c r="F13" i="80"/>
  <c r="F33" i="80" s="1"/>
  <c r="H13" i="80"/>
  <c r="H33" i="80" s="1"/>
  <c r="F11" i="80"/>
  <c r="F31" i="80" s="1"/>
  <c r="H11" i="80"/>
  <c r="H31" i="80" s="1"/>
  <c r="F16" i="80" l="1"/>
  <c r="F36" i="80" s="1"/>
  <c r="F14" i="80"/>
  <c r="F34" i="80" s="1"/>
  <c r="H14" i="80"/>
  <c r="H34" i="80" s="1"/>
  <c r="G16" i="80"/>
  <c r="G36" i="80" s="1"/>
  <c r="H16" i="80"/>
  <c r="H36" i="80" s="1"/>
  <c r="G14" i="80"/>
  <c r="G34" i="80" s="1"/>
  <c r="F19" i="80" l="1"/>
  <c r="F39" i="80" s="1"/>
  <c r="H19" i="80"/>
  <c r="H39" i="80" s="1"/>
  <c r="F17" i="80"/>
  <c r="F37" i="80" s="1"/>
  <c r="H17" i="80"/>
  <c r="H37" i="80" s="1"/>
  <c r="G19" i="80"/>
  <c r="G39" i="80" s="1"/>
  <c r="G17" i="80"/>
  <c r="G37" i="80" s="1"/>
  <c r="V7" i="80" l="1"/>
  <c r="V27" i="80" s="1"/>
  <c r="Y7" i="80"/>
  <c r="Y27" i="80" s="1"/>
  <c r="AB7" i="80"/>
  <c r="AB27" i="80" s="1"/>
  <c r="X7" i="80"/>
  <c r="X27" i="80" s="1"/>
  <c r="Z7" i="80"/>
  <c r="Z27" i="80" s="1"/>
  <c r="AA7" i="80"/>
  <c r="AA27" i="80" s="1"/>
  <c r="W7" i="80"/>
  <c r="W27" i="80" s="1"/>
  <c r="L7" i="80"/>
  <c r="L27" i="80" s="1"/>
  <c r="D7" i="125"/>
  <c r="D26" i="125" s="1"/>
  <c r="P7" i="80"/>
  <c r="P27" i="80" s="1"/>
  <c r="K7" i="80"/>
  <c r="K27" i="80" s="1"/>
  <c r="D7" i="80"/>
  <c r="D27" i="80" s="1"/>
  <c r="R7" i="80"/>
  <c r="R27" i="80" s="1"/>
  <c r="E7" i="80"/>
  <c r="E27" i="80" s="1"/>
  <c r="C7" i="125"/>
  <c r="C26" i="125" s="1"/>
  <c r="O7" i="80"/>
  <c r="O27" i="80" s="1"/>
  <c r="J7" i="80"/>
  <c r="J27" i="80" s="1"/>
  <c r="C7" i="80"/>
  <c r="C27" i="80" s="1"/>
  <c r="E7" i="125"/>
  <c r="E26" i="125" s="1"/>
  <c r="Q7" i="80"/>
  <c r="Q27" i="80" s="1"/>
  <c r="M7" i="80"/>
  <c r="M27" i="80" s="1"/>
  <c r="I7" i="80"/>
  <c r="I27" i="80" s="1"/>
  <c r="C7" i="109"/>
  <c r="C28" i="109" s="1"/>
  <c r="C7" i="108"/>
  <c r="C28" i="108" s="1"/>
  <c r="C7" i="103"/>
  <c r="B7" i="108"/>
  <c r="B7" i="103"/>
  <c r="C7" i="84"/>
  <c r="C7" i="72"/>
  <c r="C7" i="83"/>
  <c r="B7" i="84"/>
  <c r="B7" i="83"/>
  <c r="B7" i="72"/>
  <c r="AB10" i="80" l="1"/>
  <c r="AB30" i="80" s="1"/>
  <c r="W21" i="80"/>
  <c r="W41" i="80" s="1"/>
  <c r="Z10" i="80"/>
  <c r="Z30" i="80" s="1"/>
  <c r="V21" i="80"/>
  <c r="V41" i="80" s="1"/>
  <c r="AB8" i="80"/>
  <c r="AB28" i="80" s="1"/>
  <c r="Z21" i="80"/>
  <c r="Z41" i="80" s="1"/>
  <c r="AB21" i="80"/>
  <c r="AB41" i="80" s="1"/>
  <c r="V8" i="80"/>
  <c r="V28" i="80" s="1"/>
  <c r="AA21" i="80"/>
  <c r="AA41" i="80" s="1"/>
  <c r="X10" i="80"/>
  <c r="X30" i="80" s="1"/>
  <c r="Y10" i="80"/>
  <c r="Y30" i="80" s="1"/>
  <c r="X21" i="80"/>
  <c r="X41" i="80" s="1"/>
  <c r="Y8" i="80"/>
  <c r="Y28" i="80" s="1"/>
  <c r="V10" i="80"/>
  <c r="V30" i="80" s="1"/>
  <c r="R8" i="80"/>
  <c r="R28" i="80" s="1"/>
  <c r="AA10" i="80"/>
  <c r="AA30" i="80" s="1"/>
  <c r="AA8" i="80"/>
  <c r="AA28" i="80" s="1"/>
  <c r="Y21" i="80"/>
  <c r="Y41" i="80" s="1"/>
  <c r="X8" i="80"/>
  <c r="X28" i="80" s="1"/>
  <c r="Z8" i="80"/>
  <c r="Z28" i="80" s="1"/>
  <c r="W10" i="80"/>
  <c r="W30" i="80" s="1"/>
  <c r="W8" i="80"/>
  <c r="W28" i="80" s="1"/>
  <c r="R10" i="80"/>
  <c r="R30" i="80" s="1"/>
  <c r="C10" i="108"/>
  <c r="C31" i="108" s="1"/>
  <c r="C10" i="109"/>
  <c r="C31" i="109" s="1"/>
  <c r="R21" i="80"/>
  <c r="R41" i="80" s="1"/>
  <c r="D8" i="80"/>
  <c r="D28" i="80" s="1"/>
  <c r="AB11" i="80" l="1"/>
  <c r="AB31" i="80" s="1"/>
  <c r="Y11" i="80"/>
  <c r="Y31" i="80" s="1"/>
  <c r="AA11" i="80"/>
  <c r="AA31" i="80" s="1"/>
  <c r="Z13" i="80"/>
  <c r="Z33" i="80" s="1"/>
  <c r="W11" i="80"/>
  <c r="W31" i="80" s="1"/>
  <c r="AB13" i="80"/>
  <c r="AB33" i="80" s="1"/>
  <c r="Y13" i="80"/>
  <c r="Y33" i="80" s="1"/>
  <c r="W13" i="80"/>
  <c r="W33" i="80" s="1"/>
  <c r="AA13" i="80"/>
  <c r="AA33" i="80" s="1"/>
  <c r="Z11" i="80"/>
  <c r="Z31" i="80" s="1"/>
  <c r="V13" i="80"/>
  <c r="V33" i="80" s="1"/>
  <c r="V11" i="80"/>
  <c r="V31" i="80" s="1"/>
  <c r="X13" i="80"/>
  <c r="X33" i="80" s="1"/>
  <c r="X11" i="80"/>
  <c r="X31" i="80" s="1"/>
  <c r="R11" i="80"/>
  <c r="R31" i="80" s="1"/>
  <c r="C13" i="109"/>
  <c r="C34" i="109" s="1"/>
  <c r="C13" i="108"/>
  <c r="C34" i="108" s="1"/>
  <c r="R13" i="80"/>
  <c r="R33" i="80" s="1"/>
  <c r="R14" i="80" l="1"/>
  <c r="R34" i="80" s="1"/>
  <c r="V14" i="80"/>
  <c r="V34" i="80" s="1"/>
  <c r="X14" i="80"/>
  <c r="X34" i="80" s="1"/>
  <c r="W16" i="80"/>
  <c r="W36" i="80" s="1"/>
  <c r="AA14" i="80"/>
  <c r="AA34" i="80" s="1"/>
  <c r="Z16" i="80"/>
  <c r="Z36" i="80" s="1"/>
  <c r="AA16" i="80"/>
  <c r="AA36" i="80" s="1"/>
  <c r="AB14" i="80"/>
  <c r="AB34" i="80" s="1"/>
  <c r="Z14" i="80"/>
  <c r="Z34" i="80" s="1"/>
  <c r="W14" i="80"/>
  <c r="W34" i="80" s="1"/>
  <c r="Y14" i="80"/>
  <c r="Y34" i="80" s="1"/>
  <c r="Y16" i="80"/>
  <c r="Y36" i="80" s="1"/>
  <c r="AB16" i="80"/>
  <c r="AB36" i="80" s="1"/>
  <c r="V16" i="80"/>
  <c r="V36" i="80" s="1"/>
  <c r="X16" i="80"/>
  <c r="X36" i="80" s="1"/>
  <c r="R16" i="80"/>
  <c r="R36" i="80" s="1"/>
  <c r="B4" i="76"/>
  <c r="B25" i="76" s="1"/>
  <c r="B5" i="76"/>
  <c r="B26" i="76" s="1"/>
  <c r="B4" i="84"/>
  <c r="C4" i="84"/>
  <c r="B5" i="84"/>
  <c r="C5" i="84"/>
  <c r="B4" i="83"/>
  <c r="B16" i="83" s="1"/>
  <c r="C4" i="83"/>
  <c r="C16" i="83" s="1"/>
  <c r="B5" i="83"/>
  <c r="B17" i="83" s="1"/>
  <c r="C5" i="83"/>
  <c r="C17" i="83" s="1"/>
  <c r="B4" i="72"/>
  <c r="B16" i="72" s="1"/>
  <c r="C4" i="72"/>
  <c r="C16" i="72" s="1"/>
  <c r="B5" i="72"/>
  <c r="B17" i="72" s="1"/>
  <c r="C5" i="72"/>
  <c r="C17" i="72" s="1"/>
  <c r="B4" i="110"/>
  <c r="C4" i="110"/>
  <c r="B5" i="110"/>
  <c r="C5" i="110"/>
  <c r="B25" i="108"/>
  <c r="B26" i="108"/>
  <c r="B4" i="104"/>
  <c r="C4" i="104"/>
  <c r="B5" i="104"/>
  <c r="C5" i="104"/>
  <c r="C25" i="103"/>
  <c r="B26" i="103"/>
  <c r="C26" i="103"/>
  <c r="B25" i="103"/>
  <c r="B4" i="102"/>
  <c r="B25" i="102" s="1"/>
  <c r="C4" i="102"/>
  <c r="C25" i="102" s="1"/>
  <c r="B5" i="102"/>
  <c r="B26" i="102" s="1"/>
  <c r="C5" i="102"/>
  <c r="C26" i="102" s="1"/>
  <c r="Z17" i="80" l="1"/>
  <c r="Z37" i="80" s="1"/>
  <c r="AB17" i="80"/>
  <c r="AB37" i="80" s="1"/>
  <c r="X19" i="80"/>
  <c r="X39" i="80" s="1"/>
  <c r="Z19" i="80"/>
  <c r="Z39" i="80" s="1"/>
  <c r="AB19" i="80"/>
  <c r="AB39" i="80" s="1"/>
  <c r="X17" i="80"/>
  <c r="X37" i="80" s="1"/>
  <c r="AA19" i="80"/>
  <c r="AA39" i="80" s="1"/>
  <c r="Y17" i="80"/>
  <c r="Y37" i="80" s="1"/>
  <c r="V17" i="80"/>
  <c r="V37" i="80" s="1"/>
  <c r="W19" i="80"/>
  <c r="W39" i="80" s="1"/>
  <c r="W17" i="80"/>
  <c r="W37" i="80" s="1"/>
  <c r="AA17" i="80"/>
  <c r="AA37" i="80" s="1"/>
  <c r="Y19" i="80"/>
  <c r="Y39" i="80" s="1"/>
  <c r="V19" i="80"/>
  <c r="V39" i="80" s="1"/>
  <c r="R19" i="80"/>
  <c r="R39" i="80" s="1"/>
  <c r="R17" i="80"/>
  <c r="R37" i="80" s="1"/>
  <c r="C19" i="72"/>
  <c r="C7" i="110"/>
  <c r="C7" i="104"/>
  <c r="C19" i="83"/>
  <c r="C28" i="103"/>
  <c r="C7" i="102"/>
  <c r="C28" i="102" s="1"/>
  <c r="D21" i="80" l="1"/>
  <c r="D41" i="80" s="1"/>
  <c r="E10" i="125"/>
  <c r="E29" i="125" s="1"/>
  <c r="Q10" i="80"/>
  <c r="Q30" i="80" s="1"/>
  <c r="K10" i="80"/>
  <c r="K30" i="80" s="1"/>
  <c r="C10" i="80"/>
  <c r="C30" i="80" s="1"/>
  <c r="O21" i="80"/>
  <c r="O41" i="80" s="1"/>
  <c r="D10" i="80"/>
  <c r="D30" i="80" s="1"/>
  <c r="C21" i="108"/>
  <c r="C42" i="108" s="1"/>
  <c r="C21" i="109"/>
  <c r="C42" i="109" s="1"/>
  <c r="D8" i="125"/>
  <c r="D27" i="125" s="1"/>
  <c r="P8" i="80"/>
  <c r="P28" i="80" s="1"/>
  <c r="C10" i="125"/>
  <c r="C29" i="125" s="1"/>
  <c r="O10" i="80"/>
  <c r="O30" i="80" s="1"/>
  <c r="M21" i="80"/>
  <c r="M41" i="80" s="1"/>
  <c r="J8" i="80"/>
  <c r="J28" i="80" s="1"/>
  <c r="E8" i="80"/>
  <c r="E28" i="80" s="1"/>
  <c r="M8" i="80"/>
  <c r="M28" i="80" s="1"/>
  <c r="L21" i="80"/>
  <c r="L41" i="80" s="1"/>
  <c r="Q21" i="80"/>
  <c r="Q41" i="80" s="1"/>
  <c r="K8" i="80"/>
  <c r="K28" i="80" s="1"/>
  <c r="E21" i="80"/>
  <c r="E41" i="80" s="1"/>
  <c r="I21" i="80"/>
  <c r="I41" i="80" s="1"/>
  <c r="K21" i="80"/>
  <c r="K41" i="80" s="1"/>
  <c r="J21" i="80"/>
  <c r="J41" i="80" s="1"/>
  <c r="L10" i="80"/>
  <c r="L30" i="80" s="1"/>
  <c r="I8" i="80"/>
  <c r="I28" i="80" s="1"/>
  <c r="E10" i="80"/>
  <c r="E30" i="80" s="1"/>
  <c r="P21" i="80"/>
  <c r="P41" i="80" s="1"/>
  <c r="C8" i="108"/>
  <c r="C29" i="108" s="1"/>
  <c r="C8" i="109"/>
  <c r="C29" i="109" s="1"/>
  <c r="E8" i="125"/>
  <c r="E27" i="125" s="1"/>
  <c r="Q8" i="80"/>
  <c r="Q28" i="80" s="1"/>
  <c r="J10" i="80"/>
  <c r="J30" i="80" s="1"/>
  <c r="D10" i="125"/>
  <c r="D29" i="125" s="1"/>
  <c r="P10" i="80"/>
  <c r="P30" i="80" s="1"/>
  <c r="C8" i="125"/>
  <c r="C27" i="125" s="1"/>
  <c r="O8" i="80"/>
  <c r="O28" i="80" s="1"/>
  <c r="C8" i="80"/>
  <c r="C28" i="80" s="1"/>
  <c r="C21" i="80"/>
  <c r="C41" i="80" s="1"/>
  <c r="L8" i="80"/>
  <c r="L28" i="80" s="1"/>
  <c r="M10" i="80"/>
  <c r="M30" i="80" s="1"/>
  <c r="I10" i="80"/>
  <c r="I30" i="80" s="1"/>
  <c r="C8" i="103"/>
  <c r="C29" i="103" s="1"/>
  <c r="C21" i="103"/>
  <c r="C42" i="103" s="1"/>
  <c r="C10" i="103"/>
  <c r="C31" i="103" s="1"/>
  <c r="C9" i="84"/>
  <c r="C9" i="72"/>
  <c r="C21" i="72" s="1"/>
  <c r="C9" i="83"/>
  <c r="C21" i="83" s="1"/>
  <c r="C10" i="110"/>
  <c r="C10" i="104"/>
  <c r="C10" i="102"/>
  <c r="C31" i="102" s="1"/>
  <c r="C21" i="110"/>
  <c r="C21" i="104"/>
  <c r="C21" i="102"/>
  <c r="C42" i="102" s="1"/>
  <c r="C8" i="110"/>
  <c r="C8" i="104"/>
  <c r="C8" i="102"/>
  <c r="C29" i="102" s="1"/>
  <c r="D13" i="125" l="1"/>
  <c r="D32" i="125" s="1"/>
  <c r="P13" i="80"/>
  <c r="P33" i="80" s="1"/>
  <c r="K13" i="80"/>
  <c r="K33" i="80" s="1"/>
  <c r="C13" i="80"/>
  <c r="C33" i="80" s="1"/>
  <c r="C11" i="109"/>
  <c r="C32" i="109" s="1"/>
  <c r="C11" i="108"/>
  <c r="C32" i="108" s="1"/>
  <c r="J11" i="80"/>
  <c r="J31" i="80" s="1"/>
  <c r="I11" i="80"/>
  <c r="I31" i="80" s="1"/>
  <c r="E11" i="125"/>
  <c r="E30" i="125" s="1"/>
  <c r="Q11" i="80"/>
  <c r="Q31" i="80" s="1"/>
  <c r="J13" i="80"/>
  <c r="J33" i="80" s="1"/>
  <c r="L13" i="80"/>
  <c r="L33" i="80" s="1"/>
  <c r="D11" i="125"/>
  <c r="D30" i="125" s="1"/>
  <c r="P11" i="80"/>
  <c r="P31" i="80" s="1"/>
  <c r="K11" i="80"/>
  <c r="K31" i="80" s="1"/>
  <c r="C11" i="80"/>
  <c r="C31" i="80" s="1"/>
  <c r="D13" i="80"/>
  <c r="D33" i="80" s="1"/>
  <c r="C11" i="125"/>
  <c r="C30" i="125" s="1"/>
  <c r="O11" i="80"/>
  <c r="O31" i="80" s="1"/>
  <c r="E13" i="80"/>
  <c r="E33" i="80" s="1"/>
  <c r="I13" i="80"/>
  <c r="I33" i="80" s="1"/>
  <c r="D11" i="80"/>
  <c r="D31" i="80" s="1"/>
  <c r="C13" i="125"/>
  <c r="C32" i="125" s="1"/>
  <c r="O13" i="80"/>
  <c r="O33" i="80" s="1"/>
  <c r="E13" i="125"/>
  <c r="E32" i="125" s="1"/>
  <c r="Q13" i="80"/>
  <c r="Q33" i="80" s="1"/>
  <c r="M11" i="80"/>
  <c r="M31" i="80" s="1"/>
  <c r="E11" i="80"/>
  <c r="E31" i="80" s="1"/>
  <c r="M13" i="80"/>
  <c r="M33" i="80" s="1"/>
  <c r="L11" i="80"/>
  <c r="L31" i="80" s="1"/>
  <c r="C11" i="103"/>
  <c r="C32" i="103" s="1"/>
  <c r="C13" i="103"/>
  <c r="C34" i="103" s="1"/>
  <c r="C11" i="84"/>
  <c r="C11" i="83"/>
  <c r="C23" i="83" s="1"/>
  <c r="C11" i="72"/>
  <c r="C23" i="72" s="1"/>
  <c r="C11" i="110"/>
  <c r="C11" i="104"/>
  <c r="C11" i="102"/>
  <c r="C32" i="102" s="1"/>
  <c r="C13" i="110"/>
  <c r="C13" i="104"/>
  <c r="C13" i="102"/>
  <c r="C34" i="102" s="1"/>
  <c r="E14" i="125" l="1"/>
  <c r="E33" i="125" s="1"/>
  <c r="Q14" i="80"/>
  <c r="Q34" i="80" s="1"/>
  <c r="M16" i="80"/>
  <c r="M36" i="80" s="1"/>
  <c r="M14" i="80"/>
  <c r="M34" i="80" s="1"/>
  <c r="D14" i="125"/>
  <c r="D33" i="125" s="1"/>
  <c r="P14" i="80"/>
  <c r="P34" i="80" s="1"/>
  <c r="K16" i="80"/>
  <c r="K36" i="80" s="1"/>
  <c r="C16" i="80"/>
  <c r="C36" i="80" s="1"/>
  <c r="C14" i="108"/>
  <c r="C35" i="108" s="1"/>
  <c r="C14" i="109"/>
  <c r="C35" i="109" s="1"/>
  <c r="J14" i="80"/>
  <c r="J34" i="80" s="1"/>
  <c r="L16" i="80"/>
  <c r="L36" i="80" s="1"/>
  <c r="D14" i="80"/>
  <c r="D34" i="80" s="1"/>
  <c r="D16" i="125"/>
  <c r="D35" i="125" s="1"/>
  <c r="P16" i="80"/>
  <c r="P36" i="80" s="1"/>
  <c r="K14" i="80"/>
  <c r="K34" i="80" s="1"/>
  <c r="C14" i="80"/>
  <c r="C34" i="80" s="1"/>
  <c r="C16" i="108"/>
  <c r="C37" i="108" s="1"/>
  <c r="C16" i="109"/>
  <c r="C37" i="109" s="1"/>
  <c r="I14" i="80"/>
  <c r="I34" i="80" s="1"/>
  <c r="E16" i="80"/>
  <c r="E36" i="80" s="1"/>
  <c r="C16" i="125"/>
  <c r="C35" i="125" s="1"/>
  <c r="O16" i="80"/>
  <c r="O36" i="80" s="1"/>
  <c r="J16" i="80"/>
  <c r="J36" i="80" s="1"/>
  <c r="E16" i="125"/>
  <c r="E35" i="125" s="1"/>
  <c r="Q16" i="80"/>
  <c r="Q36" i="80" s="1"/>
  <c r="D16" i="80"/>
  <c r="D36" i="80" s="1"/>
  <c r="I16" i="80"/>
  <c r="I36" i="80" s="1"/>
  <c r="E14" i="80"/>
  <c r="E34" i="80" s="1"/>
  <c r="C14" i="125"/>
  <c r="C33" i="125" s="1"/>
  <c r="O14" i="80"/>
  <c r="O34" i="80" s="1"/>
  <c r="L14" i="80"/>
  <c r="L34" i="80" s="1"/>
  <c r="C14" i="103"/>
  <c r="C35" i="103" s="1"/>
  <c r="C16" i="103"/>
  <c r="C37" i="103" s="1"/>
  <c r="C13" i="83"/>
  <c r="C25" i="83" s="1"/>
  <c r="C13" i="72"/>
  <c r="C25" i="72" s="1"/>
  <c r="C13" i="84"/>
  <c r="C14" i="104"/>
  <c r="C14" i="110"/>
  <c r="C14" i="102"/>
  <c r="C35" i="102" s="1"/>
  <c r="C16" i="110"/>
  <c r="C16" i="104"/>
  <c r="C16" i="102"/>
  <c r="C37" i="102" s="1"/>
  <c r="Q19" i="80" l="1"/>
  <c r="Q39" i="80" s="1"/>
  <c r="C17" i="80"/>
  <c r="C37" i="80" s="1"/>
  <c r="K19" i="80"/>
  <c r="K39" i="80" s="1"/>
  <c r="J19" i="80"/>
  <c r="J39" i="80" s="1"/>
  <c r="D19" i="80"/>
  <c r="D39" i="80" s="1"/>
  <c r="M19" i="80"/>
  <c r="M39" i="80" s="1"/>
  <c r="L19" i="80"/>
  <c r="L39" i="80" s="1"/>
  <c r="L17" i="80"/>
  <c r="L37" i="80" s="1"/>
  <c r="C19" i="80"/>
  <c r="C39" i="80" s="1"/>
  <c r="I19" i="80"/>
  <c r="I39" i="80" s="1"/>
  <c r="O19" i="80"/>
  <c r="O39" i="80" s="1"/>
  <c r="D17" i="80"/>
  <c r="D37" i="80" s="1"/>
  <c r="E17" i="125"/>
  <c r="E36" i="125" s="1"/>
  <c r="Q17" i="80"/>
  <c r="Q37" i="80" s="1"/>
  <c r="P19" i="80"/>
  <c r="P39" i="80" s="1"/>
  <c r="K17" i="80"/>
  <c r="K37" i="80" s="1"/>
  <c r="C17" i="109"/>
  <c r="C38" i="109" s="1"/>
  <c r="C17" i="108"/>
  <c r="C38" i="108" s="1"/>
  <c r="J17" i="80"/>
  <c r="J37" i="80" s="1"/>
  <c r="E17" i="80"/>
  <c r="E37" i="80" s="1"/>
  <c r="E19" i="80"/>
  <c r="E39" i="80" s="1"/>
  <c r="D17" i="125"/>
  <c r="D36" i="125" s="1"/>
  <c r="P17" i="80"/>
  <c r="P37" i="80" s="1"/>
  <c r="C19" i="109"/>
  <c r="C40" i="109" s="1"/>
  <c r="C19" i="108"/>
  <c r="C40" i="108" s="1"/>
  <c r="I17" i="80"/>
  <c r="I37" i="80" s="1"/>
  <c r="M17" i="80"/>
  <c r="M37" i="80" s="1"/>
  <c r="C17" i="125"/>
  <c r="C36" i="125" s="1"/>
  <c r="O17" i="80"/>
  <c r="O37" i="80" s="1"/>
  <c r="C17" i="103"/>
  <c r="C38" i="103" s="1"/>
  <c r="C19" i="103"/>
  <c r="C40" i="103" s="1"/>
  <c r="C17" i="110"/>
  <c r="C17" i="102"/>
  <c r="C38" i="102" s="1"/>
  <c r="C17" i="104"/>
  <c r="C19" i="110"/>
  <c r="C19" i="104"/>
  <c r="C19" i="102"/>
  <c r="C40" i="102" s="1"/>
  <c r="B7" i="76" l="1"/>
  <c r="B28" i="76" s="1"/>
  <c r="B19" i="83"/>
  <c r="B7" i="110"/>
  <c r="B19" i="72"/>
  <c r="B7" i="104"/>
  <c r="B28" i="103"/>
  <c r="B28" i="108"/>
  <c r="B7" i="102"/>
  <c r="B28" i="102" s="1"/>
  <c r="B10" i="108" l="1"/>
  <c r="B31" i="108" s="1"/>
  <c r="B10" i="103"/>
  <c r="B31" i="103" s="1"/>
  <c r="B21" i="108"/>
  <c r="B42" i="108" s="1"/>
  <c r="B21" i="103"/>
  <c r="B42" i="103" s="1"/>
  <c r="B8" i="108"/>
  <c r="B29" i="108" s="1"/>
  <c r="B8" i="103"/>
  <c r="B29" i="103" s="1"/>
  <c r="B9" i="72"/>
  <c r="B21" i="72" s="1"/>
  <c r="B9" i="84"/>
  <c r="B9" i="83"/>
  <c r="B21" i="83" s="1"/>
  <c r="B21" i="76"/>
  <c r="B42" i="76" s="1"/>
  <c r="B21" i="104"/>
  <c r="B21" i="102"/>
  <c r="B42" i="102" s="1"/>
  <c r="B21" i="110"/>
  <c r="B10" i="76"/>
  <c r="B31" i="76" s="1"/>
  <c r="B8" i="110"/>
  <c r="B8" i="104"/>
  <c r="B8" i="102"/>
  <c r="B29" i="102" s="1"/>
  <c r="B8" i="76"/>
  <c r="B29" i="76" s="1"/>
  <c r="B10" i="104"/>
  <c r="B10" i="102"/>
  <c r="B31" i="102" s="1"/>
  <c r="B10" i="110"/>
  <c r="B11" i="108" l="1"/>
  <c r="B32" i="108" s="1"/>
  <c r="B11" i="103"/>
  <c r="B32" i="103" s="1"/>
  <c r="B13" i="108"/>
  <c r="B34" i="108" s="1"/>
  <c r="B13" i="103"/>
  <c r="B34" i="103" s="1"/>
  <c r="B11" i="72"/>
  <c r="B23" i="72" s="1"/>
  <c r="B11" i="84"/>
  <c r="B11" i="83"/>
  <c r="B23" i="83" s="1"/>
  <c r="B13" i="110"/>
  <c r="B13" i="104"/>
  <c r="B13" i="102"/>
  <c r="B34" i="102" s="1"/>
  <c r="B11" i="104"/>
  <c r="B11" i="110"/>
  <c r="B11" i="102"/>
  <c r="B32" i="102" s="1"/>
  <c r="B11" i="76"/>
  <c r="B32" i="76" s="1"/>
  <c r="B13" i="76"/>
  <c r="B34" i="76" s="1"/>
  <c r="B14" i="108" l="1"/>
  <c r="B35" i="108" s="1"/>
  <c r="B14" i="103"/>
  <c r="B35" i="103" s="1"/>
  <c r="B16" i="108"/>
  <c r="B37" i="108" s="1"/>
  <c r="B16" i="103"/>
  <c r="B37" i="103" s="1"/>
  <c r="B13" i="72"/>
  <c r="B25" i="72" s="1"/>
  <c r="B13" i="84"/>
  <c r="B13" i="83"/>
  <c r="B25" i="83" s="1"/>
  <c r="B16" i="110"/>
  <c r="B16" i="104"/>
  <c r="B16" i="102"/>
  <c r="B37" i="102" s="1"/>
  <c r="B14" i="76"/>
  <c r="B35" i="76" s="1"/>
  <c r="B16" i="76"/>
  <c r="B37" i="76" s="1"/>
  <c r="B14" i="110"/>
  <c r="B14" i="102"/>
  <c r="B35" i="102" s="1"/>
  <c r="B14" i="104"/>
  <c r="B19" i="108" l="1"/>
  <c r="B40" i="108" s="1"/>
  <c r="B19" i="103"/>
  <c r="B40" i="103" s="1"/>
  <c r="B17" i="108"/>
  <c r="B38" i="108" s="1"/>
  <c r="B17" i="103"/>
  <c r="B38" i="103" s="1"/>
  <c r="B19" i="104"/>
  <c r="B19" i="102"/>
  <c r="B40" i="102" s="1"/>
  <c r="B19" i="110"/>
  <c r="B17" i="110"/>
  <c r="B17" i="104"/>
  <c r="B17" i="102"/>
  <c r="B38" i="102" s="1"/>
  <c r="B17" i="76"/>
  <c r="B38" i="76" s="1"/>
  <c r="B19" i="76"/>
  <c r="B40" i="76" s="1"/>
  <c r="B4" i="109" l="1"/>
  <c r="B25" i="109" s="1"/>
  <c r="B5" i="109"/>
  <c r="B26" i="109" s="1"/>
  <c r="B5" i="87" l="1"/>
  <c r="B25" i="87" s="1"/>
  <c r="B5" i="88"/>
  <c r="B4" i="88"/>
  <c r="B4" i="87"/>
  <c r="B24" i="87" s="1"/>
  <c r="AZ5" i="120" l="1"/>
  <c r="AZ17" i="120" s="1"/>
  <c r="AY5" i="120"/>
  <c r="AY17" i="120" s="1"/>
  <c r="AX5" i="120"/>
  <c r="AX17" i="120" s="1"/>
  <c r="AW5" i="120"/>
  <c r="AW17" i="120" s="1"/>
  <c r="AV5" i="120"/>
  <c r="AV17" i="120" s="1"/>
  <c r="AU5" i="120"/>
  <c r="AU17" i="120" s="1"/>
  <c r="AT5" i="120"/>
  <c r="AT17" i="120" s="1"/>
  <c r="AS5" i="120"/>
  <c r="AS17" i="120" s="1"/>
  <c r="AR5" i="120"/>
  <c r="AR17" i="120" s="1"/>
  <c r="AQ5" i="120"/>
  <c r="AQ17" i="120" s="1"/>
  <c r="AP5" i="120"/>
  <c r="AP17" i="120" s="1"/>
  <c r="AO5" i="120"/>
  <c r="AO17" i="120" s="1"/>
  <c r="AN5" i="120"/>
  <c r="AN17" i="120" s="1"/>
  <c r="AM5" i="120"/>
  <c r="AM17" i="120" s="1"/>
  <c r="AL5" i="120"/>
  <c r="AL17" i="120" s="1"/>
  <c r="AK5" i="120"/>
  <c r="AK17" i="120" s="1"/>
  <c r="AJ5" i="120"/>
  <c r="AJ17" i="120" s="1"/>
  <c r="AI5" i="120"/>
  <c r="AI17" i="120" s="1"/>
  <c r="AH5" i="120"/>
  <c r="AH17" i="120" s="1"/>
  <c r="AG5" i="120"/>
  <c r="AG17" i="120" s="1"/>
  <c r="AF5" i="120"/>
  <c r="AF17" i="120" s="1"/>
  <c r="AE5" i="120"/>
  <c r="AE17" i="120" s="1"/>
  <c r="AD5" i="120"/>
  <c r="AD17" i="120" s="1"/>
  <c r="AC5" i="120"/>
  <c r="AC17" i="120" s="1"/>
  <c r="AB5" i="120"/>
  <c r="AB17" i="120" s="1"/>
  <c r="AA5" i="120"/>
  <c r="AA17" i="120" s="1"/>
  <c r="Z5" i="120"/>
  <c r="Z17" i="120" s="1"/>
  <c r="Y5" i="120"/>
  <c r="Y17" i="120" s="1"/>
  <c r="X5" i="120"/>
  <c r="X17" i="120" s="1"/>
  <c r="W5" i="120"/>
  <c r="W17" i="120" s="1"/>
  <c r="V5" i="120"/>
  <c r="V17" i="120" s="1"/>
  <c r="U5" i="120"/>
  <c r="U17" i="120" s="1"/>
  <c r="T5" i="120"/>
  <c r="T17" i="120" s="1"/>
  <c r="S5" i="120"/>
  <c r="S17" i="120" s="1"/>
  <c r="R5" i="120"/>
  <c r="R17" i="120" s="1"/>
  <c r="Q5" i="120"/>
  <c r="Q17" i="120" s="1"/>
  <c r="P5" i="120"/>
  <c r="P17" i="120" s="1"/>
  <c r="O5" i="120"/>
  <c r="O17" i="120" s="1"/>
  <c r="N5" i="120"/>
  <c r="N17" i="120" s="1"/>
  <c r="M5" i="120"/>
  <c r="M17" i="120" s="1"/>
  <c r="L5" i="120"/>
  <c r="L17" i="120" s="1"/>
  <c r="K5" i="120"/>
  <c r="K17" i="120" s="1"/>
  <c r="J5" i="120"/>
  <c r="J17" i="120" s="1"/>
  <c r="I5" i="120"/>
  <c r="I17" i="120" s="1"/>
  <c r="H5" i="120"/>
  <c r="H17" i="120" s="1"/>
  <c r="G5" i="120"/>
  <c r="G17" i="120" s="1"/>
  <c r="F5" i="120"/>
  <c r="F17" i="120" s="1"/>
  <c r="E5" i="120"/>
  <c r="E17" i="120" s="1"/>
  <c r="D5" i="120"/>
  <c r="D17" i="120" s="1"/>
  <c r="C5" i="120"/>
  <c r="C17" i="120" s="1"/>
  <c r="B5" i="120"/>
  <c r="B17" i="120" s="1"/>
  <c r="AZ4" i="120"/>
  <c r="AZ16" i="120" s="1"/>
  <c r="AY4" i="120"/>
  <c r="AY16" i="120" s="1"/>
  <c r="AX4" i="120"/>
  <c r="AX16" i="120" s="1"/>
  <c r="AW4" i="120"/>
  <c r="AW16" i="120" s="1"/>
  <c r="AV4" i="120"/>
  <c r="AV16" i="120" s="1"/>
  <c r="AU4" i="120"/>
  <c r="AU16" i="120" s="1"/>
  <c r="AT4" i="120"/>
  <c r="AT16" i="120" s="1"/>
  <c r="AS4" i="120"/>
  <c r="AS16" i="120" s="1"/>
  <c r="AR4" i="120"/>
  <c r="AR16" i="120" s="1"/>
  <c r="AQ4" i="120"/>
  <c r="AQ16" i="120" s="1"/>
  <c r="AP4" i="120"/>
  <c r="AP16" i="120" s="1"/>
  <c r="AO4" i="120"/>
  <c r="AO16" i="120" s="1"/>
  <c r="AN4" i="120"/>
  <c r="AN16" i="120" s="1"/>
  <c r="AM4" i="120"/>
  <c r="AM16" i="120" s="1"/>
  <c r="AL4" i="120"/>
  <c r="AL16" i="120" s="1"/>
  <c r="AK4" i="120"/>
  <c r="AK16" i="120" s="1"/>
  <c r="AJ4" i="120"/>
  <c r="AJ16" i="120" s="1"/>
  <c r="AI4" i="120"/>
  <c r="AI16" i="120" s="1"/>
  <c r="AH4" i="120"/>
  <c r="AH16" i="120" s="1"/>
  <c r="AG4" i="120"/>
  <c r="AG16" i="120" s="1"/>
  <c r="AF4" i="120"/>
  <c r="AF16" i="120" s="1"/>
  <c r="AE4" i="120"/>
  <c r="AE16" i="120" s="1"/>
  <c r="AD4" i="120"/>
  <c r="AD16" i="120" s="1"/>
  <c r="AC4" i="120"/>
  <c r="AC16" i="120" s="1"/>
  <c r="AB4" i="120"/>
  <c r="AB16" i="120" s="1"/>
  <c r="AA4" i="120"/>
  <c r="AA16" i="120" s="1"/>
  <c r="Z4" i="120"/>
  <c r="Z16" i="120" s="1"/>
  <c r="Y4" i="120"/>
  <c r="Y16" i="120" s="1"/>
  <c r="X4" i="120"/>
  <c r="X16" i="120" s="1"/>
  <c r="W4" i="120"/>
  <c r="W16" i="120" s="1"/>
  <c r="V4" i="120"/>
  <c r="V16" i="120" s="1"/>
  <c r="U4" i="120"/>
  <c r="U16" i="120" s="1"/>
  <c r="T4" i="120"/>
  <c r="T16" i="120" s="1"/>
  <c r="S4" i="120"/>
  <c r="S16" i="120" s="1"/>
  <c r="R4" i="120"/>
  <c r="R16" i="120" s="1"/>
  <c r="Q4" i="120"/>
  <c r="Q16" i="120" s="1"/>
  <c r="P4" i="120"/>
  <c r="P16" i="120" s="1"/>
  <c r="O4" i="120"/>
  <c r="O16" i="120" s="1"/>
  <c r="N4" i="120"/>
  <c r="N16" i="120" s="1"/>
  <c r="M4" i="120"/>
  <c r="M16" i="120" s="1"/>
  <c r="L4" i="120"/>
  <c r="L16" i="120" s="1"/>
  <c r="K4" i="120"/>
  <c r="K16" i="120" s="1"/>
  <c r="J4" i="120"/>
  <c r="J16" i="120" s="1"/>
  <c r="I4" i="120"/>
  <c r="I16" i="120" s="1"/>
  <c r="H4" i="120"/>
  <c r="H16" i="120" s="1"/>
  <c r="G4" i="120"/>
  <c r="G16" i="120" s="1"/>
  <c r="F4" i="120"/>
  <c r="F16" i="120" s="1"/>
  <c r="E4" i="120"/>
  <c r="E16" i="120" s="1"/>
  <c r="D4" i="120"/>
  <c r="D16" i="120" s="1"/>
  <c r="C4" i="120"/>
  <c r="C16" i="120" s="1"/>
  <c r="B4" i="120"/>
  <c r="B16" i="120" s="1"/>
  <c r="AZ5" i="119"/>
  <c r="AZ26" i="119" s="1"/>
  <c r="AY5" i="119"/>
  <c r="AY26" i="119" s="1"/>
  <c r="AX5" i="119"/>
  <c r="AX26" i="119" s="1"/>
  <c r="AW5" i="119"/>
  <c r="AW26" i="119" s="1"/>
  <c r="AV5" i="119"/>
  <c r="AV26" i="119" s="1"/>
  <c r="AU5" i="119"/>
  <c r="AU26" i="119" s="1"/>
  <c r="AT5" i="119"/>
  <c r="AT26" i="119" s="1"/>
  <c r="AS5" i="119"/>
  <c r="AS26" i="119" s="1"/>
  <c r="AR5" i="119"/>
  <c r="AR26" i="119" s="1"/>
  <c r="AQ5" i="119"/>
  <c r="AQ26" i="119" s="1"/>
  <c r="AP5" i="119"/>
  <c r="AP26" i="119" s="1"/>
  <c r="AO5" i="119"/>
  <c r="AO26" i="119" s="1"/>
  <c r="AN5" i="119"/>
  <c r="AN26" i="119" s="1"/>
  <c r="AM5" i="119"/>
  <c r="AM26" i="119" s="1"/>
  <c r="AL5" i="119"/>
  <c r="AL26" i="119" s="1"/>
  <c r="AK5" i="119"/>
  <c r="AK26" i="119" s="1"/>
  <c r="AJ5" i="119"/>
  <c r="AJ26" i="119" s="1"/>
  <c r="AI5" i="119"/>
  <c r="AI26" i="119" s="1"/>
  <c r="AH5" i="119"/>
  <c r="AH26" i="119" s="1"/>
  <c r="AG5" i="119"/>
  <c r="AG26" i="119" s="1"/>
  <c r="AF5" i="119"/>
  <c r="AF26" i="119" s="1"/>
  <c r="AE5" i="119"/>
  <c r="AE26" i="119" s="1"/>
  <c r="AD5" i="119"/>
  <c r="AD26" i="119" s="1"/>
  <c r="AC5" i="119"/>
  <c r="AC26" i="119" s="1"/>
  <c r="AB5" i="119"/>
  <c r="AB26" i="119" s="1"/>
  <c r="AA5" i="119"/>
  <c r="AA26" i="119" s="1"/>
  <c r="Z5" i="119"/>
  <c r="Z26" i="119" s="1"/>
  <c r="Y5" i="119"/>
  <c r="Y26" i="119" s="1"/>
  <c r="X5" i="119"/>
  <c r="X26" i="119" s="1"/>
  <c r="W5" i="119"/>
  <c r="W26" i="119" s="1"/>
  <c r="V5" i="119"/>
  <c r="V26" i="119" s="1"/>
  <c r="U5" i="119"/>
  <c r="U26" i="119" s="1"/>
  <c r="T5" i="119"/>
  <c r="T26" i="119" s="1"/>
  <c r="S5" i="119"/>
  <c r="S26" i="119" s="1"/>
  <c r="R5" i="119"/>
  <c r="R26" i="119" s="1"/>
  <c r="Q5" i="119"/>
  <c r="Q26" i="119" s="1"/>
  <c r="P5" i="119"/>
  <c r="P26" i="119" s="1"/>
  <c r="O5" i="119"/>
  <c r="O26" i="119" s="1"/>
  <c r="N5" i="119"/>
  <c r="N26" i="119" s="1"/>
  <c r="M5" i="119"/>
  <c r="M26" i="119" s="1"/>
  <c r="L5" i="119"/>
  <c r="L26" i="119" s="1"/>
  <c r="K5" i="119"/>
  <c r="K26" i="119" s="1"/>
  <c r="J5" i="119"/>
  <c r="J26" i="119" s="1"/>
  <c r="I5" i="119"/>
  <c r="I26" i="119" s="1"/>
  <c r="H5" i="119"/>
  <c r="H26" i="119" s="1"/>
  <c r="G5" i="119"/>
  <c r="G26" i="119" s="1"/>
  <c r="F5" i="119"/>
  <c r="F26" i="119" s="1"/>
  <c r="E5" i="119"/>
  <c r="E26" i="119" s="1"/>
  <c r="D5" i="119"/>
  <c r="D26" i="119" s="1"/>
  <c r="C5" i="119"/>
  <c r="C26" i="119" s="1"/>
  <c r="B5" i="119"/>
  <c r="B26" i="119" s="1"/>
  <c r="AZ4" i="119"/>
  <c r="AZ25" i="119" s="1"/>
  <c r="AY4" i="119"/>
  <c r="AY25" i="119" s="1"/>
  <c r="AX4" i="119"/>
  <c r="AX25" i="119" s="1"/>
  <c r="AW4" i="119"/>
  <c r="AW25" i="119" s="1"/>
  <c r="AV4" i="119"/>
  <c r="AV25" i="119" s="1"/>
  <c r="AU4" i="119"/>
  <c r="AU25" i="119" s="1"/>
  <c r="AT4" i="119"/>
  <c r="AT25" i="119" s="1"/>
  <c r="AS4" i="119"/>
  <c r="AS25" i="119" s="1"/>
  <c r="AR4" i="119"/>
  <c r="AR25" i="119" s="1"/>
  <c r="AQ4" i="119"/>
  <c r="AQ25" i="119" s="1"/>
  <c r="AP4" i="119"/>
  <c r="AP25" i="119" s="1"/>
  <c r="AO4" i="119"/>
  <c r="AO25" i="119" s="1"/>
  <c r="AN4" i="119"/>
  <c r="AN25" i="119" s="1"/>
  <c r="AM4" i="119"/>
  <c r="AM25" i="119" s="1"/>
  <c r="AL4" i="119"/>
  <c r="AL25" i="119" s="1"/>
  <c r="AK4" i="119"/>
  <c r="AK25" i="119" s="1"/>
  <c r="AJ4" i="119"/>
  <c r="AJ25" i="119" s="1"/>
  <c r="AI4" i="119"/>
  <c r="AI25" i="119" s="1"/>
  <c r="AH4" i="119"/>
  <c r="AH25" i="119" s="1"/>
  <c r="AG4" i="119"/>
  <c r="AG25" i="119" s="1"/>
  <c r="AF4" i="119"/>
  <c r="AF25" i="119" s="1"/>
  <c r="AE4" i="119"/>
  <c r="AE25" i="119" s="1"/>
  <c r="AD4" i="119"/>
  <c r="AD25" i="119" s="1"/>
  <c r="AC4" i="119"/>
  <c r="AC25" i="119" s="1"/>
  <c r="AB4" i="119"/>
  <c r="AB25" i="119" s="1"/>
  <c r="AA4" i="119"/>
  <c r="AA25" i="119" s="1"/>
  <c r="Z4" i="119"/>
  <c r="Z25" i="119" s="1"/>
  <c r="Y4" i="119"/>
  <c r="Y25" i="119" s="1"/>
  <c r="X4" i="119"/>
  <c r="X25" i="119" s="1"/>
  <c r="W4" i="119"/>
  <c r="W25" i="119" s="1"/>
  <c r="V4" i="119"/>
  <c r="V25" i="119" s="1"/>
  <c r="U4" i="119"/>
  <c r="U25" i="119" s="1"/>
  <c r="T4" i="119"/>
  <c r="T25" i="119" s="1"/>
  <c r="S4" i="119"/>
  <c r="S25" i="119" s="1"/>
  <c r="R4" i="119"/>
  <c r="R25" i="119" s="1"/>
  <c r="Q4" i="119"/>
  <c r="Q25" i="119" s="1"/>
  <c r="P4" i="119"/>
  <c r="P25" i="119" s="1"/>
  <c r="O4" i="119"/>
  <c r="O25" i="119" s="1"/>
  <c r="N4" i="119"/>
  <c r="N25" i="119" s="1"/>
  <c r="M4" i="119"/>
  <c r="M25" i="119" s="1"/>
  <c r="L4" i="119"/>
  <c r="L25" i="119" s="1"/>
  <c r="K4" i="119"/>
  <c r="K25" i="119" s="1"/>
  <c r="J4" i="119"/>
  <c r="J25" i="119" s="1"/>
  <c r="I4" i="119"/>
  <c r="I25" i="119" s="1"/>
  <c r="H4" i="119"/>
  <c r="H25" i="119" s="1"/>
  <c r="G4" i="119"/>
  <c r="G25" i="119" s="1"/>
  <c r="F4" i="119"/>
  <c r="F25" i="119" s="1"/>
  <c r="E4" i="119"/>
  <c r="E25" i="119" s="1"/>
  <c r="D4" i="119"/>
  <c r="D25" i="119" s="1"/>
  <c r="C4" i="119"/>
  <c r="C25" i="119" s="1"/>
  <c r="B4" i="119"/>
  <c r="B25" i="119" s="1"/>
  <c r="AZ5" i="117"/>
  <c r="AZ26" i="117" s="1"/>
  <c r="AY5" i="117"/>
  <c r="AY26" i="117" s="1"/>
  <c r="AX5" i="117"/>
  <c r="AX26" i="117" s="1"/>
  <c r="AW5" i="117"/>
  <c r="AW26" i="117" s="1"/>
  <c r="AV5" i="117"/>
  <c r="AV26" i="117" s="1"/>
  <c r="AU5" i="117"/>
  <c r="AU26" i="117" s="1"/>
  <c r="AT5" i="117"/>
  <c r="AT26" i="117" s="1"/>
  <c r="AS5" i="117"/>
  <c r="AS26" i="117" s="1"/>
  <c r="AR5" i="117"/>
  <c r="AR26" i="117" s="1"/>
  <c r="AQ5" i="117"/>
  <c r="AQ26" i="117" s="1"/>
  <c r="AP5" i="117"/>
  <c r="AP26" i="117" s="1"/>
  <c r="AO5" i="117"/>
  <c r="AO26" i="117" s="1"/>
  <c r="AN5" i="117"/>
  <c r="AN26" i="117" s="1"/>
  <c r="AM5" i="117"/>
  <c r="AM26" i="117" s="1"/>
  <c r="AL5" i="117"/>
  <c r="AL26" i="117" s="1"/>
  <c r="AK5" i="117"/>
  <c r="AK26" i="117" s="1"/>
  <c r="AJ5" i="117"/>
  <c r="AJ26" i="117" s="1"/>
  <c r="AI5" i="117"/>
  <c r="AI26" i="117" s="1"/>
  <c r="AH5" i="117"/>
  <c r="AH26" i="117" s="1"/>
  <c r="AG5" i="117"/>
  <c r="AG26" i="117" s="1"/>
  <c r="AF5" i="117"/>
  <c r="AF26" i="117" s="1"/>
  <c r="AE5" i="117"/>
  <c r="AE26" i="117" s="1"/>
  <c r="AD5" i="117"/>
  <c r="AD26" i="117" s="1"/>
  <c r="AC5" i="117"/>
  <c r="AC26" i="117" s="1"/>
  <c r="AB5" i="117"/>
  <c r="AB26" i="117" s="1"/>
  <c r="AA5" i="117"/>
  <c r="AA26" i="117" s="1"/>
  <c r="Z5" i="117"/>
  <c r="Z26" i="117" s="1"/>
  <c r="Y5" i="117"/>
  <c r="Y26" i="117" s="1"/>
  <c r="X5" i="117"/>
  <c r="X26" i="117" s="1"/>
  <c r="W5" i="117"/>
  <c r="W26" i="117" s="1"/>
  <c r="V5" i="117"/>
  <c r="V26" i="117" s="1"/>
  <c r="U5" i="117"/>
  <c r="U26" i="117" s="1"/>
  <c r="T5" i="117"/>
  <c r="T26" i="117" s="1"/>
  <c r="S5" i="117"/>
  <c r="S26" i="117" s="1"/>
  <c r="R5" i="117"/>
  <c r="R26" i="117" s="1"/>
  <c r="Q5" i="117"/>
  <c r="Q26" i="117" s="1"/>
  <c r="P5" i="117"/>
  <c r="P26" i="117" s="1"/>
  <c r="O5" i="117"/>
  <c r="O26" i="117" s="1"/>
  <c r="N5" i="117"/>
  <c r="N26" i="117" s="1"/>
  <c r="M5" i="117"/>
  <c r="M26" i="117" s="1"/>
  <c r="L5" i="117"/>
  <c r="L26" i="117" s="1"/>
  <c r="K5" i="117"/>
  <c r="K26" i="117" s="1"/>
  <c r="J5" i="117"/>
  <c r="J26" i="117" s="1"/>
  <c r="I5" i="117"/>
  <c r="I26" i="117" s="1"/>
  <c r="H5" i="117"/>
  <c r="H26" i="117" s="1"/>
  <c r="G5" i="117"/>
  <c r="G26" i="117" s="1"/>
  <c r="F5" i="117"/>
  <c r="F26" i="117" s="1"/>
  <c r="E5" i="117"/>
  <c r="E26" i="117" s="1"/>
  <c r="D5" i="117"/>
  <c r="D26" i="117" s="1"/>
  <c r="C5" i="117"/>
  <c r="C26" i="117" s="1"/>
  <c r="B5" i="117"/>
  <c r="B26" i="117" s="1"/>
  <c r="AZ4" i="117"/>
  <c r="AZ25" i="117" s="1"/>
  <c r="AY4" i="117"/>
  <c r="AY25" i="117" s="1"/>
  <c r="AX4" i="117"/>
  <c r="AX25" i="117" s="1"/>
  <c r="AW4" i="117"/>
  <c r="AW25" i="117" s="1"/>
  <c r="AV4" i="117"/>
  <c r="AV25" i="117" s="1"/>
  <c r="AU4" i="117"/>
  <c r="AU25" i="117" s="1"/>
  <c r="AT4" i="117"/>
  <c r="AT25" i="117" s="1"/>
  <c r="AS4" i="117"/>
  <c r="AS25" i="117" s="1"/>
  <c r="AR4" i="117"/>
  <c r="AR25" i="117" s="1"/>
  <c r="AQ4" i="117"/>
  <c r="AQ25" i="117" s="1"/>
  <c r="AP4" i="117"/>
  <c r="AP25" i="117" s="1"/>
  <c r="AO4" i="117"/>
  <c r="AO25" i="117" s="1"/>
  <c r="AN4" i="117"/>
  <c r="AN25" i="117" s="1"/>
  <c r="AM4" i="117"/>
  <c r="AM25" i="117" s="1"/>
  <c r="AL4" i="117"/>
  <c r="AL25" i="117" s="1"/>
  <c r="AK4" i="117"/>
  <c r="AK25" i="117" s="1"/>
  <c r="AJ4" i="117"/>
  <c r="AJ25" i="117" s="1"/>
  <c r="AI4" i="117"/>
  <c r="AI25" i="117" s="1"/>
  <c r="AH4" i="117"/>
  <c r="AH25" i="117" s="1"/>
  <c r="AG4" i="117"/>
  <c r="AG25" i="117" s="1"/>
  <c r="AF4" i="117"/>
  <c r="AF25" i="117" s="1"/>
  <c r="AE4" i="117"/>
  <c r="AE25" i="117" s="1"/>
  <c r="AD4" i="117"/>
  <c r="AD25" i="117" s="1"/>
  <c r="AC4" i="117"/>
  <c r="AC25" i="117" s="1"/>
  <c r="AB4" i="117"/>
  <c r="AB25" i="117" s="1"/>
  <c r="AA4" i="117"/>
  <c r="AA25" i="117" s="1"/>
  <c r="Z4" i="117"/>
  <c r="Z25" i="117" s="1"/>
  <c r="Y4" i="117"/>
  <c r="Y25" i="117" s="1"/>
  <c r="X4" i="117"/>
  <c r="X25" i="117" s="1"/>
  <c r="W4" i="117"/>
  <c r="W25" i="117" s="1"/>
  <c r="V4" i="117"/>
  <c r="V25" i="117" s="1"/>
  <c r="U4" i="117"/>
  <c r="U25" i="117" s="1"/>
  <c r="T4" i="117"/>
  <c r="T25" i="117" s="1"/>
  <c r="S4" i="117"/>
  <c r="S25" i="117" s="1"/>
  <c r="R4" i="117"/>
  <c r="R25" i="117" s="1"/>
  <c r="Q4" i="117"/>
  <c r="Q25" i="117" s="1"/>
  <c r="P4" i="117"/>
  <c r="P25" i="117" s="1"/>
  <c r="O4" i="117"/>
  <c r="O25" i="117" s="1"/>
  <c r="N4" i="117"/>
  <c r="N25" i="117" s="1"/>
  <c r="M4" i="117"/>
  <c r="M25" i="117" s="1"/>
  <c r="L4" i="117"/>
  <c r="L25" i="117" s="1"/>
  <c r="K4" i="117"/>
  <c r="K25" i="117" s="1"/>
  <c r="J4" i="117"/>
  <c r="J25" i="117" s="1"/>
  <c r="I4" i="117"/>
  <c r="I25" i="117" s="1"/>
  <c r="H4" i="117"/>
  <c r="H25" i="117" s="1"/>
  <c r="G4" i="117"/>
  <c r="G25" i="117" s="1"/>
  <c r="F4" i="117"/>
  <c r="F25" i="117" s="1"/>
  <c r="E4" i="117"/>
  <c r="E25" i="117" s="1"/>
  <c r="D4" i="117"/>
  <c r="D25" i="117" s="1"/>
  <c r="C4" i="117"/>
  <c r="C25" i="117" s="1"/>
  <c r="B4" i="117"/>
  <c r="B25" i="117" s="1"/>
  <c r="BC21" i="116"/>
  <c r="BC41" i="116" s="1"/>
  <c r="BB21" i="116"/>
  <c r="BB41" i="116" s="1"/>
  <c r="BA21" i="116"/>
  <c r="BA41" i="116" s="1"/>
  <c r="CB5" i="116"/>
  <c r="CB25" i="116" s="1"/>
  <c r="CA5" i="116"/>
  <c r="CA25" i="116" s="1"/>
  <c r="BZ5" i="116"/>
  <c r="BZ25" i="116" s="1"/>
  <c r="BY5" i="116"/>
  <c r="BY25" i="116" s="1"/>
  <c r="BX5" i="116"/>
  <c r="BX25" i="116" s="1"/>
  <c r="BW5" i="116"/>
  <c r="BW25" i="116" s="1"/>
  <c r="BV5" i="116"/>
  <c r="BV25" i="116" s="1"/>
  <c r="BU5" i="116"/>
  <c r="BU25" i="116" s="1"/>
  <c r="BT5" i="116"/>
  <c r="BT25" i="116" s="1"/>
  <c r="BS5" i="116"/>
  <c r="BS25" i="116" s="1"/>
  <c r="BR5" i="116"/>
  <c r="BR25" i="116" s="1"/>
  <c r="BQ5" i="116"/>
  <c r="BQ25" i="116" s="1"/>
  <c r="BP5" i="116"/>
  <c r="BP25" i="116" s="1"/>
  <c r="BO5" i="116"/>
  <c r="BO25" i="116" s="1"/>
  <c r="BN5" i="116"/>
  <c r="BN25" i="116" s="1"/>
  <c r="BM5" i="116"/>
  <c r="BM25" i="116" s="1"/>
  <c r="BL5" i="116"/>
  <c r="BL25" i="116" s="1"/>
  <c r="BK5" i="116"/>
  <c r="BK25" i="116" s="1"/>
  <c r="BJ5" i="116"/>
  <c r="BJ25" i="116" s="1"/>
  <c r="BI5" i="116"/>
  <c r="BI25" i="116" s="1"/>
  <c r="BH5" i="116"/>
  <c r="BH25" i="116" s="1"/>
  <c r="BG5" i="116"/>
  <c r="BG25" i="116" s="1"/>
  <c r="BF5" i="116"/>
  <c r="BF25" i="116" s="1"/>
  <c r="BE5" i="116"/>
  <c r="BE25" i="116" s="1"/>
  <c r="BD5" i="116"/>
  <c r="BD25" i="116" s="1"/>
  <c r="BC5" i="116"/>
  <c r="BC25" i="116" s="1"/>
  <c r="BB5" i="116"/>
  <c r="BB25" i="116" s="1"/>
  <c r="BA5" i="116"/>
  <c r="BA25" i="116" s="1"/>
  <c r="AZ5" i="116"/>
  <c r="AZ25" i="116" s="1"/>
  <c r="AY5" i="116"/>
  <c r="AY25" i="116" s="1"/>
  <c r="AX5" i="116"/>
  <c r="AX25" i="116" s="1"/>
  <c r="AW5" i="116"/>
  <c r="AW25" i="116" s="1"/>
  <c r="AV5" i="116"/>
  <c r="AV25" i="116" s="1"/>
  <c r="AU5" i="116"/>
  <c r="AU25" i="116" s="1"/>
  <c r="AT5" i="116"/>
  <c r="AT25" i="116" s="1"/>
  <c r="AS5" i="116"/>
  <c r="AS25" i="116" s="1"/>
  <c r="AR5" i="116"/>
  <c r="AR25" i="116" s="1"/>
  <c r="AQ5" i="116"/>
  <c r="AQ25" i="116" s="1"/>
  <c r="AP5" i="116"/>
  <c r="AP25" i="116" s="1"/>
  <c r="AO5" i="116"/>
  <c r="AO25" i="116" s="1"/>
  <c r="AN5" i="116"/>
  <c r="AN25" i="116" s="1"/>
  <c r="AM5" i="116"/>
  <c r="AM25" i="116" s="1"/>
  <c r="AL5" i="116"/>
  <c r="AL25" i="116" s="1"/>
  <c r="AK5" i="116"/>
  <c r="AK25" i="116" s="1"/>
  <c r="AJ5" i="116"/>
  <c r="AJ25" i="116" s="1"/>
  <c r="AI5" i="116"/>
  <c r="AI25" i="116" s="1"/>
  <c r="AH5" i="116"/>
  <c r="AH25" i="116" s="1"/>
  <c r="AG5" i="116"/>
  <c r="AG25" i="116" s="1"/>
  <c r="AF5" i="116"/>
  <c r="AF25" i="116" s="1"/>
  <c r="AE5" i="116"/>
  <c r="AE25" i="116" s="1"/>
  <c r="AD5" i="116"/>
  <c r="AD25" i="116" s="1"/>
  <c r="AC5" i="116"/>
  <c r="AC25" i="116" s="1"/>
  <c r="AB5" i="116"/>
  <c r="AB25" i="116" s="1"/>
  <c r="AA5" i="116"/>
  <c r="AA25" i="116" s="1"/>
  <c r="Z5" i="116"/>
  <c r="Z25" i="116" s="1"/>
  <c r="Y5" i="116"/>
  <c r="Y25" i="116" s="1"/>
  <c r="X5" i="116"/>
  <c r="X25" i="116" s="1"/>
  <c r="W5" i="116"/>
  <c r="W25" i="116" s="1"/>
  <c r="V5" i="116"/>
  <c r="V25" i="116" s="1"/>
  <c r="U5" i="116"/>
  <c r="U25" i="116" s="1"/>
  <c r="T5" i="116"/>
  <c r="T25" i="116" s="1"/>
  <c r="S5" i="116"/>
  <c r="S25" i="116" s="1"/>
  <c r="R5" i="116"/>
  <c r="R25" i="116" s="1"/>
  <c r="Q5" i="116"/>
  <c r="Q25" i="116" s="1"/>
  <c r="P5" i="116"/>
  <c r="P25" i="116" s="1"/>
  <c r="O5" i="116"/>
  <c r="O25" i="116" s="1"/>
  <c r="N5" i="116"/>
  <c r="N25" i="116" s="1"/>
  <c r="M5" i="116"/>
  <c r="M25" i="116" s="1"/>
  <c r="L5" i="116"/>
  <c r="L25" i="116" s="1"/>
  <c r="K5" i="116"/>
  <c r="K25" i="116" s="1"/>
  <c r="J5" i="116"/>
  <c r="J25" i="116" s="1"/>
  <c r="I5" i="116"/>
  <c r="I25" i="116" s="1"/>
  <c r="H5" i="116"/>
  <c r="H25" i="116" s="1"/>
  <c r="G5" i="116"/>
  <c r="G25" i="116" s="1"/>
  <c r="F5" i="116"/>
  <c r="F25" i="116" s="1"/>
  <c r="E5" i="116"/>
  <c r="E25" i="116" s="1"/>
  <c r="D5" i="116"/>
  <c r="D25" i="116" s="1"/>
  <c r="C5" i="116"/>
  <c r="C25" i="116" s="1"/>
  <c r="B5" i="116"/>
  <c r="B25" i="116" s="1"/>
  <c r="CB4" i="116"/>
  <c r="CB24" i="116" s="1"/>
  <c r="CA4" i="116"/>
  <c r="CA24" i="116" s="1"/>
  <c r="BZ4" i="116"/>
  <c r="BZ24" i="116" s="1"/>
  <c r="BY4" i="116"/>
  <c r="BY24" i="116" s="1"/>
  <c r="BX4" i="116"/>
  <c r="BX24" i="116" s="1"/>
  <c r="BW4" i="116"/>
  <c r="BW24" i="116" s="1"/>
  <c r="BV4" i="116"/>
  <c r="BV24" i="116" s="1"/>
  <c r="BU4" i="116"/>
  <c r="BU24" i="116" s="1"/>
  <c r="BT4" i="116"/>
  <c r="BT24" i="116" s="1"/>
  <c r="BS4" i="116"/>
  <c r="BS24" i="116" s="1"/>
  <c r="BR4" i="116"/>
  <c r="BR24" i="116" s="1"/>
  <c r="BQ4" i="116"/>
  <c r="BQ24" i="116" s="1"/>
  <c r="BP4" i="116"/>
  <c r="BP24" i="116" s="1"/>
  <c r="BO4" i="116"/>
  <c r="BO24" i="116" s="1"/>
  <c r="BN4" i="116"/>
  <c r="BN24" i="116" s="1"/>
  <c r="BM4" i="116"/>
  <c r="BM24" i="116" s="1"/>
  <c r="BL4" i="116"/>
  <c r="BL24" i="116" s="1"/>
  <c r="BK4" i="116"/>
  <c r="BK24" i="116" s="1"/>
  <c r="BJ4" i="116"/>
  <c r="BJ24" i="116" s="1"/>
  <c r="BI4" i="116"/>
  <c r="BI24" i="116" s="1"/>
  <c r="BH4" i="116"/>
  <c r="BH24" i="116" s="1"/>
  <c r="BG4" i="116"/>
  <c r="BG24" i="116" s="1"/>
  <c r="BF4" i="116"/>
  <c r="BF24" i="116" s="1"/>
  <c r="BE4" i="116"/>
  <c r="BE24" i="116" s="1"/>
  <c r="BD4" i="116"/>
  <c r="BD24" i="116" s="1"/>
  <c r="BC4" i="116"/>
  <c r="BC24" i="116" s="1"/>
  <c r="BB4" i="116"/>
  <c r="BB24" i="116" s="1"/>
  <c r="BA4" i="116"/>
  <c r="BA24" i="116" s="1"/>
  <c r="AZ4" i="116"/>
  <c r="AZ24" i="116" s="1"/>
  <c r="AY4" i="116"/>
  <c r="AY24" i="116" s="1"/>
  <c r="AX4" i="116"/>
  <c r="AX24" i="116" s="1"/>
  <c r="AW4" i="116"/>
  <c r="AW24" i="116" s="1"/>
  <c r="AV4" i="116"/>
  <c r="AV24" i="116" s="1"/>
  <c r="AU4" i="116"/>
  <c r="AU24" i="116" s="1"/>
  <c r="AT4" i="116"/>
  <c r="AT24" i="116" s="1"/>
  <c r="AS4" i="116"/>
  <c r="AS24" i="116" s="1"/>
  <c r="AR4" i="116"/>
  <c r="AR24" i="116" s="1"/>
  <c r="AQ4" i="116"/>
  <c r="AQ24" i="116" s="1"/>
  <c r="AP4" i="116"/>
  <c r="AP24" i="116" s="1"/>
  <c r="AO4" i="116"/>
  <c r="AO24" i="116" s="1"/>
  <c r="AN4" i="116"/>
  <c r="AN24" i="116" s="1"/>
  <c r="AM4" i="116"/>
  <c r="AM24" i="116" s="1"/>
  <c r="AL4" i="116"/>
  <c r="AL24" i="116" s="1"/>
  <c r="AK4" i="116"/>
  <c r="AK24" i="116" s="1"/>
  <c r="AJ4" i="116"/>
  <c r="AJ24" i="116" s="1"/>
  <c r="AI4" i="116"/>
  <c r="AI24" i="116" s="1"/>
  <c r="AH4" i="116"/>
  <c r="AH24" i="116" s="1"/>
  <c r="AG4" i="116"/>
  <c r="AG24" i="116" s="1"/>
  <c r="AF4" i="116"/>
  <c r="AF24" i="116" s="1"/>
  <c r="AE4" i="116"/>
  <c r="AE24" i="116" s="1"/>
  <c r="AD4" i="116"/>
  <c r="AD24" i="116" s="1"/>
  <c r="AC4" i="116"/>
  <c r="AC24" i="116" s="1"/>
  <c r="AB4" i="116"/>
  <c r="AB24" i="116" s="1"/>
  <c r="AA4" i="116"/>
  <c r="AA24" i="116" s="1"/>
  <c r="Z4" i="116"/>
  <c r="Z24" i="116" s="1"/>
  <c r="Y4" i="116"/>
  <c r="Y24" i="116" s="1"/>
  <c r="X4" i="116"/>
  <c r="X24" i="116" s="1"/>
  <c r="W4" i="116"/>
  <c r="W24" i="116" s="1"/>
  <c r="V4" i="116"/>
  <c r="V24" i="116" s="1"/>
  <c r="U4" i="116"/>
  <c r="U24" i="116" s="1"/>
  <c r="T4" i="116"/>
  <c r="T24" i="116" s="1"/>
  <c r="S4" i="116"/>
  <c r="S24" i="116" s="1"/>
  <c r="R4" i="116"/>
  <c r="R24" i="116" s="1"/>
  <c r="Q4" i="116"/>
  <c r="Q24" i="116" s="1"/>
  <c r="P4" i="116"/>
  <c r="P24" i="116" s="1"/>
  <c r="O4" i="116"/>
  <c r="O24" i="116" s="1"/>
  <c r="N4" i="116"/>
  <c r="N24" i="116" s="1"/>
  <c r="M4" i="116"/>
  <c r="M24" i="116" s="1"/>
  <c r="L4" i="116"/>
  <c r="L24" i="116" s="1"/>
  <c r="K4" i="116"/>
  <c r="K24" i="116" s="1"/>
  <c r="J4" i="116"/>
  <c r="J24" i="116" s="1"/>
  <c r="I4" i="116"/>
  <c r="I24" i="116" s="1"/>
  <c r="H4" i="116"/>
  <c r="H24" i="116" s="1"/>
  <c r="G4" i="116"/>
  <c r="G24" i="116" s="1"/>
  <c r="F4" i="116"/>
  <c r="F24" i="116" s="1"/>
  <c r="E4" i="116"/>
  <c r="E24" i="116" s="1"/>
  <c r="D4" i="116"/>
  <c r="D24" i="116" s="1"/>
  <c r="C4" i="116"/>
  <c r="C24" i="116" s="1"/>
  <c r="B4" i="116"/>
  <c r="B24" i="116" s="1"/>
  <c r="U5" i="118" l="1"/>
  <c r="U26" i="118" s="1"/>
  <c r="M5" i="118"/>
  <c r="M26" i="118" s="1"/>
  <c r="E5" i="118"/>
  <c r="E26" i="118" s="1"/>
  <c r="U4" i="118"/>
  <c r="U25" i="118" s="1"/>
  <c r="M4" i="118"/>
  <c r="M25" i="118" s="1"/>
  <c r="E4" i="118"/>
  <c r="E25" i="118" s="1"/>
  <c r="V5" i="118"/>
  <c r="V26" i="118" s="1"/>
  <c r="N5" i="118"/>
  <c r="N26" i="118" s="1"/>
  <c r="F5" i="118"/>
  <c r="F26" i="118" s="1"/>
  <c r="V4" i="118"/>
  <c r="V25" i="118" s="1"/>
  <c r="N4" i="118"/>
  <c r="N25" i="118" s="1"/>
  <c r="F4" i="118"/>
  <c r="F25" i="118" s="1"/>
  <c r="B4" i="118"/>
  <c r="B25" i="118" s="1"/>
  <c r="T5" i="118"/>
  <c r="T26" i="118" s="1"/>
  <c r="L5" i="118"/>
  <c r="L26" i="118" s="1"/>
  <c r="D5" i="118"/>
  <c r="D26" i="118" s="1"/>
  <c r="T4" i="118"/>
  <c r="T25" i="118" s="1"/>
  <c r="L4" i="118"/>
  <c r="L25" i="118" s="1"/>
  <c r="D4" i="118"/>
  <c r="D25" i="118" s="1"/>
  <c r="B5" i="118"/>
  <c r="B26" i="118" s="1"/>
  <c r="S5" i="118"/>
  <c r="S26" i="118" s="1"/>
  <c r="K5" i="118"/>
  <c r="K26" i="118" s="1"/>
  <c r="C5" i="118"/>
  <c r="C26" i="118" s="1"/>
  <c r="S4" i="118"/>
  <c r="S25" i="118" s="1"/>
  <c r="K4" i="118"/>
  <c r="K25" i="118" s="1"/>
  <c r="C4" i="118"/>
  <c r="C25" i="118" s="1"/>
  <c r="Z5" i="118"/>
  <c r="Z26" i="118" s="1"/>
  <c r="R5" i="118"/>
  <c r="R26" i="118" s="1"/>
  <c r="J5" i="118"/>
  <c r="J26" i="118" s="1"/>
  <c r="Z4" i="118"/>
  <c r="Z25" i="118" s="1"/>
  <c r="R4" i="118"/>
  <c r="R25" i="118" s="1"/>
  <c r="J4" i="118"/>
  <c r="J25" i="118" s="1"/>
  <c r="Y5" i="118"/>
  <c r="Y26" i="118" s="1"/>
  <c r="Q5" i="118"/>
  <c r="Q26" i="118" s="1"/>
  <c r="I5" i="118"/>
  <c r="I26" i="118" s="1"/>
  <c r="Y4" i="118"/>
  <c r="Y25" i="118" s="1"/>
  <c r="Q4" i="118"/>
  <c r="Q25" i="118" s="1"/>
  <c r="I4" i="118"/>
  <c r="I25" i="118" s="1"/>
  <c r="X5" i="118"/>
  <c r="X26" i="118" s="1"/>
  <c r="P5" i="118"/>
  <c r="P26" i="118" s="1"/>
  <c r="H5" i="118"/>
  <c r="H26" i="118" s="1"/>
  <c r="X4" i="118"/>
  <c r="X25" i="118" s="1"/>
  <c r="P4" i="118"/>
  <c r="P25" i="118" s="1"/>
  <c r="H4" i="118"/>
  <c r="H25" i="118" s="1"/>
  <c r="W5" i="118"/>
  <c r="W26" i="118" s="1"/>
  <c r="O5" i="118"/>
  <c r="O26" i="118" s="1"/>
  <c r="G5" i="118"/>
  <c r="G26" i="118" s="1"/>
  <c r="W4" i="118"/>
  <c r="W25" i="118" s="1"/>
  <c r="O4" i="118"/>
  <c r="O25" i="118" s="1"/>
  <c r="G4" i="118"/>
  <c r="G25" i="118" s="1"/>
  <c r="BM7" i="116"/>
  <c r="BM27" i="116" s="1"/>
  <c r="BQ7" i="116"/>
  <c r="BQ27" i="116" s="1"/>
  <c r="BC7" i="116"/>
  <c r="BC27" i="116" s="1"/>
  <c r="BR7" i="116"/>
  <c r="BR27" i="116" s="1"/>
  <c r="BB7" i="116"/>
  <c r="BB27" i="116" s="1"/>
  <c r="BA7" i="116"/>
  <c r="BA27" i="116" s="1"/>
  <c r="BL7" i="116"/>
  <c r="BL27" i="116" s="1"/>
  <c r="BP7" i="116"/>
  <c r="BP27" i="116" s="1"/>
  <c r="BN7" i="116"/>
  <c r="BN27" i="116" s="1"/>
  <c r="BK7" i="116"/>
  <c r="BK27" i="116" s="1"/>
  <c r="BW7" i="116"/>
  <c r="BW27" i="116" s="1"/>
  <c r="CB7" i="116"/>
  <c r="CB27" i="116" s="1"/>
  <c r="BG7" i="116"/>
  <c r="BG27" i="116" s="1"/>
  <c r="BJ7" i="116"/>
  <c r="BJ27" i="116" s="1"/>
  <c r="BV7" i="116"/>
  <c r="BV27" i="116" s="1"/>
  <c r="CA7" i="116"/>
  <c r="CA27" i="116" s="1"/>
  <c r="BU7" i="116"/>
  <c r="BU27" i="116" s="1"/>
  <c r="BZ7" i="116"/>
  <c r="BZ27" i="116" s="1"/>
  <c r="BE7" i="116"/>
  <c r="BE27" i="116" s="1"/>
  <c r="BH7" i="116"/>
  <c r="BH27" i="116" s="1"/>
  <c r="BT7" i="116"/>
  <c r="BT27" i="116" s="1"/>
  <c r="BY7" i="116"/>
  <c r="BY27" i="116" s="1"/>
  <c r="BF7" i="116"/>
  <c r="BF27" i="116" s="1"/>
  <c r="BI7" i="116"/>
  <c r="BI27" i="116" s="1"/>
  <c r="BD7" i="116"/>
  <c r="BD27" i="116" s="1"/>
  <c r="BO7" i="116"/>
  <c r="BO27" i="116" s="1"/>
  <c r="BS7" i="116"/>
  <c r="BS27" i="116" s="1"/>
  <c r="BX7" i="116"/>
  <c r="BX27" i="116" s="1"/>
  <c r="Z21" i="118" l="1"/>
  <c r="Z42" i="118" s="1"/>
  <c r="B7" i="109"/>
  <c r="B28" i="109" s="1"/>
  <c r="S21" i="118"/>
  <c r="S42" i="118" s="1"/>
  <c r="F7" i="121"/>
  <c r="F26" i="121" s="1"/>
  <c r="F7" i="120"/>
  <c r="F19" i="120" s="1"/>
  <c r="F7" i="119"/>
  <c r="F28" i="119" s="1"/>
  <c r="F7" i="117"/>
  <c r="F28" i="117" s="1"/>
  <c r="F7" i="116"/>
  <c r="F27" i="116" s="1"/>
  <c r="V7" i="121"/>
  <c r="V26" i="121" s="1"/>
  <c r="V7" i="120"/>
  <c r="V19" i="120" s="1"/>
  <c r="V7" i="119"/>
  <c r="V28" i="119" s="1"/>
  <c r="V7" i="117"/>
  <c r="V28" i="117" s="1"/>
  <c r="V7" i="116"/>
  <c r="V27" i="116" s="1"/>
  <c r="BL10" i="116"/>
  <c r="BL30" i="116" s="1"/>
  <c r="BV10" i="116"/>
  <c r="BV30" i="116" s="1"/>
  <c r="BM8" i="116"/>
  <c r="BM28" i="116" s="1"/>
  <c r="BZ21" i="116"/>
  <c r="BZ41" i="116" s="1"/>
  <c r="AK7" i="120"/>
  <c r="AK19" i="120" s="1"/>
  <c r="AK7" i="119"/>
  <c r="AK28" i="119" s="1"/>
  <c r="AK7" i="117"/>
  <c r="AK28" i="117" s="1"/>
  <c r="AK7" i="116"/>
  <c r="AK27" i="116" s="1"/>
  <c r="B21" i="118"/>
  <c r="B42" i="118" s="1"/>
  <c r="BU8" i="116"/>
  <c r="BU28" i="116" s="1"/>
  <c r="CA10" i="116"/>
  <c r="CA30" i="116" s="1"/>
  <c r="E7" i="118"/>
  <c r="E28" i="118" s="1"/>
  <c r="V7" i="118"/>
  <c r="V28" i="118" s="1"/>
  <c r="BH8" i="116"/>
  <c r="BH28" i="116" s="1"/>
  <c r="BR8" i="116"/>
  <c r="BR28" i="116" s="1"/>
  <c r="BB10" i="116"/>
  <c r="BB30" i="116" s="1"/>
  <c r="L7" i="121"/>
  <c r="L26" i="121" s="1"/>
  <c r="L7" i="120"/>
  <c r="L19" i="120" s="1"/>
  <c r="L7" i="119"/>
  <c r="L28" i="119" s="1"/>
  <c r="L7" i="117"/>
  <c r="L28" i="117" s="1"/>
  <c r="L7" i="116"/>
  <c r="L27" i="116" s="1"/>
  <c r="AZ7" i="120"/>
  <c r="AZ19" i="120" s="1"/>
  <c r="AZ7" i="119"/>
  <c r="AZ28" i="119" s="1"/>
  <c r="AZ7" i="117"/>
  <c r="AZ28" i="117" s="1"/>
  <c r="AZ7" i="116"/>
  <c r="AZ27" i="116" s="1"/>
  <c r="AR7" i="120"/>
  <c r="AR19" i="120" s="1"/>
  <c r="AR7" i="119"/>
  <c r="AR28" i="119" s="1"/>
  <c r="AR7" i="117"/>
  <c r="AR28" i="117" s="1"/>
  <c r="AR7" i="116"/>
  <c r="AR27" i="116" s="1"/>
  <c r="AJ7" i="120"/>
  <c r="AJ19" i="120" s="1"/>
  <c r="AJ7" i="119"/>
  <c r="AJ28" i="119" s="1"/>
  <c r="AJ7" i="117"/>
  <c r="AJ28" i="117" s="1"/>
  <c r="AJ7" i="116"/>
  <c r="AJ27" i="116" s="1"/>
  <c r="AB7" i="120"/>
  <c r="AB19" i="120" s="1"/>
  <c r="AB7" i="119"/>
  <c r="AB28" i="119" s="1"/>
  <c r="AB7" i="117"/>
  <c r="AB28" i="117" s="1"/>
  <c r="AB7" i="116"/>
  <c r="AB27" i="116" s="1"/>
  <c r="T7" i="121"/>
  <c r="T26" i="121" s="1"/>
  <c r="T7" i="120"/>
  <c r="T19" i="120" s="1"/>
  <c r="T7" i="119"/>
  <c r="T28" i="119" s="1"/>
  <c r="T7" i="117"/>
  <c r="T28" i="117" s="1"/>
  <c r="T7" i="116"/>
  <c r="T27" i="116" s="1"/>
  <c r="BG8" i="116"/>
  <c r="BG28" i="116" s="1"/>
  <c r="BH10" i="116"/>
  <c r="BH30" i="116" s="1"/>
  <c r="BN10" i="116"/>
  <c r="BN30" i="116" s="1"/>
  <c r="BP10" i="116"/>
  <c r="BP30" i="116" s="1"/>
  <c r="CB8" i="116"/>
  <c r="CB28" i="116" s="1"/>
  <c r="BG10" i="116"/>
  <c r="BG30" i="116" s="1"/>
  <c r="Z7" i="118"/>
  <c r="Z28" i="118" s="1"/>
  <c r="L7" i="118"/>
  <c r="L28" i="118" s="1"/>
  <c r="R7" i="118"/>
  <c r="R28" i="118" s="1"/>
  <c r="BJ21" i="116"/>
  <c r="BJ41" i="116" s="1"/>
  <c r="BP21" i="116"/>
  <c r="BP41" i="116" s="1"/>
  <c r="BX21" i="116"/>
  <c r="BX41" i="116" s="1"/>
  <c r="BF21" i="116"/>
  <c r="BF41" i="116" s="1"/>
  <c r="G7" i="121"/>
  <c r="G26" i="121" s="1"/>
  <c r="G7" i="120"/>
  <c r="G19" i="120" s="1"/>
  <c r="G7" i="119"/>
  <c r="G28" i="119" s="1"/>
  <c r="G7" i="117"/>
  <c r="G28" i="117" s="1"/>
  <c r="G7" i="116"/>
  <c r="G27" i="116" s="1"/>
  <c r="AS7" i="120"/>
  <c r="AS19" i="120" s="1"/>
  <c r="AS7" i="119"/>
  <c r="AS28" i="119" s="1"/>
  <c r="AS7" i="117"/>
  <c r="AS28" i="117" s="1"/>
  <c r="AS7" i="116"/>
  <c r="AS27" i="116" s="1"/>
  <c r="P7" i="118"/>
  <c r="P28" i="118" s="1"/>
  <c r="AI7" i="120"/>
  <c r="AI19" i="120" s="1"/>
  <c r="AI7" i="119"/>
  <c r="AI28" i="119" s="1"/>
  <c r="AI7" i="117"/>
  <c r="AI28" i="117" s="1"/>
  <c r="AI7" i="116"/>
  <c r="AI27" i="116" s="1"/>
  <c r="AA7" i="121"/>
  <c r="AA26" i="121" s="1"/>
  <c r="AA7" i="120"/>
  <c r="AA19" i="120" s="1"/>
  <c r="AA7" i="119"/>
  <c r="AA28" i="119" s="1"/>
  <c r="AA7" i="117"/>
  <c r="AA28" i="117" s="1"/>
  <c r="AA7" i="116"/>
  <c r="AA27" i="116" s="1"/>
  <c r="S7" i="121"/>
  <c r="S26" i="121" s="1"/>
  <c r="S7" i="120"/>
  <c r="S19" i="120" s="1"/>
  <c r="S7" i="119"/>
  <c r="S28" i="119" s="1"/>
  <c r="S7" i="117"/>
  <c r="S28" i="117" s="1"/>
  <c r="S7" i="116"/>
  <c r="S27" i="116" s="1"/>
  <c r="BI10" i="116"/>
  <c r="BI30" i="116" s="1"/>
  <c r="BO10" i="116"/>
  <c r="BO30" i="116" s="1"/>
  <c r="I7" i="118"/>
  <c r="I28" i="118" s="1"/>
  <c r="B7" i="118"/>
  <c r="B28" i="118" s="1"/>
  <c r="BN8" i="116"/>
  <c r="BN28" i="116" s="1"/>
  <c r="S7" i="118"/>
  <c r="S28" i="118" s="1"/>
  <c r="BJ8" i="116"/>
  <c r="BJ28" i="116" s="1"/>
  <c r="BP8" i="116"/>
  <c r="BP28" i="116" s="1"/>
  <c r="BX8" i="116"/>
  <c r="BX28" i="116" s="1"/>
  <c r="CA21" i="116"/>
  <c r="CA41" i="116" s="1"/>
  <c r="O7" i="121"/>
  <c r="O26" i="121" s="1"/>
  <c r="O7" i="120"/>
  <c r="O19" i="120" s="1"/>
  <c r="O7" i="119"/>
  <c r="O28" i="119" s="1"/>
  <c r="O7" i="117"/>
  <c r="O28" i="117" s="1"/>
  <c r="O7" i="116"/>
  <c r="O27" i="116" s="1"/>
  <c r="AL7" i="120"/>
  <c r="AL19" i="120" s="1"/>
  <c r="AL7" i="119"/>
  <c r="AL28" i="119" s="1"/>
  <c r="AL7" i="117"/>
  <c r="AL28" i="117" s="1"/>
  <c r="AL7" i="116"/>
  <c r="AL27" i="116" s="1"/>
  <c r="BB8" i="116"/>
  <c r="BB28" i="116" s="1"/>
  <c r="CA8" i="116"/>
  <c r="CA28" i="116" s="1"/>
  <c r="D7" i="118"/>
  <c r="D28" i="118" s="1"/>
  <c r="BR21" i="116"/>
  <c r="BR41" i="116" s="1"/>
  <c r="E7" i="121"/>
  <c r="E26" i="121" s="1"/>
  <c r="E7" i="120"/>
  <c r="E19" i="120" s="1"/>
  <c r="E7" i="119"/>
  <c r="E28" i="119" s="1"/>
  <c r="E7" i="117"/>
  <c r="E28" i="117" s="1"/>
  <c r="E7" i="116"/>
  <c r="E27" i="116" s="1"/>
  <c r="AQ7" i="120"/>
  <c r="AQ19" i="120" s="1"/>
  <c r="AQ7" i="119"/>
  <c r="AQ28" i="119" s="1"/>
  <c r="AQ7" i="117"/>
  <c r="AQ28" i="117" s="1"/>
  <c r="AQ7" i="116"/>
  <c r="AQ27" i="116" s="1"/>
  <c r="C7" i="121"/>
  <c r="C26" i="121" s="1"/>
  <c r="C7" i="120"/>
  <c r="C19" i="120" s="1"/>
  <c r="C7" i="119"/>
  <c r="C28" i="119" s="1"/>
  <c r="C7" i="117"/>
  <c r="C28" i="117" s="1"/>
  <c r="C7" i="116"/>
  <c r="C27" i="116" s="1"/>
  <c r="AP7" i="120"/>
  <c r="AP19" i="120" s="1"/>
  <c r="AP7" i="119"/>
  <c r="AP28" i="119" s="1"/>
  <c r="AP7" i="117"/>
  <c r="AP28" i="117" s="1"/>
  <c r="AP7" i="116"/>
  <c r="AP27" i="116" s="1"/>
  <c r="AH7" i="120"/>
  <c r="AH19" i="120" s="1"/>
  <c r="AH7" i="119"/>
  <c r="AH28" i="119" s="1"/>
  <c r="AH7" i="117"/>
  <c r="AH28" i="117" s="1"/>
  <c r="AH7" i="116"/>
  <c r="AH27" i="116" s="1"/>
  <c r="Z7" i="121"/>
  <c r="Z26" i="121" s="1"/>
  <c r="Z7" i="120"/>
  <c r="Z19" i="120" s="1"/>
  <c r="Z7" i="119"/>
  <c r="Z28" i="119" s="1"/>
  <c r="Z7" i="117"/>
  <c r="Z28" i="117" s="1"/>
  <c r="Z7" i="116"/>
  <c r="Z27" i="116" s="1"/>
  <c r="R7" i="121"/>
  <c r="R26" i="121" s="1"/>
  <c r="R7" i="120"/>
  <c r="R19" i="120" s="1"/>
  <c r="R7" i="119"/>
  <c r="R28" i="119" s="1"/>
  <c r="R7" i="117"/>
  <c r="R28" i="117" s="1"/>
  <c r="R7" i="116"/>
  <c r="R27" i="116" s="1"/>
  <c r="BF10" i="116"/>
  <c r="BF30" i="116" s="1"/>
  <c r="BJ10" i="116"/>
  <c r="BJ30" i="116" s="1"/>
  <c r="BX10" i="116"/>
  <c r="BX30" i="116" s="1"/>
  <c r="Y7" i="118"/>
  <c r="Y28" i="118" s="1"/>
  <c r="O7" i="118"/>
  <c r="O28" i="118" s="1"/>
  <c r="M7" i="118"/>
  <c r="M28" i="118" s="1"/>
  <c r="W7" i="118"/>
  <c r="W28" i="118" s="1"/>
  <c r="CB21" i="116"/>
  <c r="CB41" i="116" s="1"/>
  <c r="BL21" i="116"/>
  <c r="BL41" i="116" s="1"/>
  <c r="BS21" i="116"/>
  <c r="BS41" i="116" s="1"/>
  <c r="BN21" i="116"/>
  <c r="BN41" i="116" s="1"/>
  <c r="BQ21" i="116"/>
  <c r="BQ41" i="116" s="1"/>
  <c r="N7" i="121"/>
  <c r="N26" i="121" s="1"/>
  <c r="N7" i="119"/>
  <c r="N28" i="119" s="1"/>
  <c r="N7" i="120"/>
  <c r="N19" i="120" s="1"/>
  <c r="N7" i="117"/>
  <c r="N28" i="117" s="1"/>
  <c r="N7" i="116"/>
  <c r="N27" i="116" s="1"/>
  <c r="AD7" i="120"/>
  <c r="AD19" i="120" s="1"/>
  <c r="AD7" i="119"/>
  <c r="AD28" i="119" s="1"/>
  <c r="AD7" i="117"/>
  <c r="AD28" i="117" s="1"/>
  <c r="AD7" i="116"/>
  <c r="AD27" i="116" s="1"/>
  <c r="BH21" i="116"/>
  <c r="BH41" i="116" s="1"/>
  <c r="AC7" i="120"/>
  <c r="AC19" i="120" s="1"/>
  <c r="AC7" i="119"/>
  <c r="AC28" i="119" s="1"/>
  <c r="AC7" i="117"/>
  <c r="AC28" i="117" s="1"/>
  <c r="AC7" i="116"/>
  <c r="AC27" i="116" s="1"/>
  <c r="D7" i="120"/>
  <c r="D19" i="120" s="1"/>
  <c r="D7" i="121"/>
  <c r="D26" i="121" s="1"/>
  <c r="D7" i="119"/>
  <c r="D28" i="119" s="1"/>
  <c r="D7" i="117"/>
  <c r="D28" i="117" s="1"/>
  <c r="D7" i="116"/>
  <c r="D27" i="116" s="1"/>
  <c r="K7" i="121"/>
  <c r="K26" i="121" s="1"/>
  <c r="K7" i="120"/>
  <c r="K19" i="120" s="1"/>
  <c r="K7" i="119"/>
  <c r="K28" i="119" s="1"/>
  <c r="K7" i="117"/>
  <c r="K28" i="117" s="1"/>
  <c r="K7" i="116"/>
  <c r="K27" i="116" s="1"/>
  <c r="AX7" i="120"/>
  <c r="AX19" i="120" s="1"/>
  <c r="AX7" i="119"/>
  <c r="AX28" i="119" s="1"/>
  <c r="AX7" i="117"/>
  <c r="AX28" i="117" s="1"/>
  <c r="AX7" i="116"/>
  <c r="AX27" i="116" s="1"/>
  <c r="AW7" i="120"/>
  <c r="AW19" i="120" s="1"/>
  <c r="AW7" i="119"/>
  <c r="AW28" i="119" s="1"/>
  <c r="AW7" i="117"/>
  <c r="AW28" i="117" s="1"/>
  <c r="AW7" i="116"/>
  <c r="AW27" i="116" s="1"/>
  <c r="AO7" i="120"/>
  <c r="AO19" i="120" s="1"/>
  <c r="AO7" i="119"/>
  <c r="AO28" i="119" s="1"/>
  <c r="AO7" i="117"/>
  <c r="AO28" i="117" s="1"/>
  <c r="AO7" i="116"/>
  <c r="AO27" i="116" s="1"/>
  <c r="AG7" i="120"/>
  <c r="AG19" i="120" s="1"/>
  <c r="AG7" i="119"/>
  <c r="AG28" i="119" s="1"/>
  <c r="AG7" i="117"/>
  <c r="AG28" i="117" s="1"/>
  <c r="AG7" i="116"/>
  <c r="AG27" i="116" s="1"/>
  <c r="Y7" i="121"/>
  <c r="Y26" i="121" s="1"/>
  <c r="Y7" i="120"/>
  <c r="Y19" i="120" s="1"/>
  <c r="Y7" i="119"/>
  <c r="Y28" i="119" s="1"/>
  <c r="Y7" i="117"/>
  <c r="Y28" i="117" s="1"/>
  <c r="Y7" i="116"/>
  <c r="Y27" i="116" s="1"/>
  <c r="Q7" i="121"/>
  <c r="Q26" i="121" s="1"/>
  <c r="Q7" i="120"/>
  <c r="Q19" i="120" s="1"/>
  <c r="Q7" i="119"/>
  <c r="Q28" i="119" s="1"/>
  <c r="Q7" i="117"/>
  <c r="Q28" i="117" s="1"/>
  <c r="Q7" i="116"/>
  <c r="Q27" i="116" s="1"/>
  <c r="BF8" i="116"/>
  <c r="BF28" i="116" s="1"/>
  <c r="BW10" i="116"/>
  <c r="BW30" i="116" s="1"/>
  <c r="BQ10" i="116"/>
  <c r="BQ30" i="116" s="1"/>
  <c r="BY10" i="116"/>
  <c r="BY30" i="116" s="1"/>
  <c r="H7" i="118"/>
  <c r="H28" i="118" s="1"/>
  <c r="U7" i="118"/>
  <c r="U28" i="118" s="1"/>
  <c r="BQ8" i="116"/>
  <c r="BQ28" i="116" s="1"/>
  <c r="BO8" i="116"/>
  <c r="BO28" i="116" s="1"/>
  <c r="CB10" i="116"/>
  <c r="CB30" i="116" s="1"/>
  <c r="BL8" i="116"/>
  <c r="BL28" i="116" s="1"/>
  <c r="BS8" i="116"/>
  <c r="BS28" i="116" s="1"/>
  <c r="BW21" i="116"/>
  <c r="BW41" i="116" s="1"/>
  <c r="AT7" i="120"/>
  <c r="AT19" i="120" s="1"/>
  <c r="AT7" i="119"/>
  <c r="AT28" i="119" s="1"/>
  <c r="AT7" i="117"/>
  <c r="AT28" i="117" s="1"/>
  <c r="AT7" i="116"/>
  <c r="AT27" i="116" s="1"/>
  <c r="BE10" i="116"/>
  <c r="BE30" i="116" s="1"/>
  <c r="BK8" i="116"/>
  <c r="BK28" i="116" s="1"/>
  <c r="BS10" i="116"/>
  <c r="BS30" i="116" s="1"/>
  <c r="BI8" i="116"/>
  <c r="BI28" i="116" s="1"/>
  <c r="F7" i="118"/>
  <c r="F28" i="118" s="1"/>
  <c r="BE21" i="116"/>
  <c r="BE41" i="116" s="1"/>
  <c r="M7" i="121"/>
  <c r="M26" i="121" s="1"/>
  <c r="M7" i="120"/>
  <c r="M19" i="120" s="1"/>
  <c r="M7" i="119"/>
  <c r="M28" i="119" s="1"/>
  <c r="M7" i="117"/>
  <c r="M28" i="117" s="1"/>
  <c r="M7" i="116"/>
  <c r="M27" i="116" s="1"/>
  <c r="U7" i="121"/>
  <c r="U26" i="121" s="1"/>
  <c r="U7" i="120"/>
  <c r="U19" i="120" s="1"/>
  <c r="U7" i="119"/>
  <c r="U28" i="119" s="1"/>
  <c r="U7" i="117"/>
  <c r="U28" i="117" s="1"/>
  <c r="U7" i="116"/>
  <c r="U27" i="116" s="1"/>
  <c r="BC8" i="116"/>
  <c r="BC28" i="116" s="1"/>
  <c r="BM10" i="116"/>
  <c r="BM30" i="116" s="1"/>
  <c r="BT10" i="116"/>
  <c r="BT30" i="116" s="1"/>
  <c r="J7" i="118"/>
  <c r="J28" i="118" s="1"/>
  <c r="BZ10" i="116"/>
  <c r="BZ30" i="116" s="1"/>
  <c r="AY7" i="120"/>
  <c r="AY19" i="120" s="1"/>
  <c r="AY7" i="119"/>
  <c r="AY28" i="119" s="1"/>
  <c r="AY7" i="117"/>
  <c r="AY28" i="117" s="1"/>
  <c r="AY7" i="116"/>
  <c r="AY27" i="116" s="1"/>
  <c r="J7" i="121"/>
  <c r="J26" i="121" s="1"/>
  <c r="J7" i="120"/>
  <c r="J19" i="120" s="1"/>
  <c r="J7" i="119"/>
  <c r="J28" i="119" s="1"/>
  <c r="J7" i="117"/>
  <c r="J28" i="117" s="1"/>
  <c r="J7" i="116"/>
  <c r="J27" i="116" s="1"/>
  <c r="B7" i="121"/>
  <c r="B26" i="121" s="1"/>
  <c r="B7" i="120"/>
  <c r="B19" i="120" s="1"/>
  <c r="B7" i="119"/>
  <c r="B28" i="119" s="1"/>
  <c r="B7" i="117"/>
  <c r="B28" i="117" s="1"/>
  <c r="B7" i="116"/>
  <c r="B27" i="116" s="1"/>
  <c r="I7" i="121"/>
  <c r="I26" i="121" s="1"/>
  <c r="I7" i="120"/>
  <c r="I19" i="120" s="1"/>
  <c r="I7" i="119"/>
  <c r="I28" i="119" s="1"/>
  <c r="I7" i="117"/>
  <c r="I28" i="117" s="1"/>
  <c r="I7" i="116"/>
  <c r="I27" i="116" s="1"/>
  <c r="P7" i="121"/>
  <c r="P26" i="121" s="1"/>
  <c r="P7" i="120"/>
  <c r="P19" i="120" s="1"/>
  <c r="P7" i="119"/>
  <c r="P28" i="119" s="1"/>
  <c r="P7" i="117"/>
  <c r="P28" i="117" s="1"/>
  <c r="P7" i="116"/>
  <c r="P27" i="116" s="1"/>
  <c r="H7" i="121"/>
  <c r="H26" i="121" s="1"/>
  <c r="H7" i="120"/>
  <c r="H19" i="120" s="1"/>
  <c r="H7" i="119"/>
  <c r="H28" i="119" s="1"/>
  <c r="H7" i="117"/>
  <c r="H28" i="117" s="1"/>
  <c r="H7" i="116"/>
  <c r="H27" i="116" s="1"/>
  <c r="AV7" i="120"/>
  <c r="AV19" i="120" s="1"/>
  <c r="AV7" i="119"/>
  <c r="AV28" i="119" s="1"/>
  <c r="AV7" i="117"/>
  <c r="AV28" i="117" s="1"/>
  <c r="AV7" i="116"/>
  <c r="AV27" i="116" s="1"/>
  <c r="AN7" i="120"/>
  <c r="AN19" i="120" s="1"/>
  <c r="AN7" i="119"/>
  <c r="AN28" i="119" s="1"/>
  <c r="AN7" i="117"/>
  <c r="AN28" i="117" s="1"/>
  <c r="AN7" i="116"/>
  <c r="AN27" i="116" s="1"/>
  <c r="AF7" i="120"/>
  <c r="AF19" i="120" s="1"/>
  <c r="AF7" i="119"/>
  <c r="AF28" i="119" s="1"/>
  <c r="AF7" i="117"/>
  <c r="AF28" i="117" s="1"/>
  <c r="AF7" i="116"/>
  <c r="AF27" i="116" s="1"/>
  <c r="X7" i="121"/>
  <c r="X26" i="121" s="1"/>
  <c r="X7" i="120"/>
  <c r="X19" i="120" s="1"/>
  <c r="X7" i="119"/>
  <c r="X28" i="119" s="1"/>
  <c r="X7" i="117"/>
  <c r="X28" i="117" s="1"/>
  <c r="X7" i="116"/>
  <c r="X27" i="116" s="1"/>
  <c r="BA8" i="116"/>
  <c r="BA28" i="116" s="1"/>
  <c r="BU10" i="116"/>
  <c r="BU30" i="116" s="1"/>
  <c r="BR10" i="116"/>
  <c r="BR30" i="116" s="1"/>
  <c r="BY8" i="116"/>
  <c r="BY28" i="116" s="1"/>
  <c r="X7" i="118"/>
  <c r="X28" i="118" s="1"/>
  <c r="BW8" i="116"/>
  <c r="BW28" i="116" s="1"/>
  <c r="N7" i="118"/>
  <c r="N28" i="118" s="1"/>
  <c r="C7" i="118"/>
  <c r="C28" i="118" s="1"/>
  <c r="BK21" i="116"/>
  <c r="BK41" i="116" s="1"/>
  <c r="BT21" i="116"/>
  <c r="BT41" i="116" s="1"/>
  <c r="BD21" i="116"/>
  <c r="BD41" i="116" s="1"/>
  <c r="BI21" i="116"/>
  <c r="BI41" i="116" s="1"/>
  <c r="BY21" i="116"/>
  <c r="BY41" i="116" s="1"/>
  <c r="BG21" i="116"/>
  <c r="BG41" i="116" s="1"/>
  <c r="AU7" i="120"/>
  <c r="AU19" i="120" s="1"/>
  <c r="AU7" i="119"/>
  <c r="AU28" i="119" s="1"/>
  <c r="AU7" i="117"/>
  <c r="AU28" i="117" s="1"/>
  <c r="AU7" i="116"/>
  <c r="AU27" i="116" s="1"/>
  <c r="AM7" i="120"/>
  <c r="AM19" i="120" s="1"/>
  <c r="AM7" i="119"/>
  <c r="AM28" i="119" s="1"/>
  <c r="AM7" i="117"/>
  <c r="AM28" i="117" s="1"/>
  <c r="AM7" i="116"/>
  <c r="AM27" i="116" s="1"/>
  <c r="AE7" i="120"/>
  <c r="AE19" i="120" s="1"/>
  <c r="AE7" i="119"/>
  <c r="AE28" i="119" s="1"/>
  <c r="AE7" i="117"/>
  <c r="AE28" i="117" s="1"/>
  <c r="AE7" i="116"/>
  <c r="AE27" i="116" s="1"/>
  <c r="W7" i="121"/>
  <c r="W26" i="121" s="1"/>
  <c r="W7" i="120"/>
  <c r="W19" i="120" s="1"/>
  <c r="W7" i="119"/>
  <c r="W28" i="119" s="1"/>
  <c r="W7" i="117"/>
  <c r="W28" i="117" s="1"/>
  <c r="W7" i="116"/>
  <c r="W27" i="116" s="1"/>
  <c r="BD8" i="116"/>
  <c r="BD28" i="116" s="1"/>
  <c r="BA10" i="116"/>
  <c r="BA30" i="116" s="1"/>
  <c r="BV8" i="116"/>
  <c r="BV28" i="116" s="1"/>
  <c r="BZ8" i="116"/>
  <c r="BZ28" i="116" s="1"/>
  <c r="T7" i="118"/>
  <c r="T28" i="118" s="1"/>
  <c r="G7" i="118"/>
  <c r="G28" i="118" s="1"/>
  <c r="K7" i="118"/>
  <c r="K28" i="118" s="1"/>
  <c r="Q7" i="118"/>
  <c r="Q28" i="118" s="1"/>
  <c r="BE8" i="116"/>
  <c r="BE28" i="116" s="1"/>
  <c r="BK10" i="116"/>
  <c r="BK30" i="116" s="1"/>
  <c r="BT8" i="116"/>
  <c r="BT28" i="116" s="1"/>
  <c r="BD10" i="116"/>
  <c r="BD30" i="116" s="1"/>
  <c r="BO21" i="116"/>
  <c r="BO41" i="116" s="1"/>
  <c r="BU21" i="116"/>
  <c r="BU41" i="116" s="1"/>
  <c r="BV21" i="116"/>
  <c r="BV41" i="116" s="1"/>
  <c r="BC10" i="116"/>
  <c r="BC30" i="116" s="1"/>
  <c r="BM21" i="116"/>
  <c r="BM41" i="116" s="1"/>
  <c r="N5" i="121"/>
  <c r="N24" i="121" s="1"/>
  <c r="V21" i="118" l="1"/>
  <c r="V42" i="118" s="1"/>
  <c r="B7" i="88"/>
  <c r="B7" i="87"/>
  <c r="B27" i="87" s="1"/>
  <c r="W21" i="118"/>
  <c r="W42" i="118" s="1"/>
  <c r="T21" i="118"/>
  <c r="T42" i="118" s="1"/>
  <c r="U21" i="118"/>
  <c r="U42" i="118" s="1"/>
  <c r="L21" i="118"/>
  <c r="L42" i="118" s="1"/>
  <c r="H21" i="118"/>
  <c r="H42" i="118" s="1"/>
  <c r="E21" i="118"/>
  <c r="E42" i="118" s="1"/>
  <c r="O21" i="118"/>
  <c r="O42" i="118" s="1"/>
  <c r="CB13" i="116"/>
  <c r="CB33" i="116" s="1"/>
  <c r="M21" i="118"/>
  <c r="M42" i="118" s="1"/>
  <c r="BC11" i="116"/>
  <c r="BC31" i="116" s="1"/>
  <c r="G21" i="118"/>
  <c r="G42" i="118" s="1"/>
  <c r="BD13" i="116"/>
  <c r="BD33" i="116" s="1"/>
  <c r="I21" i="118"/>
  <c r="I42" i="118" s="1"/>
  <c r="N21" i="118"/>
  <c r="N42" i="118" s="1"/>
  <c r="X10" i="118"/>
  <c r="X31" i="118" s="1"/>
  <c r="BC13" i="116"/>
  <c r="BC33" i="116" s="1"/>
  <c r="K21" i="118"/>
  <c r="K42" i="118" s="1"/>
  <c r="Q21" i="118"/>
  <c r="Q42" i="118" s="1"/>
  <c r="D21" i="118"/>
  <c r="D42" i="118" s="1"/>
  <c r="L5" i="121"/>
  <c r="L24" i="121" s="1"/>
  <c r="V4" i="121"/>
  <c r="V23" i="121" s="1"/>
  <c r="Z5" i="121"/>
  <c r="Z24" i="121" s="1"/>
  <c r="R5" i="121"/>
  <c r="R24" i="121" s="1"/>
  <c r="J5" i="121"/>
  <c r="J24" i="121" s="1"/>
  <c r="B5" i="121"/>
  <c r="B24" i="121" s="1"/>
  <c r="T4" i="121"/>
  <c r="T23" i="121" s="1"/>
  <c r="L4" i="121"/>
  <c r="L23" i="121" s="1"/>
  <c r="D4" i="121"/>
  <c r="D23" i="121" s="1"/>
  <c r="E4" i="121"/>
  <c r="E23" i="121" s="1"/>
  <c r="Y5" i="121"/>
  <c r="Y24" i="121" s="1"/>
  <c r="Q5" i="121"/>
  <c r="Q24" i="121" s="1"/>
  <c r="I5" i="121"/>
  <c r="I24" i="121" s="1"/>
  <c r="AA4" i="121"/>
  <c r="AA23" i="121" s="1"/>
  <c r="S4" i="121"/>
  <c r="S23" i="121" s="1"/>
  <c r="K4" i="121"/>
  <c r="K23" i="121" s="1"/>
  <c r="C4" i="121"/>
  <c r="C23" i="121" s="1"/>
  <c r="D5" i="121"/>
  <c r="D24" i="121" s="1"/>
  <c r="C5" i="121"/>
  <c r="C24" i="121" s="1"/>
  <c r="X5" i="121"/>
  <c r="X24" i="121" s="1"/>
  <c r="P5" i="121"/>
  <c r="P24" i="121" s="1"/>
  <c r="H5" i="121"/>
  <c r="H24" i="121" s="1"/>
  <c r="Z4" i="121"/>
  <c r="Z23" i="121" s="1"/>
  <c r="R4" i="121"/>
  <c r="R23" i="121" s="1"/>
  <c r="J4" i="121"/>
  <c r="J23" i="121" s="1"/>
  <c r="B4" i="121"/>
  <c r="B23" i="121" s="1"/>
  <c r="K5" i="121"/>
  <c r="K24" i="121" s="1"/>
  <c r="W5" i="121"/>
  <c r="W24" i="121" s="1"/>
  <c r="O5" i="121"/>
  <c r="O24" i="121" s="1"/>
  <c r="G5" i="121"/>
  <c r="G24" i="121" s="1"/>
  <c r="Y4" i="121"/>
  <c r="Y23" i="121" s="1"/>
  <c r="Q4" i="121"/>
  <c r="Q23" i="121" s="1"/>
  <c r="I4" i="121"/>
  <c r="I23" i="121" s="1"/>
  <c r="T5" i="121"/>
  <c r="T24" i="121" s="1"/>
  <c r="F4" i="121"/>
  <c r="F23" i="121" s="1"/>
  <c r="AA5" i="121"/>
  <c r="AA24" i="121" s="1"/>
  <c r="U4" i="121"/>
  <c r="U23" i="121" s="1"/>
  <c r="V5" i="121"/>
  <c r="V24" i="121" s="1"/>
  <c r="F5" i="121"/>
  <c r="F24" i="121" s="1"/>
  <c r="X4" i="121"/>
  <c r="X23" i="121" s="1"/>
  <c r="P4" i="121"/>
  <c r="P23" i="121" s="1"/>
  <c r="H4" i="121"/>
  <c r="H23" i="121" s="1"/>
  <c r="N4" i="121"/>
  <c r="N23" i="121" s="1"/>
  <c r="S5" i="121"/>
  <c r="S24" i="121" s="1"/>
  <c r="M4" i="121"/>
  <c r="M23" i="121" s="1"/>
  <c r="U5" i="121"/>
  <c r="U24" i="121" s="1"/>
  <c r="M5" i="121"/>
  <c r="M24" i="121" s="1"/>
  <c r="E5" i="121"/>
  <c r="E24" i="121" s="1"/>
  <c r="W4" i="121"/>
  <c r="W23" i="121" s="1"/>
  <c r="O4" i="121"/>
  <c r="O23" i="121" s="1"/>
  <c r="G4" i="121"/>
  <c r="G23" i="121" s="1"/>
  <c r="B10" i="118"/>
  <c r="B31" i="118" s="1"/>
  <c r="H10" i="118"/>
  <c r="H31" i="118" s="1"/>
  <c r="BV11" i="116"/>
  <c r="BV31" i="116" s="1"/>
  <c r="F21" i="118"/>
  <c r="F42" i="118" s="1"/>
  <c r="E10" i="118"/>
  <c r="E31" i="118" s="1"/>
  <c r="N10" i="118"/>
  <c r="N31" i="118" s="1"/>
  <c r="F10" i="118"/>
  <c r="F31" i="118" s="1"/>
  <c r="E8" i="118"/>
  <c r="E29" i="118" s="1"/>
  <c r="BE11" i="116"/>
  <c r="BE31" i="116" s="1"/>
  <c r="BJ13" i="116"/>
  <c r="BJ33" i="116" s="1"/>
  <c r="BN13" i="116"/>
  <c r="BN33" i="116" s="1"/>
  <c r="BU13" i="116"/>
  <c r="BU33" i="116" s="1"/>
  <c r="BR11" i="116"/>
  <c r="BR31" i="116" s="1"/>
  <c r="BX13" i="116"/>
  <c r="BX33" i="116" s="1"/>
  <c r="BA11" i="116"/>
  <c r="BA31" i="116" s="1"/>
  <c r="D10" i="118"/>
  <c r="D31" i="118" s="1"/>
  <c r="BG11" i="116"/>
  <c r="BG31" i="116" s="1"/>
  <c r="B8" i="118"/>
  <c r="B29" i="118" s="1"/>
  <c r="P10" i="118"/>
  <c r="P31" i="118" s="1"/>
  <c r="K10" i="118"/>
  <c r="K31" i="118" s="1"/>
  <c r="Q8" i="118"/>
  <c r="Q29" i="118" s="1"/>
  <c r="Z10" i="118"/>
  <c r="Z31" i="118" s="1"/>
  <c r="D8" i="118"/>
  <c r="D29" i="118" s="1"/>
  <c r="V8" i="118"/>
  <c r="V29" i="118" s="1"/>
  <c r="H8" i="118"/>
  <c r="H29" i="118" s="1"/>
  <c r="G10" i="118"/>
  <c r="G31" i="118" s="1"/>
  <c r="BB11" i="116"/>
  <c r="BB31" i="116" s="1"/>
  <c r="F8" i="118"/>
  <c r="F29" i="118" s="1"/>
  <c r="BK11" i="116"/>
  <c r="BK31" i="116" s="1"/>
  <c r="O10" i="118"/>
  <c r="O31" i="118" s="1"/>
  <c r="BJ11" i="116"/>
  <c r="BJ31" i="116" s="1"/>
  <c r="BX11" i="116"/>
  <c r="BX31" i="116" s="1"/>
  <c r="X21" i="118"/>
  <c r="X42" i="118" s="1"/>
  <c r="T10" i="118"/>
  <c r="T31" i="118" s="1"/>
  <c r="BQ13" i="116"/>
  <c r="BQ33" i="116" s="1"/>
  <c r="I10" i="118"/>
  <c r="I31" i="118" s="1"/>
  <c r="X8" i="118"/>
  <c r="X29" i="118" s="1"/>
  <c r="BE13" i="116"/>
  <c r="BE33" i="116" s="1"/>
  <c r="BF13" i="116"/>
  <c r="BF33" i="116" s="1"/>
  <c r="G8" i="118"/>
  <c r="G29" i="118" s="1"/>
  <c r="BI11" i="116"/>
  <c r="BI31" i="116" s="1"/>
  <c r="BM13" i="116"/>
  <c r="BM33" i="116" s="1"/>
  <c r="BW13" i="116"/>
  <c r="BW33" i="116" s="1"/>
  <c r="BS13" i="116"/>
  <c r="BS33" i="116" s="1"/>
  <c r="BY13" i="116"/>
  <c r="BY33" i="116" s="1"/>
  <c r="BD11" i="116"/>
  <c r="BD31" i="116" s="1"/>
  <c r="BZ11" i="116"/>
  <c r="BZ31" i="116" s="1"/>
  <c r="R8" i="118"/>
  <c r="R29" i="118" s="1"/>
  <c r="C8" i="118"/>
  <c r="C29" i="118" s="1"/>
  <c r="O8" i="118"/>
  <c r="O29" i="118" s="1"/>
  <c r="W10" i="118"/>
  <c r="W31" i="118" s="1"/>
  <c r="U10" i="118"/>
  <c r="U31" i="118" s="1"/>
  <c r="BF11" i="116"/>
  <c r="BF31" i="116" s="1"/>
  <c r="Y8" i="118"/>
  <c r="Y29" i="118" s="1"/>
  <c r="CA11" i="116"/>
  <c r="CA31" i="116" s="1"/>
  <c r="CA13" i="116"/>
  <c r="CA33" i="116" s="1"/>
  <c r="CB11" i="116"/>
  <c r="CB31" i="116" s="1"/>
  <c r="I8" i="118"/>
  <c r="I29" i="118" s="1"/>
  <c r="J21" i="118"/>
  <c r="J42" i="118" s="1"/>
  <c r="BI13" i="116"/>
  <c r="BI33" i="116" s="1"/>
  <c r="BM11" i="116"/>
  <c r="BM31" i="116" s="1"/>
  <c r="BW11" i="116"/>
  <c r="BW31" i="116" s="1"/>
  <c r="BS11" i="116"/>
  <c r="BS31" i="116" s="1"/>
  <c r="BY11" i="116"/>
  <c r="BY31" i="116" s="1"/>
  <c r="M10" i="118"/>
  <c r="M31" i="118" s="1"/>
  <c r="BG13" i="116"/>
  <c r="BG33" i="116" s="1"/>
  <c r="R21" i="118"/>
  <c r="R42" i="118" s="1"/>
  <c r="Z8" i="118"/>
  <c r="Z29" i="118" s="1"/>
  <c r="L10" i="118"/>
  <c r="L31" i="118" s="1"/>
  <c r="BZ13" i="116"/>
  <c r="BZ33" i="116" s="1"/>
  <c r="BP13" i="116"/>
  <c r="BP33" i="116" s="1"/>
  <c r="BV13" i="116"/>
  <c r="BV33" i="116" s="1"/>
  <c r="BA13" i="116"/>
  <c r="BA33" i="116" s="1"/>
  <c r="S10" i="118"/>
  <c r="S31" i="118" s="1"/>
  <c r="R10" i="118"/>
  <c r="R31" i="118" s="1"/>
  <c r="J8" i="118"/>
  <c r="J29" i="118" s="1"/>
  <c r="Y21" i="118"/>
  <c r="Y42" i="118" s="1"/>
  <c r="N8" i="118"/>
  <c r="N29" i="118" s="1"/>
  <c r="BO13" i="116"/>
  <c r="BO33" i="116" s="1"/>
  <c r="BB13" i="116"/>
  <c r="BB33" i="116" s="1"/>
  <c r="P8" i="118"/>
  <c r="P29" i="118" s="1"/>
  <c r="U8" i="118"/>
  <c r="U29" i="118" s="1"/>
  <c r="M8" i="118"/>
  <c r="M29" i="118" s="1"/>
  <c r="V10" i="118"/>
  <c r="V31" i="118" s="1"/>
  <c r="L8" i="118"/>
  <c r="L29" i="118" s="1"/>
  <c r="BQ11" i="116"/>
  <c r="BQ31" i="116" s="1"/>
  <c r="BN11" i="116"/>
  <c r="BN31" i="116" s="1"/>
  <c r="BU11" i="116"/>
  <c r="BU31" i="116" s="1"/>
  <c r="BR13" i="116"/>
  <c r="BR33" i="116" s="1"/>
  <c r="BH13" i="116"/>
  <c r="BH33" i="116" s="1"/>
  <c r="BL13" i="116"/>
  <c r="BL33" i="116" s="1"/>
  <c r="BT11" i="116"/>
  <c r="BT31" i="116" s="1"/>
  <c r="BO11" i="116"/>
  <c r="BO31" i="116" s="1"/>
  <c r="T8" i="118"/>
  <c r="T29" i="118" s="1"/>
  <c r="W8" i="118"/>
  <c r="W29" i="118" s="1"/>
  <c r="C21" i="118"/>
  <c r="C42" i="118" s="1"/>
  <c r="P21" i="118"/>
  <c r="P42" i="118" s="1"/>
  <c r="BH11" i="116"/>
  <c r="BH31" i="116" s="1"/>
  <c r="BL11" i="116"/>
  <c r="BL31" i="116" s="1"/>
  <c r="BP11" i="116"/>
  <c r="BP31" i="116" s="1"/>
  <c r="BT13" i="116"/>
  <c r="BT33" i="116" s="1"/>
  <c r="Y10" i="118"/>
  <c r="Y31" i="118" s="1"/>
  <c r="BK13" i="116"/>
  <c r="BK33" i="116" s="1"/>
  <c r="Q10" i="118"/>
  <c r="Q31" i="118" s="1"/>
  <c r="C10" i="118"/>
  <c r="C31" i="118" s="1"/>
  <c r="S8" i="118"/>
  <c r="S29" i="118" s="1"/>
  <c r="K8" i="118"/>
  <c r="K29" i="118" s="1"/>
  <c r="J10" i="118"/>
  <c r="J31" i="118" s="1"/>
  <c r="CB16" i="116" l="1"/>
  <c r="CB36" i="116" s="1"/>
  <c r="CB14" i="116"/>
  <c r="CB34" i="116" s="1"/>
  <c r="BO14" i="116"/>
  <c r="BO34" i="116" s="1"/>
  <c r="BD14" i="116"/>
  <c r="BD34" i="116" s="1"/>
  <c r="BB14" i="116"/>
  <c r="BB34" i="116" s="1"/>
  <c r="Z13" i="118"/>
  <c r="Z34" i="118" s="1"/>
  <c r="B13" i="118"/>
  <c r="B34" i="118" s="1"/>
  <c r="BC16" i="116"/>
  <c r="BC36" i="116" s="1"/>
  <c r="BD16" i="116"/>
  <c r="BD36" i="116" s="1"/>
  <c r="BO16" i="116"/>
  <c r="BO36" i="116" s="1"/>
  <c r="BC14" i="116"/>
  <c r="BC34" i="116" s="1"/>
  <c r="BA16" i="116"/>
  <c r="BA36" i="116" s="1"/>
  <c r="BK14" i="116"/>
  <c r="BK34" i="116" s="1"/>
  <c r="BV16" i="116"/>
  <c r="BV36" i="116" s="1"/>
  <c r="BZ14" i="116"/>
  <c r="BZ34" i="116" s="1"/>
  <c r="BV14" i="116"/>
  <c r="BV34" i="116" s="1"/>
  <c r="BK16" i="116"/>
  <c r="BK36" i="116" s="1"/>
  <c r="L11" i="118"/>
  <c r="L32" i="118" s="1"/>
  <c r="BS14" i="116"/>
  <c r="BS34" i="116" s="1"/>
  <c r="L13" i="118"/>
  <c r="L34" i="118" s="1"/>
  <c r="BT16" i="116"/>
  <c r="BT36" i="116" s="1"/>
  <c r="BE16" i="116"/>
  <c r="BE36" i="116" s="1"/>
  <c r="BN14" i="116"/>
  <c r="BN34" i="116" s="1"/>
  <c r="BP16" i="116"/>
  <c r="BP36" i="116" s="1"/>
  <c r="BT14" i="116"/>
  <c r="BT34" i="116" s="1"/>
  <c r="CA14" i="116"/>
  <c r="CA34" i="116" s="1"/>
  <c r="BF16" i="116"/>
  <c r="BF36" i="116" s="1"/>
  <c r="W11" i="118"/>
  <c r="W32" i="118" s="1"/>
  <c r="U11" i="118"/>
  <c r="U32" i="118" s="1"/>
  <c r="G13" i="118"/>
  <c r="G34" i="118" s="1"/>
  <c r="Z11" i="118"/>
  <c r="Z32" i="118" s="1"/>
  <c r="W13" i="118"/>
  <c r="W34" i="118" s="1"/>
  <c r="U13" i="118"/>
  <c r="U34" i="118" s="1"/>
  <c r="G11" i="118"/>
  <c r="G32" i="118" s="1"/>
  <c r="I11" i="118"/>
  <c r="I32" i="118" s="1"/>
  <c r="E11" i="118"/>
  <c r="E32" i="118" s="1"/>
  <c r="AK9" i="120"/>
  <c r="AK21" i="120" s="1"/>
  <c r="AK10" i="119"/>
  <c r="AK31" i="119" s="1"/>
  <c r="AK10" i="117"/>
  <c r="AK31" i="117" s="1"/>
  <c r="AK10" i="116"/>
  <c r="AK30" i="116" s="1"/>
  <c r="BQ16" i="116"/>
  <c r="BQ36" i="116" s="1"/>
  <c r="BA14" i="116"/>
  <c r="BA34" i="116" s="1"/>
  <c r="N13" i="118"/>
  <c r="N34" i="118" s="1"/>
  <c r="D11" i="118"/>
  <c r="D32" i="118" s="1"/>
  <c r="BJ16" i="116"/>
  <c r="BJ36" i="116" s="1"/>
  <c r="BN16" i="116"/>
  <c r="BN36" i="116" s="1"/>
  <c r="O11" i="118"/>
  <c r="O32" i="118" s="1"/>
  <c r="BL16" i="116"/>
  <c r="BL36" i="116" s="1"/>
  <c r="J13" i="118"/>
  <c r="J34" i="118" s="1"/>
  <c r="AK8" i="119"/>
  <c r="AK29" i="119" s="1"/>
  <c r="AK8" i="117"/>
  <c r="AK29" i="117" s="1"/>
  <c r="AK8" i="116"/>
  <c r="AK28" i="116" s="1"/>
  <c r="BH14" i="116"/>
  <c r="BH34" i="116" s="1"/>
  <c r="BL14" i="116"/>
  <c r="BL34" i="116" s="1"/>
  <c r="BW14" i="116"/>
  <c r="BW34" i="116" s="1"/>
  <c r="BQ14" i="116"/>
  <c r="BQ34" i="116" s="1"/>
  <c r="BX14" i="116"/>
  <c r="BX34" i="116" s="1"/>
  <c r="BF14" i="116"/>
  <c r="BF34" i="116" s="1"/>
  <c r="BG16" i="116"/>
  <c r="BG36" i="116" s="1"/>
  <c r="S11" i="118"/>
  <c r="S32" i="118" s="1"/>
  <c r="BZ16" i="116"/>
  <c r="BZ36" i="116" s="1"/>
  <c r="X11" i="118"/>
  <c r="X32" i="118" s="1"/>
  <c r="O13" i="118"/>
  <c r="O34" i="118" s="1"/>
  <c r="V11" i="118"/>
  <c r="V32" i="118" s="1"/>
  <c r="V13" i="118"/>
  <c r="V34" i="118" s="1"/>
  <c r="S13" i="118"/>
  <c r="S34" i="118" s="1"/>
  <c r="H13" i="118"/>
  <c r="H34" i="118" s="1"/>
  <c r="BM14" i="116"/>
  <c r="BM34" i="116" s="1"/>
  <c r="P13" i="118"/>
  <c r="P34" i="118" s="1"/>
  <c r="X13" i="118"/>
  <c r="X34" i="118" s="1"/>
  <c r="P11" i="118"/>
  <c r="P32" i="118" s="1"/>
  <c r="C11" i="118"/>
  <c r="C32" i="118" s="1"/>
  <c r="BP14" i="116"/>
  <c r="BP34" i="116" s="1"/>
  <c r="Y11" i="118"/>
  <c r="Y32" i="118" s="1"/>
  <c r="BW16" i="116"/>
  <c r="BW36" i="116" s="1"/>
  <c r="BR16" i="116"/>
  <c r="BR36" i="116" s="1"/>
  <c r="BG14" i="116"/>
  <c r="BG34" i="116" s="1"/>
  <c r="B11" i="118"/>
  <c r="B32" i="118" s="1"/>
  <c r="BE14" i="116"/>
  <c r="BE34" i="116" s="1"/>
  <c r="M13" i="118"/>
  <c r="M34" i="118" s="1"/>
  <c r="BH16" i="116"/>
  <c r="BH36" i="116" s="1"/>
  <c r="D13" i="118"/>
  <c r="D34" i="118" s="1"/>
  <c r="N11" i="118"/>
  <c r="N32" i="118" s="1"/>
  <c r="BY16" i="116"/>
  <c r="BY36" i="116" s="1"/>
  <c r="Q11" i="118"/>
  <c r="Q32" i="118" s="1"/>
  <c r="K11" i="118"/>
  <c r="K32" i="118" s="1"/>
  <c r="Q13" i="118"/>
  <c r="Q34" i="118" s="1"/>
  <c r="K13" i="118"/>
  <c r="K34" i="118" s="1"/>
  <c r="T11" i="118"/>
  <c r="T32" i="118" s="1"/>
  <c r="CB19" i="116"/>
  <c r="CB39" i="116" s="1"/>
  <c r="H11" i="118"/>
  <c r="H32" i="118" s="1"/>
  <c r="CA16" i="116"/>
  <c r="CA36" i="116" s="1"/>
  <c r="BX16" i="116"/>
  <c r="BX36" i="116" s="1"/>
  <c r="Y13" i="118"/>
  <c r="Y34" i="118" s="1"/>
  <c r="F11" i="118"/>
  <c r="F32" i="118" s="1"/>
  <c r="BI16" i="116"/>
  <c r="BI36" i="116" s="1"/>
  <c r="BU14" i="116"/>
  <c r="BU34" i="116" s="1"/>
  <c r="BY14" i="116"/>
  <c r="BY34" i="116" s="1"/>
  <c r="BI14" i="116"/>
  <c r="BI34" i="116" s="1"/>
  <c r="BU16" i="116"/>
  <c r="BU36" i="116" s="1"/>
  <c r="BR14" i="116"/>
  <c r="BR34" i="116" s="1"/>
  <c r="AK21" i="119"/>
  <c r="AK42" i="119" s="1"/>
  <c r="AK21" i="117"/>
  <c r="AK42" i="117" s="1"/>
  <c r="AK21" i="116"/>
  <c r="AK41" i="116" s="1"/>
  <c r="BJ14" i="116"/>
  <c r="BJ34" i="116" s="1"/>
  <c r="BM16" i="116"/>
  <c r="BM36" i="116" s="1"/>
  <c r="BS16" i="116"/>
  <c r="BS36" i="116" s="1"/>
  <c r="I13" i="118"/>
  <c r="I34" i="118" s="1"/>
  <c r="R13" i="118"/>
  <c r="R34" i="118" s="1"/>
  <c r="J11" i="118"/>
  <c r="J32" i="118" s="1"/>
  <c r="BB16" i="116"/>
  <c r="BB36" i="116" s="1"/>
  <c r="M11" i="118"/>
  <c r="M32" i="118" s="1"/>
  <c r="R11" i="118"/>
  <c r="R32" i="118" s="1"/>
  <c r="F13" i="118"/>
  <c r="F34" i="118" s="1"/>
  <c r="T13" i="118"/>
  <c r="T34" i="118" s="1"/>
  <c r="E13" i="118"/>
  <c r="E34" i="118" s="1"/>
  <c r="C13" i="118"/>
  <c r="C34" i="118" s="1"/>
  <c r="CB17" i="116" l="1"/>
  <c r="CB37" i="116" s="1"/>
  <c r="T16" i="118"/>
  <c r="T37" i="118" s="1"/>
  <c r="I16" i="118"/>
  <c r="I37" i="118" s="1"/>
  <c r="M16" i="118"/>
  <c r="M37" i="118" s="1"/>
  <c r="T14" i="118"/>
  <c r="T35" i="118" s="1"/>
  <c r="X14" i="118"/>
  <c r="X35" i="118" s="1"/>
  <c r="Z16" i="118"/>
  <c r="Z37" i="118" s="1"/>
  <c r="Z14" i="118"/>
  <c r="Z35" i="118" s="1"/>
  <c r="BO17" i="116"/>
  <c r="BO37" i="116" s="1"/>
  <c r="BV19" i="116"/>
  <c r="BV39" i="116" s="1"/>
  <c r="BD17" i="116"/>
  <c r="BD37" i="116" s="1"/>
  <c r="B14" i="118"/>
  <c r="B35" i="118" s="1"/>
  <c r="I14" i="118"/>
  <c r="I35" i="118" s="1"/>
  <c r="M14" i="118"/>
  <c r="M35" i="118" s="1"/>
  <c r="BD19" i="116"/>
  <c r="BD39" i="116" s="1"/>
  <c r="B16" i="118"/>
  <c r="B37" i="118" s="1"/>
  <c r="BK17" i="116"/>
  <c r="BK37" i="116" s="1"/>
  <c r="BA19" i="116"/>
  <c r="BA39" i="116" s="1"/>
  <c r="BB19" i="116"/>
  <c r="BB39" i="116" s="1"/>
  <c r="BV17" i="116"/>
  <c r="BV37" i="116" s="1"/>
  <c r="BO19" i="116"/>
  <c r="BO39" i="116" s="1"/>
  <c r="BA17" i="116"/>
  <c r="BA37" i="116" s="1"/>
  <c r="BC17" i="116"/>
  <c r="BC37" i="116" s="1"/>
  <c r="BK19" i="116"/>
  <c r="BK39" i="116" s="1"/>
  <c r="BC19" i="116"/>
  <c r="BC39" i="116" s="1"/>
  <c r="BB17" i="116"/>
  <c r="BB37" i="116" s="1"/>
  <c r="W16" i="118"/>
  <c r="W37" i="118" s="1"/>
  <c r="BE19" i="116"/>
  <c r="BE39" i="116" s="1"/>
  <c r="BN19" i="116"/>
  <c r="BN39" i="116" s="1"/>
  <c r="BW17" i="116"/>
  <c r="BW37" i="116" s="1"/>
  <c r="BS17" i="116"/>
  <c r="BS37" i="116" s="1"/>
  <c r="S16" i="118"/>
  <c r="S37" i="118" s="1"/>
  <c r="P16" i="118"/>
  <c r="P37" i="118" s="1"/>
  <c r="E16" i="118"/>
  <c r="E37" i="118" s="1"/>
  <c r="R14" i="118"/>
  <c r="R35" i="118" s="1"/>
  <c r="L14" i="118"/>
  <c r="L35" i="118" s="1"/>
  <c r="C16" i="118"/>
  <c r="C37" i="118" s="1"/>
  <c r="BJ19" i="116"/>
  <c r="BJ39" i="116" s="1"/>
  <c r="BM19" i="116"/>
  <c r="BM39" i="116" s="1"/>
  <c r="BP19" i="116"/>
  <c r="BP39" i="116" s="1"/>
  <c r="BT19" i="116"/>
  <c r="BT39" i="116" s="1"/>
  <c r="S14" i="118"/>
  <c r="S35" i="118" s="1"/>
  <c r="V16" i="118"/>
  <c r="V37" i="118" s="1"/>
  <c r="K14" i="118"/>
  <c r="K35" i="118" s="1"/>
  <c r="O16" i="118"/>
  <c r="O37" i="118" s="1"/>
  <c r="BE17" i="116"/>
  <c r="BE37" i="116" s="1"/>
  <c r="BG17" i="116"/>
  <c r="BG37" i="116" s="1"/>
  <c r="BP17" i="116"/>
  <c r="BP37" i="116" s="1"/>
  <c r="X16" i="118"/>
  <c r="X37" i="118" s="1"/>
  <c r="V14" i="118"/>
  <c r="V35" i="118" s="1"/>
  <c r="U14" i="118"/>
  <c r="U35" i="118" s="1"/>
  <c r="F14" i="118"/>
  <c r="F35" i="118" s="1"/>
  <c r="L16" i="118"/>
  <c r="L37" i="118" s="1"/>
  <c r="BN17" i="116"/>
  <c r="BN37" i="116" s="1"/>
  <c r="C14" i="118"/>
  <c r="C35" i="118" s="1"/>
  <c r="BM17" i="116"/>
  <c r="BM37" i="116" s="1"/>
  <c r="BI19" i="116"/>
  <c r="BI39" i="116" s="1"/>
  <c r="BL19" i="116"/>
  <c r="BL39" i="116" s="1"/>
  <c r="BQ19" i="116"/>
  <c r="BQ39" i="116" s="1"/>
  <c r="BX19" i="116"/>
  <c r="BX39" i="116" s="1"/>
  <c r="BF17" i="116"/>
  <c r="BF37" i="116" s="1"/>
  <c r="CA19" i="116"/>
  <c r="CA39" i="116" s="1"/>
  <c r="Q16" i="118"/>
  <c r="Q37" i="118" s="1"/>
  <c r="K16" i="118"/>
  <c r="K37" i="118" s="1"/>
  <c r="E14" i="118"/>
  <c r="E35" i="118" s="1"/>
  <c r="N14" i="118"/>
  <c r="N35" i="118" s="1"/>
  <c r="BW19" i="116"/>
  <c r="BW39" i="116" s="1"/>
  <c r="H14" i="118"/>
  <c r="H35" i="118" s="1"/>
  <c r="F16" i="118"/>
  <c r="F37" i="118" s="1"/>
  <c r="BT17" i="116"/>
  <c r="BT37" i="116" s="1"/>
  <c r="CA17" i="116"/>
  <c r="CA37" i="116" s="1"/>
  <c r="AK11" i="120"/>
  <c r="AK23" i="120" s="1"/>
  <c r="AK13" i="119"/>
  <c r="AK34" i="119" s="1"/>
  <c r="AK13" i="117"/>
  <c r="AK34" i="117" s="1"/>
  <c r="AK13" i="116"/>
  <c r="AK33" i="116" s="1"/>
  <c r="BI17" i="116"/>
  <c r="BI37" i="116" s="1"/>
  <c r="BL17" i="116"/>
  <c r="BL37" i="116" s="1"/>
  <c r="BQ17" i="116"/>
  <c r="BQ37" i="116" s="1"/>
  <c r="BX17" i="116"/>
  <c r="BX37" i="116" s="1"/>
  <c r="BF19" i="116"/>
  <c r="BF39" i="116" s="1"/>
  <c r="Y16" i="118"/>
  <c r="Y37" i="118" s="1"/>
  <c r="P14" i="118"/>
  <c r="P35" i="118" s="1"/>
  <c r="G14" i="118"/>
  <c r="G35" i="118" s="1"/>
  <c r="J16" i="118"/>
  <c r="J37" i="118" s="1"/>
  <c r="Y14" i="118"/>
  <c r="Y35" i="118" s="1"/>
  <c r="N16" i="118"/>
  <c r="N37" i="118" s="1"/>
  <c r="R16" i="118"/>
  <c r="R37" i="118" s="1"/>
  <c r="Q14" i="118"/>
  <c r="Q35" i="118" s="1"/>
  <c r="BS19" i="116"/>
  <c r="BS39" i="116" s="1"/>
  <c r="BJ17" i="116"/>
  <c r="BJ37" i="116" s="1"/>
  <c r="AK11" i="119"/>
  <c r="AK32" i="119" s="1"/>
  <c r="AK11" i="117"/>
  <c r="AK32" i="117" s="1"/>
  <c r="AK11" i="116"/>
  <c r="AK31" i="116" s="1"/>
  <c r="BH19" i="116"/>
  <c r="BH39" i="116" s="1"/>
  <c r="BU17" i="116"/>
  <c r="BU37" i="116" s="1"/>
  <c r="BR19" i="116"/>
  <c r="BR39" i="116" s="1"/>
  <c r="BY17" i="116"/>
  <c r="BY37" i="116" s="1"/>
  <c r="D16" i="118"/>
  <c r="D37" i="118" s="1"/>
  <c r="W14" i="118"/>
  <c r="W35" i="118" s="1"/>
  <c r="G16" i="118"/>
  <c r="G37" i="118" s="1"/>
  <c r="U16" i="118"/>
  <c r="U37" i="118" s="1"/>
  <c r="BZ17" i="116"/>
  <c r="BZ37" i="116" s="1"/>
  <c r="BH17" i="116"/>
  <c r="BH37" i="116" s="1"/>
  <c r="BU19" i="116"/>
  <c r="BU39" i="116" s="1"/>
  <c r="BR17" i="116"/>
  <c r="BR37" i="116" s="1"/>
  <c r="BY19" i="116"/>
  <c r="BY39" i="116" s="1"/>
  <c r="BG19" i="116"/>
  <c r="BG39" i="116" s="1"/>
  <c r="BZ19" i="116"/>
  <c r="BZ39" i="116" s="1"/>
  <c r="D14" i="118"/>
  <c r="D35" i="118" s="1"/>
  <c r="O14" i="118"/>
  <c r="O35" i="118" s="1"/>
  <c r="J14" i="118"/>
  <c r="J35" i="118" s="1"/>
  <c r="H16" i="118"/>
  <c r="H37" i="118" s="1"/>
  <c r="B19" i="118" l="1"/>
  <c r="B40" i="118" s="1"/>
  <c r="M19" i="118"/>
  <c r="M40" i="118" s="1"/>
  <c r="I19" i="118"/>
  <c r="I40" i="118" s="1"/>
  <c r="Z17" i="118"/>
  <c r="Z38" i="118" s="1"/>
  <c r="Z19" i="118"/>
  <c r="Z40" i="118" s="1"/>
  <c r="B17" i="118"/>
  <c r="B38" i="118" s="1"/>
  <c r="I17" i="118"/>
  <c r="I38" i="118" s="1"/>
  <c r="T19" i="118"/>
  <c r="T40" i="118" s="1"/>
  <c r="M17" i="118"/>
  <c r="M38" i="118" s="1"/>
  <c r="T17" i="118"/>
  <c r="T38" i="118" s="1"/>
  <c r="E17" i="118"/>
  <c r="E38" i="118" s="1"/>
  <c r="O19" i="118"/>
  <c r="O40" i="118" s="1"/>
  <c r="G19" i="118"/>
  <c r="G40" i="118" s="1"/>
  <c r="R19" i="118"/>
  <c r="R40" i="118" s="1"/>
  <c r="K19" i="118"/>
  <c r="K40" i="118" s="1"/>
  <c r="P19" i="118"/>
  <c r="P40" i="118" s="1"/>
  <c r="H17" i="118"/>
  <c r="H38" i="118" s="1"/>
  <c r="L19" i="118"/>
  <c r="L40" i="118" s="1"/>
  <c r="X19" i="118"/>
  <c r="X40" i="118" s="1"/>
  <c r="V17" i="118"/>
  <c r="V38" i="118" s="1"/>
  <c r="J17" i="118"/>
  <c r="J38" i="118" s="1"/>
  <c r="R17" i="118"/>
  <c r="R38" i="118" s="1"/>
  <c r="U19" i="118"/>
  <c r="U40" i="118" s="1"/>
  <c r="Y19" i="118"/>
  <c r="Y40" i="118" s="1"/>
  <c r="P17" i="118"/>
  <c r="P38" i="118" s="1"/>
  <c r="V19" i="118"/>
  <c r="V40" i="118" s="1"/>
  <c r="J19" i="118"/>
  <c r="J40" i="118" s="1"/>
  <c r="N19" i="118"/>
  <c r="N40" i="118" s="1"/>
  <c r="H19" i="118"/>
  <c r="H40" i="118" s="1"/>
  <c r="F17" i="118"/>
  <c r="F38" i="118" s="1"/>
  <c r="F19" i="118"/>
  <c r="F40" i="118" s="1"/>
  <c r="AK13" i="120"/>
  <c r="AK25" i="120" s="1"/>
  <c r="AK16" i="119"/>
  <c r="AK37" i="119" s="1"/>
  <c r="AK16" i="117"/>
  <c r="AK37" i="117" s="1"/>
  <c r="AK16" i="116"/>
  <c r="AK36" i="116" s="1"/>
  <c r="AK14" i="119"/>
  <c r="AK35" i="119" s="1"/>
  <c r="AK14" i="117"/>
  <c r="AK35" i="117" s="1"/>
  <c r="AK14" i="116"/>
  <c r="AK34" i="116" s="1"/>
  <c r="W19" i="118"/>
  <c r="W40" i="118" s="1"/>
  <c r="S19" i="118"/>
  <c r="S40" i="118" s="1"/>
  <c r="X17" i="118"/>
  <c r="X38" i="118" s="1"/>
  <c r="W17" i="118"/>
  <c r="W38" i="118" s="1"/>
  <c r="S17" i="118"/>
  <c r="S38" i="118" s="1"/>
  <c r="D19" i="118"/>
  <c r="D40" i="118" s="1"/>
  <c r="K17" i="118"/>
  <c r="K38" i="118" s="1"/>
  <c r="L17" i="118"/>
  <c r="L38" i="118" s="1"/>
  <c r="N17" i="118"/>
  <c r="N38" i="118" s="1"/>
  <c r="C17" i="118"/>
  <c r="C38" i="118" s="1"/>
  <c r="U17" i="118"/>
  <c r="U38" i="118" s="1"/>
  <c r="C19" i="118"/>
  <c r="C40" i="118" s="1"/>
  <c r="Q17" i="118"/>
  <c r="Q38" i="118" s="1"/>
  <c r="E19" i="118"/>
  <c r="E40" i="118" s="1"/>
  <c r="O17" i="118"/>
  <c r="O38" i="118" s="1"/>
  <c r="G17" i="118"/>
  <c r="G38" i="118" s="1"/>
  <c r="Y17" i="118"/>
  <c r="Y38" i="118" s="1"/>
  <c r="Q19" i="118"/>
  <c r="Q40" i="118" s="1"/>
  <c r="D17" i="118"/>
  <c r="D38" i="118" s="1"/>
  <c r="B10" i="109" l="1"/>
  <c r="B31" i="109" s="1"/>
  <c r="B21" i="109"/>
  <c r="B42" i="109" s="1"/>
  <c r="B8" i="109"/>
  <c r="B29" i="109" s="1"/>
  <c r="G21" i="121"/>
  <c r="G40" i="121" s="1"/>
  <c r="G21" i="119"/>
  <c r="G42" i="119" s="1"/>
  <c r="G21" i="117"/>
  <c r="G42" i="117" s="1"/>
  <c r="G21" i="116"/>
  <c r="G41" i="116" s="1"/>
  <c r="Y10" i="121"/>
  <c r="Y29" i="121" s="1"/>
  <c r="Y9" i="120"/>
  <c r="Y21" i="120" s="1"/>
  <c r="Y10" i="119"/>
  <c r="Y31" i="119" s="1"/>
  <c r="Y10" i="117"/>
  <c r="Y31" i="117" s="1"/>
  <c r="Y10" i="116"/>
  <c r="Y30" i="116" s="1"/>
  <c r="AA8" i="121"/>
  <c r="AA27" i="121" s="1"/>
  <c r="AA8" i="119"/>
  <c r="AA29" i="119" s="1"/>
  <c r="AA8" i="117"/>
  <c r="AA29" i="117" s="1"/>
  <c r="AA8" i="116"/>
  <c r="AA28" i="116" s="1"/>
  <c r="AG21" i="119"/>
  <c r="AG42" i="119" s="1"/>
  <c r="AG21" i="117"/>
  <c r="AG42" i="117" s="1"/>
  <c r="AG21" i="116"/>
  <c r="AG41" i="116" s="1"/>
  <c r="Y21" i="121"/>
  <c r="Y40" i="121" s="1"/>
  <c r="Y21" i="119"/>
  <c r="Y42" i="119" s="1"/>
  <c r="Y21" i="117"/>
  <c r="Y42" i="117" s="1"/>
  <c r="Y21" i="116"/>
  <c r="Y41" i="116" s="1"/>
  <c r="I21" i="121"/>
  <c r="I40" i="121" s="1"/>
  <c r="I21" i="119"/>
  <c r="I42" i="119" s="1"/>
  <c r="I21" i="117"/>
  <c r="I42" i="117" s="1"/>
  <c r="I21" i="116"/>
  <c r="I41" i="116" s="1"/>
  <c r="AZ9" i="120"/>
  <c r="AZ21" i="120" s="1"/>
  <c r="AZ10" i="119"/>
  <c r="AZ31" i="119" s="1"/>
  <c r="AZ10" i="117"/>
  <c r="AZ31" i="117" s="1"/>
  <c r="AZ10" i="116"/>
  <c r="AZ30" i="116" s="1"/>
  <c r="AI9" i="120"/>
  <c r="AI21" i="120" s="1"/>
  <c r="AI10" i="119"/>
  <c r="AI31" i="119" s="1"/>
  <c r="AI10" i="117"/>
  <c r="AI31" i="117" s="1"/>
  <c r="AI10" i="116"/>
  <c r="AI30" i="116" s="1"/>
  <c r="S10" i="121"/>
  <c r="S29" i="121" s="1"/>
  <c r="S9" i="120"/>
  <c r="S21" i="120" s="1"/>
  <c r="S10" i="119"/>
  <c r="S31" i="119" s="1"/>
  <c r="S10" i="117"/>
  <c r="S31" i="117" s="1"/>
  <c r="S10" i="116"/>
  <c r="S30" i="116" s="1"/>
  <c r="C10" i="121"/>
  <c r="C29" i="121" s="1"/>
  <c r="C9" i="120"/>
  <c r="C21" i="120" s="1"/>
  <c r="C10" i="119"/>
  <c r="C31" i="119" s="1"/>
  <c r="C10" i="117"/>
  <c r="C31" i="117" s="1"/>
  <c r="C10" i="116"/>
  <c r="C30" i="116" s="1"/>
  <c r="AL8" i="119"/>
  <c r="AL29" i="119" s="1"/>
  <c r="AL8" i="117"/>
  <c r="AL29" i="117" s="1"/>
  <c r="AL8" i="116"/>
  <c r="AL28" i="116" s="1"/>
  <c r="AC8" i="119"/>
  <c r="AC29" i="119" s="1"/>
  <c r="AC8" i="117"/>
  <c r="AC29" i="117" s="1"/>
  <c r="AC8" i="116"/>
  <c r="AC28" i="116" s="1"/>
  <c r="M8" i="121"/>
  <c r="M27" i="121" s="1"/>
  <c r="M8" i="119"/>
  <c r="M29" i="119" s="1"/>
  <c r="M8" i="117"/>
  <c r="M29" i="117" s="1"/>
  <c r="M8" i="116"/>
  <c r="M28" i="116" s="1"/>
  <c r="AW21" i="119"/>
  <c r="AW42" i="119" s="1"/>
  <c r="AW21" i="117"/>
  <c r="AW42" i="117" s="1"/>
  <c r="AW21" i="116"/>
  <c r="AW41" i="116" s="1"/>
  <c r="AO21" i="119"/>
  <c r="AO42" i="119" s="1"/>
  <c r="AO21" i="117"/>
  <c r="AO42" i="117" s="1"/>
  <c r="AO21" i="116"/>
  <c r="AO41" i="116" s="1"/>
  <c r="AF21" i="119"/>
  <c r="AF42" i="119" s="1"/>
  <c r="AF21" i="117"/>
  <c r="AF42" i="117" s="1"/>
  <c r="AF21" i="116"/>
  <c r="AF41" i="116" s="1"/>
  <c r="X21" i="121"/>
  <c r="X40" i="121" s="1"/>
  <c r="X21" i="119"/>
  <c r="X42" i="119" s="1"/>
  <c r="X21" i="117"/>
  <c r="X42" i="117" s="1"/>
  <c r="X21" i="116"/>
  <c r="X41" i="116" s="1"/>
  <c r="P21" i="121"/>
  <c r="P40" i="121" s="1"/>
  <c r="P21" i="119"/>
  <c r="P42" i="119" s="1"/>
  <c r="P21" i="117"/>
  <c r="P42" i="117" s="1"/>
  <c r="P21" i="116"/>
  <c r="P41" i="116" s="1"/>
  <c r="H21" i="121"/>
  <c r="H40" i="121" s="1"/>
  <c r="H21" i="119"/>
  <c r="H42" i="119" s="1"/>
  <c r="H21" i="117"/>
  <c r="H42" i="117" s="1"/>
  <c r="H21" i="116"/>
  <c r="H41" i="116" s="1"/>
  <c r="AY9" i="120"/>
  <c r="AY21" i="120" s="1"/>
  <c r="AY10" i="119"/>
  <c r="AY31" i="119" s="1"/>
  <c r="AY10" i="117"/>
  <c r="AY31" i="117" s="1"/>
  <c r="AY10" i="116"/>
  <c r="AY30" i="116" s="1"/>
  <c r="AQ9" i="120"/>
  <c r="AQ21" i="120" s="1"/>
  <c r="AQ10" i="119"/>
  <c r="AQ31" i="119" s="1"/>
  <c r="AQ10" i="117"/>
  <c r="AQ31" i="117" s="1"/>
  <c r="AQ10" i="116"/>
  <c r="AQ30" i="116" s="1"/>
  <c r="AH9" i="120"/>
  <c r="AH21" i="120" s="1"/>
  <c r="AH10" i="119"/>
  <c r="AH31" i="119" s="1"/>
  <c r="AH10" i="117"/>
  <c r="AH31" i="117" s="1"/>
  <c r="AH10" i="116"/>
  <c r="AH30" i="116" s="1"/>
  <c r="Z10" i="121"/>
  <c r="Z29" i="121" s="1"/>
  <c r="Z9" i="120"/>
  <c r="Z21" i="120" s="1"/>
  <c r="Z10" i="119"/>
  <c r="Z31" i="119" s="1"/>
  <c r="Z10" i="117"/>
  <c r="Z31" i="117" s="1"/>
  <c r="Z10" i="116"/>
  <c r="Z30" i="116" s="1"/>
  <c r="R10" i="121"/>
  <c r="R29" i="121" s="1"/>
  <c r="R9" i="120"/>
  <c r="R21" i="120" s="1"/>
  <c r="R10" i="119"/>
  <c r="R31" i="119" s="1"/>
  <c r="R10" i="117"/>
  <c r="R31" i="117" s="1"/>
  <c r="R10" i="116"/>
  <c r="R30" i="116" s="1"/>
  <c r="J10" i="121"/>
  <c r="J29" i="121" s="1"/>
  <c r="J9" i="120"/>
  <c r="J21" i="120" s="1"/>
  <c r="J10" i="119"/>
  <c r="J31" i="119" s="1"/>
  <c r="J10" i="117"/>
  <c r="J31" i="117" s="1"/>
  <c r="J10" i="116"/>
  <c r="J30" i="116" s="1"/>
  <c r="B10" i="121"/>
  <c r="B29" i="121" s="1"/>
  <c r="B9" i="120"/>
  <c r="B21" i="120" s="1"/>
  <c r="B10" i="119"/>
  <c r="B31" i="119" s="1"/>
  <c r="B10" i="117"/>
  <c r="B31" i="117" s="1"/>
  <c r="B10" i="116"/>
  <c r="B30" i="116" s="1"/>
  <c r="AS8" i="119"/>
  <c r="AS29" i="119" s="1"/>
  <c r="AS8" i="117"/>
  <c r="AS29" i="117" s="1"/>
  <c r="AS8" i="116"/>
  <c r="AS28" i="116" s="1"/>
  <c r="AJ8" i="119"/>
  <c r="AJ29" i="119" s="1"/>
  <c r="AJ8" i="117"/>
  <c r="AJ29" i="117" s="1"/>
  <c r="AJ8" i="116"/>
  <c r="AJ28" i="116" s="1"/>
  <c r="AB8" i="119"/>
  <c r="AB29" i="119" s="1"/>
  <c r="AB8" i="117"/>
  <c r="AB29" i="117" s="1"/>
  <c r="AB8" i="116"/>
  <c r="AB28" i="116" s="1"/>
  <c r="T8" i="121"/>
  <c r="T27" i="121" s="1"/>
  <c r="T8" i="119"/>
  <c r="T29" i="119" s="1"/>
  <c r="T8" i="117"/>
  <c r="T29" i="117" s="1"/>
  <c r="T8" i="116"/>
  <c r="T28" i="116" s="1"/>
  <c r="L8" i="121"/>
  <c r="L27" i="121" s="1"/>
  <c r="L8" i="119"/>
  <c r="L29" i="119" s="1"/>
  <c r="L8" i="117"/>
  <c r="L29" i="117" s="1"/>
  <c r="L8" i="116"/>
  <c r="L28" i="116" s="1"/>
  <c r="D8" i="121"/>
  <c r="D27" i="121" s="1"/>
  <c r="D8" i="119"/>
  <c r="D29" i="119" s="1"/>
  <c r="D8" i="117"/>
  <c r="D29" i="117" s="1"/>
  <c r="D8" i="116"/>
  <c r="D28" i="116" s="1"/>
  <c r="AV21" i="119"/>
  <c r="AV42" i="119" s="1"/>
  <c r="AV21" i="117"/>
  <c r="AV42" i="117" s="1"/>
  <c r="AV21" i="116"/>
  <c r="AV41" i="116" s="1"/>
  <c r="AX9" i="120"/>
  <c r="AX21" i="120" s="1"/>
  <c r="AX10" i="119"/>
  <c r="AX31" i="119" s="1"/>
  <c r="AX10" i="117"/>
  <c r="AX31" i="117" s="1"/>
  <c r="AX10" i="116"/>
  <c r="AX30" i="116" s="1"/>
  <c r="Q10" i="121"/>
  <c r="Q29" i="121" s="1"/>
  <c r="Q9" i="120"/>
  <c r="Q21" i="120" s="1"/>
  <c r="Q10" i="119"/>
  <c r="Q31" i="119" s="1"/>
  <c r="Q10" i="117"/>
  <c r="Q31" i="117" s="1"/>
  <c r="Q10" i="116"/>
  <c r="Q30" i="116" s="1"/>
  <c r="AI8" i="119"/>
  <c r="AI29" i="119" s="1"/>
  <c r="AI8" i="117"/>
  <c r="AI29" i="117" s="1"/>
  <c r="AI8" i="116"/>
  <c r="AI28" i="116" s="1"/>
  <c r="C8" i="121"/>
  <c r="C27" i="121" s="1"/>
  <c r="C8" i="119"/>
  <c r="C29" i="119" s="1"/>
  <c r="C8" i="117"/>
  <c r="C29" i="117" s="1"/>
  <c r="C8" i="116"/>
  <c r="C28" i="116" s="1"/>
  <c r="AU21" i="119"/>
  <c r="AU42" i="119" s="1"/>
  <c r="AU21" i="117"/>
  <c r="AU42" i="117" s="1"/>
  <c r="AU21" i="116"/>
  <c r="AU41" i="116" s="1"/>
  <c r="AM21" i="119"/>
  <c r="AM42" i="119" s="1"/>
  <c r="AM21" i="117"/>
  <c r="AM42" i="117" s="1"/>
  <c r="AM21" i="116"/>
  <c r="AM41" i="116" s="1"/>
  <c r="AD21" i="119"/>
  <c r="AD42" i="119" s="1"/>
  <c r="AD21" i="117"/>
  <c r="AD42" i="117" s="1"/>
  <c r="AD21" i="116"/>
  <c r="AD41" i="116" s="1"/>
  <c r="V21" i="121"/>
  <c r="V40" i="121" s="1"/>
  <c r="V21" i="119"/>
  <c r="V42" i="119" s="1"/>
  <c r="V21" i="117"/>
  <c r="V42" i="117" s="1"/>
  <c r="V21" i="116"/>
  <c r="V41" i="116" s="1"/>
  <c r="N21" i="121"/>
  <c r="N40" i="121" s="1"/>
  <c r="N21" i="119"/>
  <c r="N42" i="119" s="1"/>
  <c r="N21" i="117"/>
  <c r="N42" i="117" s="1"/>
  <c r="N21" i="116"/>
  <c r="N41" i="116" s="1"/>
  <c r="F21" i="121"/>
  <c r="F40" i="121" s="1"/>
  <c r="F21" i="119"/>
  <c r="F42" i="119" s="1"/>
  <c r="F21" i="117"/>
  <c r="F42" i="117" s="1"/>
  <c r="F21" i="116"/>
  <c r="F41" i="116" s="1"/>
  <c r="AW9" i="120"/>
  <c r="AW21" i="120" s="1"/>
  <c r="AW10" i="119"/>
  <c r="AW31" i="119" s="1"/>
  <c r="AW10" i="117"/>
  <c r="AW31" i="117" s="1"/>
  <c r="AW10" i="116"/>
  <c r="AW30" i="116" s="1"/>
  <c r="AO9" i="120"/>
  <c r="AO21" i="120" s="1"/>
  <c r="AO10" i="119"/>
  <c r="AO31" i="119" s="1"/>
  <c r="AO10" i="117"/>
  <c r="AO31" i="117" s="1"/>
  <c r="AO10" i="116"/>
  <c r="AO30" i="116" s="1"/>
  <c r="AF9" i="120"/>
  <c r="AF21" i="120" s="1"/>
  <c r="AF10" i="119"/>
  <c r="AF31" i="119" s="1"/>
  <c r="AF10" i="117"/>
  <c r="AF31" i="117" s="1"/>
  <c r="AF10" i="116"/>
  <c r="AF30" i="116" s="1"/>
  <c r="X10" i="121"/>
  <c r="X29" i="121" s="1"/>
  <c r="X9" i="120"/>
  <c r="X21" i="120" s="1"/>
  <c r="X10" i="119"/>
  <c r="X31" i="119" s="1"/>
  <c r="X10" i="117"/>
  <c r="X31" i="117" s="1"/>
  <c r="X10" i="116"/>
  <c r="X30" i="116" s="1"/>
  <c r="P10" i="121"/>
  <c r="P29" i="121" s="1"/>
  <c r="P9" i="120"/>
  <c r="P21" i="120" s="1"/>
  <c r="P10" i="119"/>
  <c r="P31" i="119" s="1"/>
  <c r="P10" i="117"/>
  <c r="P31" i="117" s="1"/>
  <c r="P10" i="116"/>
  <c r="P30" i="116" s="1"/>
  <c r="H9" i="120"/>
  <c r="H21" i="120" s="1"/>
  <c r="H10" i="121"/>
  <c r="H29" i="121" s="1"/>
  <c r="H10" i="119"/>
  <c r="H31" i="119" s="1"/>
  <c r="H10" i="117"/>
  <c r="H31" i="117" s="1"/>
  <c r="H10" i="116"/>
  <c r="H30" i="116" s="1"/>
  <c r="AY8" i="119"/>
  <c r="AY29" i="119" s="1"/>
  <c r="AY8" i="117"/>
  <c r="AY29" i="117" s="1"/>
  <c r="AY8" i="116"/>
  <c r="AY28" i="116" s="1"/>
  <c r="AQ8" i="119"/>
  <c r="AQ29" i="119" s="1"/>
  <c r="AQ8" i="117"/>
  <c r="AQ29" i="117" s="1"/>
  <c r="AQ8" i="116"/>
  <c r="AQ28" i="116" s="1"/>
  <c r="AH8" i="119"/>
  <c r="AH29" i="119" s="1"/>
  <c r="AH8" i="117"/>
  <c r="AH29" i="117" s="1"/>
  <c r="AH8" i="116"/>
  <c r="AH28" i="116" s="1"/>
  <c r="Z8" i="121"/>
  <c r="Z27" i="121" s="1"/>
  <c r="Z8" i="119"/>
  <c r="Z29" i="119" s="1"/>
  <c r="Z8" i="117"/>
  <c r="Z29" i="117" s="1"/>
  <c r="Z8" i="116"/>
  <c r="Z28" i="116" s="1"/>
  <c r="R8" i="121"/>
  <c r="R27" i="121" s="1"/>
  <c r="R8" i="119"/>
  <c r="R29" i="119" s="1"/>
  <c r="R8" i="117"/>
  <c r="R29" i="117" s="1"/>
  <c r="R8" i="116"/>
  <c r="R28" i="116" s="1"/>
  <c r="J8" i="121"/>
  <c r="J27" i="121" s="1"/>
  <c r="J8" i="119"/>
  <c r="J29" i="119" s="1"/>
  <c r="J8" i="117"/>
  <c r="J29" i="117" s="1"/>
  <c r="J8" i="116"/>
  <c r="J28" i="116" s="1"/>
  <c r="B8" i="121"/>
  <c r="B27" i="121" s="1"/>
  <c r="B8" i="119"/>
  <c r="B29" i="119" s="1"/>
  <c r="B8" i="117"/>
  <c r="B29" i="117" s="1"/>
  <c r="B8" i="116"/>
  <c r="B28" i="116" s="1"/>
  <c r="AN21" i="119"/>
  <c r="AN42" i="119" s="1"/>
  <c r="AN21" i="117"/>
  <c r="AN42" i="117" s="1"/>
  <c r="AN21" i="116"/>
  <c r="AN41" i="116" s="1"/>
  <c r="AN9" i="120"/>
  <c r="AN21" i="120" s="1"/>
  <c r="AN10" i="119"/>
  <c r="AN31" i="119" s="1"/>
  <c r="AN10" i="117"/>
  <c r="AN31" i="117" s="1"/>
  <c r="AN10" i="116"/>
  <c r="AN30" i="116" s="1"/>
  <c r="W21" i="121"/>
  <c r="W40" i="121" s="1"/>
  <c r="W21" i="119"/>
  <c r="W42" i="119" s="1"/>
  <c r="W21" i="117"/>
  <c r="W42" i="117" s="1"/>
  <c r="W21" i="116"/>
  <c r="W41" i="116" s="1"/>
  <c r="I10" i="121"/>
  <c r="I29" i="121" s="1"/>
  <c r="I9" i="120"/>
  <c r="I21" i="120" s="1"/>
  <c r="I10" i="119"/>
  <c r="I31" i="119" s="1"/>
  <c r="I10" i="117"/>
  <c r="I31" i="117" s="1"/>
  <c r="I10" i="116"/>
  <c r="I30" i="116" s="1"/>
  <c r="AT21" i="119"/>
  <c r="AT42" i="119" s="1"/>
  <c r="AT21" i="117"/>
  <c r="AT42" i="117" s="1"/>
  <c r="AT21" i="116"/>
  <c r="AT41" i="116" s="1"/>
  <c r="M21" i="121"/>
  <c r="M40" i="121" s="1"/>
  <c r="M21" i="119"/>
  <c r="M42" i="119" s="1"/>
  <c r="M21" i="117"/>
  <c r="M42" i="117" s="1"/>
  <c r="M21" i="116"/>
  <c r="M41" i="116" s="1"/>
  <c r="AE9" i="120"/>
  <c r="AE21" i="120" s="1"/>
  <c r="AE10" i="119"/>
  <c r="AE31" i="119" s="1"/>
  <c r="AE10" i="117"/>
  <c r="AE31" i="117" s="1"/>
  <c r="AE10" i="116"/>
  <c r="AE30" i="116" s="1"/>
  <c r="AP8" i="119"/>
  <c r="AP29" i="119" s="1"/>
  <c r="AP8" i="117"/>
  <c r="AP29" i="117" s="1"/>
  <c r="AP8" i="116"/>
  <c r="AP28" i="116" s="1"/>
  <c r="Q8" i="121"/>
  <c r="Q27" i="121" s="1"/>
  <c r="Q8" i="119"/>
  <c r="Q29" i="119" s="1"/>
  <c r="Q8" i="117"/>
  <c r="Q29" i="117" s="1"/>
  <c r="Q8" i="116"/>
  <c r="Q28" i="116" s="1"/>
  <c r="AS21" i="119"/>
  <c r="AS42" i="119" s="1"/>
  <c r="AS21" i="117"/>
  <c r="AS42" i="117" s="1"/>
  <c r="AS21" i="116"/>
  <c r="AS41" i="116" s="1"/>
  <c r="AJ21" i="119"/>
  <c r="AJ42" i="119" s="1"/>
  <c r="AJ21" i="117"/>
  <c r="AJ42" i="117" s="1"/>
  <c r="AJ21" i="116"/>
  <c r="AJ41" i="116" s="1"/>
  <c r="AB21" i="119"/>
  <c r="AB42" i="119" s="1"/>
  <c r="AB21" i="117"/>
  <c r="AB42" i="117" s="1"/>
  <c r="AB21" i="116"/>
  <c r="AB41" i="116" s="1"/>
  <c r="T21" i="121"/>
  <c r="T40" i="121" s="1"/>
  <c r="T21" i="119"/>
  <c r="T42" i="119" s="1"/>
  <c r="T21" i="117"/>
  <c r="T42" i="117" s="1"/>
  <c r="T21" i="116"/>
  <c r="T41" i="116" s="1"/>
  <c r="L21" i="121"/>
  <c r="L40" i="121" s="1"/>
  <c r="L21" i="119"/>
  <c r="L42" i="119" s="1"/>
  <c r="L21" i="117"/>
  <c r="L42" i="117" s="1"/>
  <c r="L21" i="116"/>
  <c r="L41" i="116" s="1"/>
  <c r="D21" i="121"/>
  <c r="D40" i="121" s="1"/>
  <c r="D21" i="119"/>
  <c r="D42" i="119" s="1"/>
  <c r="D21" i="117"/>
  <c r="D42" i="117" s="1"/>
  <c r="D21" i="116"/>
  <c r="D41" i="116" s="1"/>
  <c r="AU9" i="120"/>
  <c r="AU21" i="120" s="1"/>
  <c r="AU10" i="119"/>
  <c r="AU31" i="119" s="1"/>
  <c r="AU10" i="117"/>
  <c r="AU31" i="117" s="1"/>
  <c r="AU10" i="116"/>
  <c r="AU30" i="116" s="1"/>
  <c r="AM9" i="120"/>
  <c r="AM21" i="120" s="1"/>
  <c r="AM10" i="119"/>
  <c r="AM31" i="119" s="1"/>
  <c r="AM10" i="117"/>
  <c r="AM31" i="117" s="1"/>
  <c r="AM10" i="116"/>
  <c r="AM30" i="116" s="1"/>
  <c r="AD9" i="120"/>
  <c r="AD21" i="120" s="1"/>
  <c r="AD10" i="119"/>
  <c r="AD31" i="119" s="1"/>
  <c r="AD10" i="117"/>
  <c r="AD31" i="117" s="1"/>
  <c r="AD10" i="116"/>
  <c r="AD30" i="116" s="1"/>
  <c r="V10" i="121"/>
  <c r="V29" i="121" s="1"/>
  <c r="V9" i="120"/>
  <c r="V21" i="120" s="1"/>
  <c r="V10" i="119"/>
  <c r="V31" i="119" s="1"/>
  <c r="V10" i="117"/>
  <c r="V31" i="117" s="1"/>
  <c r="V10" i="116"/>
  <c r="V30" i="116" s="1"/>
  <c r="N10" i="121"/>
  <c r="N29" i="121" s="1"/>
  <c r="N9" i="120"/>
  <c r="N21" i="120" s="1"/>
  <c r="N10" i="119"/>
  <c r="N31" i="119" s="1"/>
  <c r="N10" i="117"/>
  <c r="N31" i="117" s="1"/>
  <c r="N10" i="116"/>
  <c r="N30" i="116" s="1"/>
  <c r="F10" i="121"/>
  <c r="F29" i="121" s="1"/>
  <c r="F9" i="120"/>
  <c r="F21" i="120" s="1"/>
  <c r="F10" i="119"/>
  <c r="F31" i="119" s="1"/>
  <c r="F10" i="117"/>
  <c r="F31" i="117" s="1"/>
  <c r="F10" i="116"/>
  <c r="F30" i="116" s="1"/>
  <c r="AW8" i="119"/>
  <c r="AW29" i="119" s="1"/>
  <c r="AW8" i="117"/>
  <c r="AW29" i="117" s="1"/>
  <c r="AW8" i="116"/>
  <c r="AW28" i="116" s="1"/>
  <c r="AO8" i="119"/>
  <c r="AO29" i="119" s="1"/>
  <c r="AO8" i="117"/>
  <c r="AO29" i="117" s="1"/>
  <c r="AO8" i="116"/>
  <c r="AO28" i="116" s="1"/>
  <c r="AF8" i="119"/>
  <c r="AF29" i="119" s="1"/>
  <c r="AF8" i="117"/>
  <c r="AF29" i="117" s="1"/>
  <c r="AF8" i="116"/>
  <c r="AF28" i="116" s="1"/>
  <c r="X8" i="121"/>
  <c r="X27" i="121" s="1"/>
  <c r="X8" i="119"/>
  <c r="X29" i="119" s="1"/>
  <c r="X8" i="117"/>
  <c r="X29" i="117" s="1"/>
  <c r="X8" i="116"/>
  <c r="X28" i="116" s="1"/>
  <c r="P8" i="121"/>
  <c r="P27" i="121" s="1"/>
  <c r="P8" i="119"/>
  <c r="P29" i="119" s="1"/>
  <c r="P8" i="117"/>
  <c r="P29" i="117" s="1"/>
  <c r="P8" i="116"/>
  <c r="P28" i="116" s="1"/>
  <c r="H8" i="121"/>
  <c r="H27" i="121" s="1"/>
  <c r="H8" i="119"/>
  <c r="H29" i="119" s="1"/>
  <c r="H8" i="117"/>
  <c r="H29" i="117" s="1"/>
  <c r="H8" i="116"/>
  <c r="H28" i="116" s="1"/>
  <c r="O21" i="121"/>
  <c r="O40" i="121" s="1"/>
  <c r="O21" i="119"/>
  <c r="O42" i="119" s="1"/>
  <c r="O21" i="117"/>
  <c r="O42" i="117" s="1"/>
  <c r="O21" i="116"/>
  <c r="O41" i="116" s="1"/>
  <c r="AG9" i="120"/>
  <c r="AG21" i="120" s="1"/>
  <c r="AG10" i="119"/>
  <c r="AG31" i="119" s="1"/>
  <c r="AG10" i="117"/>
  <c r="AG31" i="117" s="1"/>
  <c r="AG10" i="116"/>
  <c r="AG30" i="116" s="1"/>
  <c r="AZ8" i="119"/>
  <c r="AZ29" i="119" s="1"/>
  <c r="AZ8" i="117"/>
  <c r="AZ29" i="117" s="1"/>
  <c r="AZ8" i="116"/>
  <c r="AZ28" i="116" s="1"/>
  <c r="S8" i="121"/>
  <c r="S27" i="121" s="1"/>
  <c r="S8" i="119"/>
  <c r="S29" i="119" s="1"/>
  <c r="S8" i="117"/>
  <c r="S29" i="117" s="1"/>
  <c r="S8" i="116"/>
  <c r="S28" i="116" s="1"/>
  <c r="K8" i="121"/>
  <c r="K27" i="121" s="1"/>
  <c r="K8" i="119"/>
  <c r="K29" i="119" s="1"/>
  <c r="K8" i="117"/>
  <c r="K29" i="117" s="1"/>
  <c r="K8" i="116"/>
  <c r="K28" i="116" s="1"/>
  <c r="AC21" i="119"/>
  <c r="AC42" i="119" s="1"/>
  <c r="AC21" i="117"/>
  <c r="AC42" i="117" s="1"/>
  <c r="AC21" i="116"/>
  <c r="AC41" i="116" s="1"/>
  <c r="E21" i="121"/>
  <c r="E40" i="121" s="1"/>
  <c r="E21" i="119"/>
  <c r="E42" i="119" s="1"/>
  <c r="E21" i="117"/>
  <c r="E42" i="117" s="1"/>
  <c r="E21" i="116"/>
  <c r="E41" i="116" s="1"/>
  <c r="W10" i="121"/>
  <c r="W29" i="121" s="1"/>
  <c r="W9" i="120"/>
  <c r="W21" i="120" s="1"/>
  <c r="W10" i="119"/>
  <c r="W31" i="119" s="1"/>
  <c r="W10" i="117"/>
  <c r="W31" i="117" s="1"/>
  <c r="W10" i="116"/>
  <c r="W30" i="116" s="1"/>
  <c r="G10" i="121"/>
  <c r="G29" i="121" s="1"/>
  <c r="G9" i="120"/>
  <c r="G21" i="120" s="1"/>
  <c r="G10" i="119"/>
  <c r="G31" i="119" s="1"/>
  <c r="G10" i="117"/>
  <c r="G31" i="117" s="1"/>
  <c r="G10" i="116"/>
  <c r="G30" i="116" s="1"/>
  <c r="Y8" i="121"/>
  <c r="Y27" i="121" s="1"/>
  <c r="Y8" i="119"/>
  <c r="Y29" i="119" s="1"/>
  <c r="Y8" i="117"/>
  <c r="Y29" i="117" s="1"/>
  <c r="Y8" i="116"/>
  <c r="Y28" i="116" s="1"/>
  <c r="AZ21" i="119"/>
  <c r="AZ42" i="119" s="1"/>
  <c r="AZ21" i="117"/>
  <c r="AZ42" i="117" s="1"/>
  <c r="AZ21" i="116"/>
  <c r="AZ41" i="116" s="1"/>
  <c r="AR21" i="119"/>
  <c r="AR42" i="119" s="1"/>
  <c r="AR21" i="117"/>
  <c r="AR42" i="117" s="1"/>
  <c r="AR21" i="116"/>
  <c r="AR41" i="116" s="1"/>
  <c r="AI21" i="119"/>
  <c r="AI42" i="119" s="1"/>
  <c r="AI21" i="117"/>
  <c r="AI42" i="117" s="1"/>
  <c r="AI21" i="116"/>
  <c r="AI41" i="116" s="1"/>
  <c r="AA21" i="121"/>
  <c r="AA40" i="121" s="1"/>
  <c r="AA21" i="119"/>
  <c r="AA42" i="119" s="1"/>
  <c r="AA21" i="117"/>
  <c r="AA42" i="117" s="1"/>
  <c r="AA21" i="116"/>
  <c r="AA41" i="116" s="1"/>
  <c r="S21" i="121"/>
  <c r="S40" i="121" s="1"/>
  <c r="S21" i="119"/>
  <c r="S42" i="119" s="1"/>
  <c r="S21" i="117"/>
  <c r="S42" i="117" s="1"/>
  <c r="S21" i="116"/>
  <c r="S41" i="116" s="1"/>
  <c r="K21" i="121"/>
  <c r="K40" i="121" s="1"/>
  <c r="K21" i="119"/>
  <c r="K42" i="119" s="1"/>
  <c r="K21" i="117"/>
  <c r="K42" i="117" s="1"/>
  <c r="K21" i="116"/>
  <c r="K41" i="116" s="1"/>
  <c r="C21" i="121"/>
  <c r="C40" i="121" s="1"/>
  <c r="C21" i="119"/>
  <c r="C42" i="119" s="1"/>
  <c r="C21" i="117"/>
  <c r="C42" i="117" s="1"/>
  <c r="C21" i="116"/>
  <c r="C41" i="116" s="1"/>
  <c r="AT9" i="120"/>
  <c r="AT21" i="120" s="1"/>
  <c r="AT10" i="119"/>
  <c r="AT31" i="119" s="1"/>
  <c r="AT10" i="117"/>
  <c r="AT31" i="117" s="1"/>
  <c r="AT10" i="116"/>
  <c r="AT30" i="116" s="1"/>
  <c r="AL9" i="120"/>
  <c r="AL21" i="120" s="1"/>
  <c r="AL10" i="119"/>
  <c r="AL31" i="119" s="1"/>
  <c r="AL10" i="117"/>
  <c r="AL31" i="117" s="1"/>
  <c r="AL10" i="116"/>
  <c r="AL30" i="116" s="1"/>
  <c r="AC9" i="120"/>
  <c r="AC21" i="120" s="1"/>
  <c r="AC10" i="119"/>
  <c r="AC31" i="119" s="1"/>
  <c r="AC10" i="117"/>
  <c r="AC31" i="117" s="1"/>
  <c r="AC10" i="116"/>
  <c r="AC30" i="116" s="1"/>
  <c r="U10" i="121"/>
  <c r="U29" i="121" s="1"/>
  <c r="U9" i="120"/>
  <c r="U21" i="120" s="1"/>
  <c r="U10" i="119"/>
  <c r="U31" i="119" s="1"/>
  <c r="U10" i="117"/>
  <c r="U31" i="117" s="1"/>
  <c r="U10" i="116"/>
  <c r="U30" i="116" s="1"/>
  <c r="M10" i="121"/>
  <c r="M29" i="121" s="1"/>
  <c r="M9" i="120"/>
  <c r="M21" i="120" s="1"/>
  <c r="M10" i="119"/>
  <c r="M31" i="119" s="1"/>
  <c r="M10" i="117"/>
  <c r="M31" i="117" s="1"/>
  <c r="M10" i="116"/>
  <c r="M30" i="116" s="1"/>
  <c r="E10" i="121"/>
  <c r="E29" i="121" s="1"/>
  <c r="E9" i="120"/>
  <c r="E21" i="120" s="1"/>
  <c r="E10" i="119"/>
  <c r="E31" i="119" s="1"/>
  <c r="E10" i="117"/>
  <c r="E31" i="117" s="1"/>
  <c r="E10" i="116"/>
  <c r="E30" i="116" s="1"/>
  <c r="AV8" i="119"/>
  <c r="AV29" i="119" s="1"/>
  <c r="AV8" i="117"/>
  <c r="AV29" i="117" s="1"/>
  <c r="AV8" i="116"/>
  <c r="AV28" i="116" s="1"/>
  <c r="AN8" i="119"/>
  <c r="AN29" i="119" s="1"/>
  <c r="AN8" i="117"/>
  <c r="AN29" i="117" s="1"/>
  <c r="AN8" i="116"/>
  <c r="AN28" i="116" s="1"/>
  <c r="AE8" i="119"/>
  <c r="AE29" i="119" s="1"/>
  <c r="AE8" i="117"/>
  <c r="AE29" i="117" s="1"/>
  <c r="AE8" i="116"/>
  <c r="AE28" i="116" s="1"/>
  <c r="W8" i="121"/>
  <c r="W27" i="121" s="1"/>
  <c r="W8" i="119"/>
  <c r="W29" i="119" s="1"/>
  <c r="W8" i="117"/>
  <c r="W29" i="117" s="1"/>
  <c r="W8" i="116"/>
  <c r="W28" i="116" s="1"/>
  <c r="O8" i="121"/>
  <c r="O27" i="121" s="1"/>
  <c r="O8" i="119"/>
  <c r="O29" i="119" s="1"/>
  <c r="O8" i="117"/>
  <c r="O29" i="117" s="1"/>
  <c r="O8" i="116"/>
  <c r="O28" i="116" s="1"/>
  <c r="G8" i="121"/>
  <c r="G27" i="121" s="1"/>
  <c r="G8" i="119"/>
  <c r="G29" i="119" s="1"/>
  <c r="G8" i="117"/>
  <c r="G29" i="117" s="1"/>
  <c r="G8" i="116"/>
  <c r="G28" i="116" s="1"/>
  <c r="AP9" i="120"/>
  <c r="AP21" i="120" s="1"/>
  <c r="AP10" i="119"/>
  <c r="AP31" i="119" s="1"/>
  <c r="AP10" i="117"/>
  <c r="AP31" i="117" s="1"/>
  <c r="AP10" i="116"/>
  <c r="AP30" i="116" s="1"/>
  <c r="AR8" i="119"/>
  <c r="AR29" i="119" s="1"/>
  <c r="AR8" i="117"/>
  <c r="AR29" i="117" s="1"/>
  <c r="AR8" i="116"/>
  <c r="AR28" i="116" s="1"/>
  <c r="AL21" i="119"/>
  <c r="AL42" i="119" s="1"/>
  <c r="AL21" i="117"/>
  <c r="AL42" i="117" s="1"/>
  <c r="AL21" i="116"/>
  <c r="AL41" i="116" s="1"/>
  <c r="U21" i="121"/>
  <c r="U40" i="121" s="1"/>
  <c r="U21" i="119"/>
  <c r="U42" i="119" s="1"/>
  <c r="U21" i="117"/>
  <c r="U42" i="117" s="1"/>
  <c r="U21" i="116"/>
  <c r="U41" i="116" s="1"/>
  <c r="AV9" i="120"/>
  <c r="AV21" i="120" s="1"/>
  <c r="AV10" i="119"/>
  <c r="AV31" i="119" s="1"/>
  <c r="AV10" i="117"/>
  <c r="AV31" i="117" s="1"/>
  <c r="AV10" i="116"/>
  <c r="AV30" i="116" s="1"/>
  <c r="O10" i="121"/>
  <c r="O29" i="121" s="1"/>
  <c r="O9" i="120"/>
  <c r="O21" i="120" s="1"/>
  <c r="O10" i="119"/>
  <c r="O31" i="119" s="1"/>
  <c r="O10" i="117"/>
  <c r="O31" i="117" s="1"/>
  <c r="O10" i="116"/>
  <c r="O30" i="116" s="1"/>
  <c r="AX8" i="119"/>
  <c r="AX29" i="119" s="1"/>
  <c r="AX8" i="117"/>
  <c r="AX29" i="117" s="1"/>
  <c r="AX8" i="116"/>
  <c r="AX28" i="116" s="1"/>
  <c r="AG8" i="119"/>
  <c r="AG29" i="119" s="1"/>
  <c r="AG8" i="117"/>
  <c r="AG29" i="117" s="1"/>
  <c r="AG8" i="116"/>
  <c r="AG28" i="116" s="1"/>
  <c r="I8" i="121"/>
  <c r="I27" i="121" s="1"/>
  <c r="I8" i="119"/>
  <c r="I29" i="119" s="1"/>
  <c r="I8" i="117"/>
  <c r="I29" i="117" s="1"/>
  <c r="I8" i="116"/>
  <c r="I28" i="116" s="1"/>
  <c r="AY21" i="119"/>
  <c r="AY42" i="119" s="1"/>
  <c r="AY21" i="117"/>
  <c r="AY42" i="117" s="1"/>
  <c r="AY21" i="116"/>
  <c r="AY41" i="116" s="1"/>
  <c r="AQ21" i="119"/>
  <c r="AQ42" i="119" s="1"/>
  <c r="AQ21" i="117"/>
  <c r="AQ42" i="117" s="1"/>
  <c r="AQ21" i="116"/>
  <c r="AQ41" i="116" s="1"/>
  <c r="AH21" i="119"/>
  <c r="AH42" i="119" s="1"/>
  <c r="AH21" i="117"/>
  <c r="AH42" i="117" s="1"/>
  <c r="AH21" i="116"/>
  <c r="AH41" i="116" s="1"/>
  <c r="Z21" i="121"/>
  <c r="Z40" i="121" s="1"/>
  <c r="Z21" i="119"/>
  <c r="Z42" i="119" s="1"/>
  <c r="Z21" i="117"/>
  <c r="Z42" i="117" s="1"/>
  <c r="Z21" i="116"/>
  <c r="Z41" i="116" s="1"/>
  <c r="R21" i="121"/>
  <c r="R40" i="121" s="1"/>
  <c r="R21" i="119"/>
  <c r="R42" i="119" s="1"/>
  <c r="R21" i="117"/>
  <c r="R42" i="117" s="1"/>
  <c r="R21" i="116"/>
  <c r="R41" i="116" s="1"/>
  <c r="J21" i="121"/>
  <c r="J40" i="121" s="1"/>
  <c r="J21" i="119"/>
  <c r="J42" i="119" s="1"/>
  <c r="J21" i="117"/>
  <c r="J42" i="117" s="1"/>
  <c r="J21" i="116"/>
  <c r="J41" i="116" s="1"/>
  <c r="B21" i="121"/>
  <c r="B40" i="121" s="1"/>
  <c r="B21" i="119"/>
  <c r="B42" i="119" s="1"/>
  <c r="B21" i="117"/>
  <c r="B42" i="117" s="1"/>
  <c r="B21" i="116"/>
  <c r="B41" i="116" s="1"/>
  <c r="AS9" i="120"/>
  <c r="AS21" i="120" s="1"/>
  <c r="AS10" i="119"/>
  <c r="AS31" i="119" s="1"/>
  <c r="AS10" i="117"/>
  <c r="AS31" i="117" s="1"/>
  <c r="AS10" i="116"/>
  <c r="AS30" i="116" s="1"/>
  <c r="AJ9" i="120"/>
  <c r="AJ21" i="120" s="1"/>
  <c r="AJ10" i="119"/>
  <c r="AJ31" i="119" s="1"/>
  <c r="AJ10" i="117"/>
  <c r="AJ31" i="117" s="1"/>
  <c r="AJ10" i="116"/>
  <c r="AJ30" i="116" s="1"/>
  <c r="AB9" i="120"/>
  <c r="AB21" i="120" s="1"/>
  <c r="AB10" i="119"/>
  <c r="AB31" i="119" s="1"/>
  <c r="AB10" i="117"/>
  <c r="AB31" i="117" s="1"/>
  <c r="AB10" i="116"/>
  <c r="AB30" i="116" s="1"/>
  <c r="T10" i="121"/>
  <c r="T29" i="121" s="1"/>
  <c r="T9" i="120"/>
  <c r="T21" i="120" s="1"/>
  <c r="T10" i="119"/>
  <c r="T31" i="119" s="1"/>
  <c r="T10" i="117"/>
  <c r="T31" i="117" s="1"/>
  <c r="T10" i="116"/>
  <c r="T30" i="116" s="1"/>
  <c r="L10" i="121"/>
  <c r="L29" i="121" s="1"/>
  <c r="L9" i="120"/>
  <c r="L21" i="120" s="1"/>
  <c r="L10" i="119"/>
  <c r="L31" i="119" s="1"/>
  <c r="L10" i="117"/>
  <c r="L31" i="117" s="1"/>
  <c r="L10" i="116"/>
  <c r="L30" i="116" s="1"/>
  <c r="D10" i="121"/>
  <c r="D29" i="121" s="1"/>
  <c r="D9" i="120"/>
  <c r="D21" i="120" s="1"/>
  <c r="D10" i="119"/>
  <c r="D31" i="119" s="1"/>
  <c r="D10" i="117"/>
  <c r="D31" i="117" s="1"/>
  <c r="D10" i="116"/>
  <c r="D30" i="116" s="1"/>
  <c r="AU8" i="119"/>
  <c r="AU29" i="119" s="1"/>
  <c r="AU8" i="117"/>
  <c r="AU29" i="117" s="1"/>
  <c r="AU8" i="116"/>
  <c r="AU28" i="116" s="1"/>
  <c r="AM8" i="119"/>
  <c r="AM29" i="119" s="1"/>
  <c r="AM8" i="117"/>
  <c r="AM29" i="117" s="1"/>
  <c r="AM8" i="116"/>
  <c r="AM28" i="116" s="1"/>
  <c r="AD8" i="119"/>
  <c r="AD29" i="119" s="1"/>
  <c r="AD8" i="117"/>
  <c r="AD29" i="117" s="1"/>
  <c r="AD8" i="116"/>
  <c r="AD28" i="116" s="1"/>
  <c r="V8" i="121"/>
  <c r="V27" i="121" s="1"/>
  <c r="V8" i="119"/>
  <c r="V29" i="119" s="1"/>
  <c r="V8" i="117"/>
  <c r="V29" i="117" s="1"/>
  <c r="V8" i="116"/>
  <c r="V28" i="116" s="1"/>
  <c r="N8" i="121"/>
  <c r="N27" i="121" s="1"/>
  <c r="N8" i="119"/>
  <c r="N29" i="119" s="1"/>
  <c r="N8" i="117"/>
  <c r="N29" i="117" s="1"/>
  <c r="N8" i="116"/>
  <c r="N28" i="116" s="1"/>
  <c r="F8" i="121"/>
  <c r="F27" i="121" s="1"/>
  <c r="F8" i="119"/>
  <c r="F29" i="119" s="1"/>
  <c r="F8" i="117"/>
  <c r="F29" i="117" s="1"/>
  <c r="F8" i="116"/>
  <c r="F28" i="116" s="1"/>
  <c r="AK19" i="119"/>
  <c r="AK40" i="119" s="1"/>
  <c r="AK19" i="117"/>
  <c r="AK40" i="117" s="1"/>
  <c r="AK19" i="116"/>
  <c r="AK39" i="116" s="1"/>
  <c r="AE21" i="119"/>
  <c r="AE42" i="119" s="1"/>
  <c r="AE21" i="117"/>
  <c r="AE42" i="117" s="1"/>
  <c r="AE21" i="116"/>
  <c r="AE41" i="116" s="1"/>
  <c r="AX21" i="119"/>
  <c r="AX42" i="119" s="1"/>
  <c r="AX21" i="117"/>
  <c r="AX42" i="117" s="1"/>
  <c r="AX21" i="116"/>
  <c r="AX41" i="116" s="1"/>
  <c r="AP21" i="119"/>
  <c r="AP42" i="119" s="1"/>
  <c r="AP21" i="117"/>
  <c r="AP42" i="117" s="1"/>
  <c r="AP21" i="116"/>
  <c r="AP41" i="116" s="1"/>
  <c r="Q21" i="121"/>
  <c r="Q40" i="121" s="1"/>
  <c r="Q21" i="119"/>
  <c r="Q42" i="119" s="1"/>
  <c r="Q21" i="117"/>
  <c r="Q42" i="117" s="1"/>
  <c r="Q21" i="116"/>
  <c r="Q41" i="116" s="1"/>
  <c r="AR9" i="120"/>
  <c r="AR21" i="120" s="1"/>
  <c r="AR10" i="119"/>
  <c r="AR31" i="119" s="1"/>
  <c r="AR10" i="117"/>
  <c r="AR31" i="117" s="1"/>
  <c r="AR10" i="116"/>
  <c r="AR30" i="116" s="1"/>
  <c r="AA10" i="121"/>
  <c r="AA29" i="121" s="1"/>
  <c r="AA9" i="120"/>
  <c r="AA21" i="120" s="1"/>
  <c r="AA10" i="119"/>
  <c r="AA31" i="119" s="1"/>
  <c r="AA10" i="117"/>
  <c r="AA31" i="117" s="1"/>
  <c r="AA10" i="116"/>
  <c r="AA30" i="116" s="1"/>
  <c r="K10" i="121"/>
  <c r="K29" i="121" s="1"/>
  <c r="K9" i="120"/>
  <c r="K21" i="120" s="1"/>
  <c r="K10" i="119"/>
  <c r="K31" i="119" s="1"/>
  <c r="K10" i="117"/>
  <c r="K31" i="117" s="1"/>
  <c r="K10" i="116"/>
  <c r="K30" i="116" s="1"/>
  <c r="AT8" i="119"/>
  <c r="AT29" i="119" s="1"/>
  <c r="AT8" i="117"/>
  <c r="AT29" i="117" s="1"/>
  <c r="AT8" i="116"/>
  <c r="AT28" i="116" s="1"/>
  <c r="U8" i="121"/>
  <c r="U27" i="121" s="1"/>
  <c r="U8" i="119"/>
  <c r="U29" i="119" s="1"/>
  <c r="U8" i="117"/>
  <c r="U29" i="117" s="1"/>
  <c r="U8" i="116"/>
  <c r="U28" i="116" s="1"/>
  <c r="E8" i="121"/>
  <c r="E27" i="121" s="1"/>
  <c r="E8" i="119"/>
  <c r="E29" i="119" s="1"/>
  <c r="E8" i="117"/>
  <c r="E29" i="117" s="1"/>
  <c r="E8" i="116"/>
  <c r="E28" i="116" s="1"/>
  <c r="AK17" i="119"/>
  <c r="AK38" i="119" s="1"/>
  <c r="AK17" i="117"/>
  <c r="AK38" i="117" s="1"/>
  <c r="AK17" i="116"/>
  <c r="AK37" i="116" s="1"/>
  <c r="B21" i="87" l="1"/>
  <c r="B41" i="87" s="1"/>
  <c r="B21" i="88"/>
  <c r="B13" i="109"/>
  <c r="B34" i="109" s="1"/>
  <c r="B8" i="88"/>
  <c r="B8" i="87"/>
  <c r="B28" i="87" s="1"/>
  <c r="B11" i="109"/>
  <c r="B32" i="109" s="1"/>
  <c r="B10" i="87"/>
  <c r="B30" i="87" s="1"/>
  <c r="B10" i="88"/>
  <c r="M16" i="117"/>
  <c r="M37" i="117" s="1"/>
  <c r="B13" i="121"/>
  <c r="B32" i="121" s="1"/>
  <c r="B11" i="120"/>
  <c r="B23" i="120" s="1"/>
  <c r="B13" i="119"/>
  <c r="B34" i="119" s="1"/>
  <c r="B13" i="117"/>
  <c r="B34" i="117" s="1"/>
  <c r="B13" i="116"/>
  <c r="B33" i="116" s="1"/>
  <c r="AQ11" i="120"/>
  <c r="AQ23" i="120" s="1"/>
  <c r="AQ13" i="119"/>
  <c r="AQ34" i="119" s="1"/>
  <c r="AQ13" i="117"/>
  <c r="AQ34" i="117" s="1"/>
  <c r="AQ13" i="116"/>
  <c r="AQ33" i="116" s="1"/>
  <c r="AV11" i="120"/>
  <c r="AV23" i="120" s="1"/>
  <c r="AV13" i="119"/>
  <c r="AV34" i="119" s="1"/>
  <c r="AV13" i="117"/>
  <c r="AV34" i="117" s="1"/>
  <c r="AV13" i="116"/>
  <c r="AV33" i="116" s="1"/>
  <c r="AG11" i="119"/>
  <c r="AG32" i="119" s="1"/>
  <c r="AG11" i="117"/>
  <c r="AG32" i="117" s="1"/>
  <c r="AG11" i="116"/>
  <c r="AG31" i="116" s="1"/>
  <c r="J13" i="121"/>
  <c r="J32" i="121" s="1"/>
  <c r="J11" i="120"/>
  <c r="J23" i="120" s="1"/>
  <c r="J13" i="119"/>
  <c r="J34" i="119" s="1"/>
  <c r="J13" i="117"/>
  <c r="J34" i="117" s="1"/>
  <c r="J13" i="116"/>
  <c r="J33" i="116" s="1"/>
  <c r="AI11" i="120"/>
  <c r="AI23" i="120" s="1"/>
  <c r="AI13" i="119"/>
  <c r="AI34" i="119" s="1"/>
  <c r="AI13" i="117"/>
  <c r="AI34" i="117" s="1"/>
  <c r="AI13" i="116"/>
  <c r="AI33" i="116" s="1"/>
  <c r="K13" i="121"/>
  <c r="K32" i="121" s="1"/>
  <c r="K11" i="120"/>
  <c r="K23" i="120" s="1"/>
  <c r="K13" i="119"/>
  <c r="K34" i="119" s="1"/>
  <c r="K13" i="117"/>
  <c r="K34" i="117" s="1"/>
  <c r="K13" i="116"/>
  <c r="K33" i="116" s="1"/>
  <c r="AU11" i="120"/>
  <c r="AU23" i="120" s="1"/>
  <c r="AU13" i="119"/>
  <c r="AU34" i="119" s="1"/>
  <c r="AU13" i="117"/>
  <c r="AU34" i="117" s="1"/>
  <c r="AU13" i="116"/>
  <c r="AU33" i="116" s="1"/>
  <c r="AQ11" i="119"/>
  <c r="AQ32" i="119" s="1"/>
  <c r="AQ11" i="117"/>
  <c r="AQ32" i="117" s="1"/>
  <c r="AQ11" i="116"/>
  <c r="AQ31" i="116" s="1"/>
  <c r="AJ11" i="120"/>
  <c r="AJ23" i="120" s="1"/>
  <c r="AJ13" i="119"/>
  <c r="AJ34" i="119" s="1"/>
  <c r="AJ13" i="117"/>
  <c r="AJ34" i="117" s="1"/>
  <c r="AJ13" i="116"/>
  <c r="AJ33" i="116" s="1"/>
  <c r="C13" i="121"/>
  <c r="C32" i="121" s="1"/>
  <c r="C11" i="120"/>
  <c r="C23" i="120" s="1"/>
  <c r="C13" i="119"/>
  <c r="C34" i="119" s="1"/>
  <c r="C13" i="117"/>
  <c r="C34" i="117" s="1"/>
  <c r="C13" i="116"/>
  <c r="C33" i="116" s="1"/>
  <c r="R11" i="121"/>
  <c r="R30" i="121" s="1"/>
  <c r="R11" i="119"/>
  <c r="R32" i="119" s="1"/>
  <c r="R11" i="117"/>
  <c r="R32" i="117" s="1"/>
  <c r="R11" i="116"/>
  <c r="R31" i="116" s="1"/>
  <c r="V11" i="121"/>
  <c r="V30" i="121" s="1"/>
  <c r="V11" i="119"/>
  <c r="V32" i="119" s="1"/>
  <c r="V11" i="117"/>
  <c r="V32" i="117" s="1"/>
  <c r="V11" i="116"/>
  <c r="V31" i="116" s="1"/>
  <c r="L11" i="120"/>
  <c r="L23" i="120" s="1"/>
  <c r="L13" i="121"/>
  <c r="L32" i="121" s="1"/>
  <c r="L13" i="119"/>
  <c r="L34" i="119" s="1"/>
  <c r="L13" i="117"/>
  <c r="L34" i="117" s="1"/>
  <c r="L13" i="116"/>
  <c r="L33" i="116" s="1"/>
  <c r="D11" i="120"/>
  <c r="D23" i="120" s="1"/>
  <c r="D13" i="121"/>
  <c r="D32" i="121" s="1"/>
  <c r="D13" i="119"/>
  <c r="D34" i="119" s="1"/>
  <c r="D13" i="117"/>
  <c r="D34" i="117" s="1"/>
  <c r="D13" i="116"/>
  <c r="D33" i="116" s="1"/>
  <c r="Z13" i="121"/>
  <c r="Z32" i="121" s="1"/>
  <c r="Z11" i="120"/>
  <c r="Z23" i="120" s="1"/>
  <c r="Z13" i="119"/>
  <c r="Z34" i="119" s="1"/>
  <c r="Z13" i="117"/>
  <c r="Z34" i="117" s="1"/>
  <c r="Z13" i="116"/>
  <c r="Z33" i="116" s="1"/>
  <c r="Q11" i="121"/>
  <c r="Q30" i="121" s="1"/>
  <c r="Q11" i="119"/>
  <c r="Q32" i="119" s="1"/>
  <c r="Q11" i="117"/>
  <c r="Q32" i="117" s="1"/>
  <c r="Q11" i="116"/>
  <c r="Q31" i="116" s="1"/>
  <c r="K11" i="121"/>
  <c r="K30" i="121" s="1"/>
  <c r="K11" i="119"/>
  <c r="K32" i="119" s="1"/>
  <c r="K11" i="117"/>
  <c r="K32" i="117" s="1"/>
  <c r="K11" i="116"/>
  <c r="K31" i="116" s="1"/>
  <c r="L11" i="121"/>
  <c r="L30" i="121" s="1"/>
  <c r="L11" i="119"/>
  <c r="L32" i="119" s="1"/>
  <c r="L11" i="117"/>
  <c r="L32" i="117" s="1"/>
  <c r="L11" i="116"/>
  <c r="L31" i="116" s="1"/>
  <c r="AB11" i="119"/>
  <c r="AB32" i="119" s="1"/>
  <c r="AB11" i="117"/>
  <c r="AB32" i="117" s="1"/>
  <c r="AB11" i="116"/>
  <c r="AB31" i="116" s="1"/>
  <c r="AS11" i="119"/>
  <c r="AS32" i="119" s="1"/>
  <c r="AS11" i="117"/>
  <c r="AS32" i="117" s="1"/>
  <c r="AS11" i="116"/>
  <c r="AS31" i="116" s="1"/>
  <c r="R13" i="121"/>
  <c r="R32" i="121" s="1"/>
  <c r="R11" i="120"/>
  <c r="R23" i="120" s="1"/>
  <c r="R13" i="119"/>
  <c r="R34" i="119" s="1"/>
  <c r="R13" i="117"/>
  <c r="R34" i="117" s="1"/>
  <c r="R13" i="116"/>
  <c r="R33" i="116" s="1"/>
  <c r="AV11" i="119"/>
  <c r="AV32" i="119" s="1"/>
  <c r="AV11" i="117"/>
  <c r="AV32" i="117" s="1"/>
  <c r="AV11" i="116"/>
  <c r="AV31" i="116" s="1"/>
  <c r="Z11" i="121"/>
  <c r="Z30" i="121" s="1"/>
  <c r="Z11" i="119"/>
  <c r="Z32" i="119" s="1"/>
  <c r="Z11" i="117"/>
  <c r="Z32" i="117" s="1"/>
  <c r="Z11" i="116"/>
  <c r="Z31" i="116" s="1"/>
  <c r="Q13" i="121"/>
  <c r="Q32" i="121" s="1"/>
  <c r="Q11" i="120"/>
  <c r="Q23" i="120" s="1"/>
  <c r="Q13" i="119"/>
  <c r="Q34" i="119" s="1"/>
  <c r="Q13" i="117"/>
  <c r="Q34" i="117" s="1"/>
  <c r="Q13" i="116"/>
  <c r="Q33" i="116" s="1"/>
  <c r="AP11" i="119"/>
  <c r="AP32" i="119" s="1"/>
  <c r="AP11" i="117"/>
  <c r="AP32" i="117" s="1"/>
  <c r="AP11" i="116"/>
  <c r="AP31" i="116" s="1"/>
  <c r="AH11" i="119"/>
  <c r="AH32" i="119" s="1"/>
  <c r="AH11" i="117"/>
  <c r="AH32" i="117" s="1"/>
  <c r="AH11" i="116"/>
  <c r="AH31" i="116" s="1"/>
  <c r="U13" i="121"/>
  <c r="U32" i="121" s="1"/>
  <c r="U11" i="120"/>
  <c r="U23" i="120" s="1"/>
  <c r="U13" i="119"/>
  <c r="U34" i="119" s="1"/>
  <c r="U13" i="117"/>
  <c r="U34" i="117" s="1"/>
  <c r="U13" i="116"/>
  <c r="U33" i="116" s="1"/>
  <c r="AW11" i="119"/>
  <c r="AW32" i="119" s="1"/>
  <c r="AW11" i="117"/>
  <c r="AW32" i="117" s="1"/>
  <c r="AW11" i="116"/>
  <c r="AW31" i="116" s="1"/>
  <c r="AM11" i="120"/>
  <c r="AM23" i="120" s="1"/>
  <c r="AM13" i="119"/>
  <c r="AM34" i="119" s="1"/>
  <c r="AM13" i="117"/>
  <c r="AM34" i="117" s="1"/>
  <c r="AM13" i="116"/>
  <c r="AM33" i="116" s="1"/>
  <c r="V13" i="121"/>
  <c r="V32" i="121" s="1"/>
  <c r="V11" i="120"/>
  <c r="V23" i="120" s="1"/>
  <c r="V13" i="119"/>
  <c r="V34" i="119" s="1"/>
  <c r="V13" i="117"/>
  <c r="V34" i="117" s="1"/>
  <c r="V13" i="116"/>
  <c r="V33" i="116" s="1"/>
  <c r="AB11" i="120"/>
  <c r="AB23" i="120" s="1"/>
  <c r="AB13" i="119"/>
  <c r="AB34" i="119" s="1"/>
  <c r="AB13" i="117"/>
  <c r="AB34" i="117" s="1"/>
  <c r="AB13" i="116"/>
  <c r="AB33" i="116" s="1"/>
  <c r="P11" i="121"/>
  <c r="P30" i="121" s="1"/>
  <c r="P11" i="119"/>
  <c r="P32" i="119" s="1"/>
  <c r="P11" i="117"/>
  <c r="P32" i="117" s="1"/>
  <c r="P11" i="116"/>
  <c r="P31" i="116" s="1"/>
  <c r="AF11" i="119"/>
  <c r="AF32" i="119" s="1"/>
  <c r="AF11" i="117"/>
  <c r="AF32" i="117" s="1"/>
  <c r="AF11" i="116"/>
  <c r="AF31" i="116" s="1"/>
  <c r="AW11" i="120"/>
  <c r="AW23" i="120" s="1"/>
  <c r="AW13" i="119"/>
  <c r="AW34" i="119" s="1"/>
  <c r="AW13" i="117"/>
  <c r="AW34" i="117" s="1"/>
  <c r="AW13" i="116"/>
  <c r="AW33" i="116" s="1"/>
  <c r="AR11" i="119"/>
  <c r="AR32" i="119" s="1"/>
  <c r="AR11" i="117"/>
  <c r="AR32" i="117" s="1"/>
  <c r="AR11" i="116"/>
  <c r="AR31" i="116" s="1"/>
  <c r="E11" i="121"/>
  <c r="E30" i="121" s="1"/>
  <c r="E11" i="119"/>
  <c r="E32" i="119" s="1"/>
  <c r="E11" i="117"/>
  <c r="E32" i="117" s="1"/>
  <c r="E11" i="116"/>
  <c r="E31" i="116" s="1"/>
  <c r="AL11" i="120"/>
  <c r="AL23" i="120" s="1"/>
  <c r="AL13" i="119"/>
  <c r="AL34" i="119" s="1"/>
  <c r="AL13" i="117"/>
  <c r="AL34" i="117" s="1"/>
  <c r="AL13" i="116"/>
  <c r="AL33" i="116" s="1"/>
  <c r="G13" i="121"/>
  <c r="G32" i="121" s="1"/>
  <c r="G11" i="120"/>
  <c r="G23" i="120" s="1"/>
  <c r="G13" i="119"/>
  <c r="G34" i="119" s="1"/>
  <c r="G13" i="117"/>
  <c r="G34" i="117" s="1"/>
  <c r="G13" i="116"/>
  <c r="G33" i="116" s="1"/>
  <c r="H13" i="121"/>
  <c r="H32" i="121" s="1"/>
  <c r="H11" i="120"/>
  <c r="H23" i="120" s="1"/>
  <c r="H13" i="119"/>
  <c r="H34" i="119" s="1"/>
  <c r="H13" i="117"/>
  <c r="H34" i="117" s="1"/>
  <c r="H13" i="116"/>
  <c r="H33" i="116" s="1"/>
  <c r="AT11" i="119"/>
  <c r="AT32" i="119" s="1"/>
  <c r="AT11" i="117"/>
  <c r="AT32" i="117" s="1"/>
  <c r="AT11" i="116"/>
  <c r="AT31" i="116" s="1"/>
  <c r="F11" i="121"/>
  <c r="F30" i="121" s="1"/>
  <c r="F11" i="119"/>
  <c r="F32" i="119" s="1"/>
  <c r="F11" i="117"/>
  <c r="F32" i="117" s="1"/>
  <c r="F11" i="116"/>
  <c r="F31" i="116" s="1"/>
  <c r="AX11" i="119"/>
  <c r="AX32" i="119" s="1"/>
  <c r="AX11" i="117"/>
  <c r="AX32" i="117" s="1"/>
  <c r="AX11" i="116"/>
  <c r="AX31" i="116" s="1"/>
  <c r="Y13" i="121"/>
  <c r="Y32" i="121" s="1"/>
  <c r="Y11" i="120"/>
  <c r="Y23" i="120" s="1"/>
  <c r="Y13" i="119"/>
  <c r="Y34" i="119" s="1"/>
  <c r="Y13" i="117"/>
  <c r="Y34" i="117" s="1"/>
  <c r="Y13" i="116"/>
  <c r="Y33" i="116" s="1"/>
  <c r="AD11" i="120"/>
  <c r="AD23" i="120" s="1"/>
  <c r="AD13" i="119"/>
  <c r="AD34" i="119" s="1"/>
  <c r="AD13" i="117"/>
  <c r="AD34" i="117" s="1"/>
  <c r="AD13" i="116"/>
  <c r="AD33" i="116" s="1"/>
  <c r="AU11" i="119"/>
  <c r="AU32" i="119" s="1"/>
  <c r="AU11" i="117"/>
  <c r="AU32" i="117" s="1"/>
  <c r="AU11" i="116"/>
  <c r="AU31" i="116" s="1"/>
  <c r="AN11" i="119"/>
  <c r="AN32" i="119" s="1"/>
  <c r="AN11" i="117"/>
  <c r="AN32" i="117" s="1"/>
  <c r="AN11" i="116"/>
  <c r="AN31" i="116" s="1"/>
  <c r="B11" i="121"/>
  <c r="B30" i="121" s="1"/>
  <c r="B11" i="119"/>
  <c r="B32" i="119" s="1"/>
  <c r="B11" i="117"/>
  <c r="B32" i="117" s="1"/>
  <c r="B11" i="116"/>
  <c r="B31" i="116" s="1"/>
  <c r="AD11" i="119"/>
  <c r="AD32" i="119" s="1"/>
  <c r="AD11" i="117"/>
  <c r="AD32" i="117" s="1"/>
  <c r="AD11" i="116"/>
  <c r="AD31" i="116" s="1"/>
  <c r="N11" i="121"/>
  <c r="N30" i="121" s="1"/>
  <c r="N11" i="119"/>
  <c r="N32" i="119" s="1"/>
  <c r="N11" i="117"/>
  <c r="N32" i="117" s="1"/>
  <c r="N11" i="116"/>
  <c r="N31" i="116" s="1"/>
  <c r="AH11" i="120"/>
  <c r="AH23" i="120" s="1"/>
  <c r="AH13" i="119"/>
  <c r="AH34" i="119" s="1"/>
  <c r="AH13" i="117"/>
  <c r="AH34" i="117" s="1"/>
  <c r="AH13" i="116"/>
  <c r="AH33" i="116" s="1"/>
  <c r="E13" i="121"/>
  <c r="E32" i="121" s="1"/>
  <c r="E11" i="120"/>
  <c r="E23" i="120" s="1"/>
  <c r="E13" i="119"/>
  <c r="E34" i="119" s="1"/>
  <c r="E13" i="117"/>
  <c r="E34" i="117" s="1"/>
  <c r="E13" i="116"/>
  <c r="E33" i="116" s="1"/>
  <c r="AA13" i="121"/>
  <c r="AA32" i="121" s="1"/>
  <c r="AA11" i="120"/>
  <c r="AA23" i="120" s="1"/>
  <c r="AA13" i="119"/>
  <c r="AA34" i="119" s="1"/>
  <c r="AA13" i="117"/>
  <c r="AA34" i="117" s="1"/>
  <c r="AA13" i="116"/>
  <c r="AA33" i="116" s="1"/>
  <c r="U11" i="121"/>
  <c r="U30" i="121" s="1"/>
  <c r="U11" i="119"/>
  <c r="U32" i="119" s="1"/>
  <c r="U11" i="117"/>
  <c r="U32" i="117" s="1"/>
  <c r="U11" i="116"/>
  <c r="U31" i="116" s="1"/>
  <c r="AC11" i="120"/>
  <c r="AC23" i="120" s="1"/>
  <c r="AC13" i="119"/>
  <c r="AC34" i="119" s="1"/>
  <c r="AC13" i="117"/>
  <c r="AC34" i="117" s="1"/>
  <c r="AC13" i="116"/>
  <c r="AC33" i="116" s="1"/>
  <c r="G11" i="121"/>
  <c r="G30" i="121" s="1"/>
  <c r="G11" i="119"/>
  <c r="G32" i="119" s="1"/>
  <c r="G11" i="117"/>
  <c r="G32" i="117" s="1"/>
  <c r="G11" i="116"/>
  <c r="G31" i="116" s="1"/>
  <c r="W11" i="121"/>
  <c r="W30" i="121" s="1"/>
  <c r="W11" i="119"/>
  <c r="W32" i="119" s="1"/>
  <c r="W11" i="117"/>
  <c r="W32" i="117" s="1"/>
  <c r="W11" i="116"/>
  <c r="W31" i="116" s="1"/>
  <c r="AY11" i="120"/>
  <c r="AY23" i="120" s="1"/>
  <c r="AY13" i="119"/>
  <c r="AY34" i="119" s="1"/>
  <c r="AY13" i="117"/>
  <c r="AY34" i="117" s="1"/>
  <c r="AY13" i="116"/>
  <c r="AY33" i="116" s="1"/>
  <c r="AO11" i="120"/>
  <c r="AO23" i="120" s="1"/>
  <c r="AO13" i="119"/>
  <c r="AO34" i="119" s="1"/>
  <c r="AO13" i="117"/>
  <c r="AO34" i="117" s="1"/>
  <c r="AO13" i="116"/>
  <c r="AO33" i="116" s="1"/>
  <c r="M11" i="121"/>
  <c r="M30" i="121" s="1"/>
  <c r="M11" i="119"/>
  <c r="M32" i="119" s="1"/>
  <c r="M11" i="117"/>
  <c r="M32" i="117" s="1"/>
  <c r="M11" i="116"/>
  <c r="M31" i="116" s="1"/>
  <c r="AM11" i="119"/>
  <c r="AM32" i="119" s="1"/>
  <c r="AM11" i="117"/>
  <c r="AM32" i="117" s="1"/>
  <c r="AM11" i="116"/>
  <c r="AM31" i="116" s="1"/>
  <c r="O11" i="121"/>
  <c r="O30" i="121" s="1"/>
  <c r="O11" i="119"/>
  <c r="O32" i="119" s="1"/>
  <c r="O11" i="117"/>
  <c r="O32" i="117" s="1"/>
  <c r="O11" i="116"/>
  <c r="O31" i="116" s="1"/>
  <c r="T13" i="121"/>
  <c r="T32" i="121" s="1"/>
  <c r="T11" i="120"/>
  <c r="T23" i="120" s="1"/>
  <c r="T13" i="119"/>
  <c r="T34" i="119" s="1"/>
  <c r="T13" i="117"/>
  <c r="T34" i="117" s="1"/>
  <c r="T13" i="116"/>
  <c r="T33" i="116" s="1"/>
  <c r="J11" i="121"/>
  <c r="J30" i="121" s="1"/>
  <c r="J11" i="119"/>
  <c r="J32" i="119" s="1"/>
  <c r="J11" i="117"/>
  <c r="J32" i="117" s="1"/>
  <c r="J11" i="116"/>
  <c r="J31" i="116" s="1"/>
  <c r="N13" i="121"/>
  <c r="N32" i="121" s="1"/>
  <c r="N11" i="120"/>
  <c r="N23" i="120" s="1"/>
  <c r="N13" i="119"/>
  <c r="N34" i="119" s="1"/>
  <c r="N13" i="117"/>
  <c r="N34" i="117" s="1"/>
  <c r="N13" i="116"/>
  <c r="N33" i="116" s="1"/>
  <c r="O13" i="121"/>
  <c r="O32" i="121" s="1"/>
  <c r="O11" i="120"/>
  <c r="O23" i="120" s="1"/>
  <c r="O13" i="119"/>
  <c r="O34" i="119" s="1"/>
  <c r="O13" i="117"/>
  <c r="O34" i="117" s="1"/>
  <c r="O13" i="116"/>
  <c r="O33" i="116" s="1"/>
  <c r="P13" i="121"/>
  <c r="P32" i="121" s="1"/>
  <c r="P11" i="120"/>
  <c r="P23" i="120" s="1"/>
  <c r="P13" i="119"/>
  <c r="P34" i="119" s="1"/>
  <c r="P13" i="117"/>
  <c r="P34" i="117" s="1"/>
  <c r="P13" i="116"/>
  <c r="P33" i="116" s="1"/>
  <c r="AL11" i="119"/>
  <c r="AL32" i="119" s="1"/>
  <c r="AL11" i="117"/>
  <c r="AL32" i="117" s="1"/>
  <c r="AL11" i="116"/>
  <c r="AL31" i="116" s="1"/>
  <c r="AA11" i="121"/>
  <c r="AA30" i="121" s="1"/>
  <c r="AA11" i="119"/>
  <c r="AA32" i="119" s="1"/>
  <c r="AA11" i="117"/>
  <c r="AA32" i="117" s="1"/>
  <c r="AA11" i="116"/>
  <c r="AA31" i="116" s="1"/>
  <c r="I11" i="121"/>
  <c r="I30" i="121" s="1"/>
  <c r="I11" i="119"/>
  <c r="I32" i="119" s="1"/>
  <c r="I11" i="117"/>
  <c r="I32" i="117" s="1"/>
  <c r="I11" i="116"/>
  <c r="I31" i="116" s="1"/>
  <c r="S11" i="121"/>
  <c r="S30" i="121" s="1"/>
  <c r="S11" i="119"/>
  <c r="S32" i="119" s="1"/>
  <c r="S11" i="117"/>
  <c r="S32" i="117" s="1"/>
  <c r="S11" i="116"/>
  <c r="S31" i="116" s="1"/>
  <c r="W13" i="121"/>
  <c r="W32" i="121" s="1"/>
  <c r="W11" i="120"/>
  <c r="W23" i="120" s="1"/>
  <c r="W13" i="119"/>
  <c r="W34" i="119" s="1"/>
  <c r="W13" i="117"/>
  <c r="W34" i="117" s="1"/>
  <c r="W13" i="116"/>
  <c r="W33" i="116" s="1"/>
  <c r="X13" i="121"/>
  <c r="X32" i="121" s="1"/>
  <c r="X11" i="120"/>
  <c r="X23" i="120" s="1"/>
  <c r="X13" i="119"/>
  <c r="X34" i="119" s="1"/>
  <c r="X13" i="117"/>
  <c r="X34" i="117" s="1"/>
  <c r="X13" i="116"/>
  <c r="X33" i="116" s="1"/>
  <c r="AY11" i="119"/>
  <c r="AY32" i="119" s="1"/>
  <c r="AY11" i="117"/>
  <c r="AY32" i="117" s="1"/>
  <c r="AY11" i="116"/>
  <c r="AY31" i="116" s="1"/>
  <c r="AR11" i="120"/>
  <c r="AR23" i="120" s="1"/>
  <c r="AR13" i="119"/>
  <c r="AR34" i="119" s="1"/>
  <c r="AR13" i="117"/>
  <c r="AR34" i="117" s="1"/>
  <c r="AR13" i="116"/>
  <c r="AR33" i="116" s="1"/>
  <c r="AZ11" i="120"/>
  <c r="AZ23" i="120" s="1"/>
  <c r="AZ13" i="119"/>
  <c r="AZ34" i="119" s="1"/>
  <c r="AZ13" i="117"/>
  <c r="AZ34" i="117" s="1"/>
  <c r="AZ13" i="116"/>
  <c r="AZ33" i="116" s="1"/>
  <c r="AG11" i="120"/>
  <c r="AG23" i="120" s="1"/>
  <c r="AG13" i="119"/>
  <c r="AG34" i="119" s="1"/>
  <c r="AG13" i="117"/>
  <c r="AG34" i="117" s="1"/>
  <c r="AG13" i="116"/>
  <c r="AG33" i="116" s="1"/>
  <c r="C11" i="121"/>
  <c r="C30" i="121" s="1"/>
  <c r="C11" i="119"/>
  <c r="C32" i="119" s="1"/>
  <c r="C11" i="117"/>
  <c r="C32" i="117" s="1"/>
  <c r="C11" i="116"/>
  <c r="C31" i="116" s="1"/>
  <c r="D11" i="121"/>
  <c r="D30" i="121" s="1"/>
  <c r="D11" i="119"/>
  <c r="D32" i="119" s="1"/>
  <c r="D11" i="117"/>
  <c r="D32" i="117" s="1"/>
  <c r="D11" i="116"/>
  <c r="D31" i="116" s="1"/>
  <c r="T11" i="121"/>
  <c r="T30" i="121" s="1"/>
  <c r="T11" i="119"/>
  <c r="T32" i="119" s="1"/>
  <c r="T11" i="117"/>
  <c r="T32" i="117" s="1"/>
  <c r="T11" i="116"/>
  <c r="T31" i="116" s="1"/>
  <c r="AJ11" i="119"/>
  <c r="AJ32" i="119" s="1"/>
  <c r="AJ11" i="117"/>
  <c r="AJ32" i="117" s="1"/>
  <c r="AJ11" i="116"/>
  <c r="AJ31" i="116" s="1"/>
  <c r="AE11" i="119"/>
  <c r="AE32" i="119" s="1"/>
  <c r="AE11" i="117"/>
  <c r="AE32" i="117" s="1"/>
  <c r="AE11" i="116"/>
  <c r="AE31" i="116" s="1"/>
  <c r="I13" i="121"/>
  <c r="I32" i="121" s="1"/>
  <c r="I11" i="120"/>
  <c r="I23" i="120" s="1"/>
  <c r="I13" i="119"/>
  <c r="I34" i="119" s="1"/>
  <c r="I13" i="117"/>
  <c r="I34" i="117" s="1"/>
  <c r="I13" i="116"/>
  <c r="I33" i="116" s="1"/>
  <c r="Y11" i="121"/>
  <c r="Y30" i="121" s="1"/>
  <c r="Y11" i="119"/>
  <c r="Y32" i="119" s="1"/>
  <c r="Y11" i="117"/>
  <c r="Y32" i="117" s="1"/>
  <c r="Y11" i="116"/>
  <c r="Y31" i="116" s="1"/>
  <c r="AX11" i="120"/>
  <c r="AX23" i="120" s="1"/>
  <c r="AX13" i="119"/>
  <c r="AX34" i="119" s="1"/>
  <c r="AX13" i="117"/>
  <c r="AX34" i="117" s="1"/>
  <c r="AX13" i="116"/>
  <c r="AX33" i="116" s="1"/>
  <c r="AN13" i="119"/>
  <c r="AN34" i="119" s="1"/>
  <c r="AN11" i="120"/>
  <c r="AN23" i="120" s="1"/>
  <c r="AN13" i="117"/>
  <c r="AN34" i="117" s="1"/>
  <c r="AN13" i="116"/>
  <c r="AN33" i="116" s="1"/>
  <c r="AE11" i="120"/>
  <c r="AE23" i="120" s="1"/>
  <c r="AE13" i="119"/>
  <c r="AE34" i="119" s="1"/>
  <c r="AE13" i="117"/>
  <c r="AE34" i="117" s="1"/>
  <c r="AE13" i="116"/>
  <c r="AE33" i="116" s="1"/>
  <c r="AF11" i="120"/>
  <c r="AF23" i="120" s="1"/>
  <c r="AF13" i="119"/>
  <c r="AF34" i="119" s="1"/>
  <c r="AF13" i="117"/>
  <c r="AF34" i="117" s="1"/>
  <c r="AF13" i="116"/>
  <c r="AF33" i="116" s="1"/>
  <c r="M13" i="120"/>
  <c r="M25" i="120" s="1"/>
  <c r="AS11" i="120"/>
  <c r="AS23" i="120" s="1"/>
  <c r="AS13" i="119"/>
  <c r="AS34" i="119" s="1"/>
  <c r="AS13" i="117"/>
  <c r="AS34" i="117" s="1"/>
  <c r="AS13" i="116"/>
  <c r="AS33" i="116" s="1"/>
  <c r="AP11" i="120"/>
  <c r="AP23" i="120" s="1"/>
  <c r="AP13" i="119"/>
  <c r="AP34" i="119" s="1"/>
  <c r="AP13" i="117"/>
  <c r="AP34" i="117" s="1"/>
  <c r="AP13" i="116"/>
  <c r="AP33" i="116" s="1"/>
  <c r="S13" i="121"/>
  <c r="S32" i="121" s="1"/>
  <c r="S11" i="120"/>
  <c r="S23" i="120" s="1"/>
  <c r="S13" i="119"/>
  <c r="S34" i="119" s="1"/>
  <c r="S13" i="117"/>
  <c r="S34" i="117" s="1"/>
  <c r="S13" i="116"/>
  <c r="S33" i="116" s="1"/>
  <c r="AI11" i="119"/>
  <c r="AI32" i="119" s="1"/>
  <c r="AI11" i="117"/>
  <c r="AI32" i="117" s="1"/>
  <c r="AI11" i="116"/>
  <c r="AI31" i="116" s="1"/>
  <c r="AZ11" i="119"/>
  <c r="AZ32" i="119" s="1"/>
  <c r="AZ11" i="117"/>
  <c r="AZ32" i="117" s="1"/>
  <c r="AZ11" i="116"/>
  <c r="AZ31" i="116" s="1"/>
  <c r="M13" i="121"/>
  <c r="M32" i="121" s="1"/>
  <c r="M11" i="120"/>
  <c r="M23" i="120" s="1"/>
  <c r="M13" i="119"/>
  <c r="M34" i="119" s="1"/>
  <c r="M13" i="117"/>
  <c r="M34" i="117" s="1"/>
  <c r="M13" i="116"/>
  <c r="M33" i="116" s="1"/>
  <c r="AC11" i="119"/>
  <c r="AC32" i="119" s="1"/>
  <c r="AC11" i="117"/>
  <c r="AC32" i="117" s="1"/>
  <c r="AC11" i="116"/>
  <c r="AC31" i="116" s="1"/>
  <c r="AT11" i="120"/>
  <c r="AT23" i="120" s="1"/>
  <c r="AT13" i="119"/>
  <c r="AT34" i="119" s="1"/>
  <c r="AT13" i="117"/>
  <c r="AT34" i="117" s="1"/>
  <c r="AT13" i="116"/>
  <c r="AT33" i="116" s="1"/>
  <c r="F13" i="121"/>
  <c r="F32" i="121" s="1"/>
  <c r="F11" i="120"/>
  <c r="F23" i="120" s="1"/>
  <c r="F13" i="119"/>
  <c r="F34" i="119" s="1"/>
  <c r="F13" i="117"/>
  <c r="F34" i="117" s="1"/>
  <c r="F13" i="116"/>
  <c r="F33" i="116" s="1"/>
  <c r="H11" i="121"/>
  <c r="H30" i="121" s="1"/>
  <c r="H11" i="119"/>
  <c r="H32" i="119" s="1"/>
  <c r="H11" i="117"/>
  <c r="H32" i="117" s="1"/>
  <c r="H11" i="116"/>
  <c r="H31" i="116" s="1"/>
  <c r="X11" i="121"/>
  <c r="X30" i="121" s="1"/>
  <c r="X11" i="119"/>
  <c r="X32" i="119" s="1"/>
  <c r="X11" i="117"/>
  <c r="X32" i="117" s="1"/>
  <c r="X11" i="116"/>
  <c r="X31" i="116" s="1"/>
  <c r="AO11" i="119"/>
  <c r="AO32" i="119" s="1"/>
  <c r="AO11" i="117"/>
  <c r="AO32" i="117" s="1"/>
  <c r="AO11" i="116"/>
  <c r="AO31" i="116" s="1"/>
  <c r="B11" i="87" l="1"/>
  <c r="B31" i="87" s="1"/>
  <c r="B11" i="88"/>
  <c r="B13" i="88"/>
  <c r="B13" i="87"/>
  <c r="B33" i="87" s="1"/>
  <c r="B16" i="109"/>
  <c r="B37" i="109" s="1"/>
  <c r="B14" i="109"/>
  <c r="B35" i="109" s="1"/>
  <c r="AO16" i="117"/>
  <c r="AO37" i="117" s="1"/>
  <c r="AO16" i="119"/>
  <c r="AO37" i="119" s="1"/>
  <c r="AO13" i="120"/>
  <c r="AO25" i="120" s="1"/>
  <c r="AO16" i="116"/>
  <c r="AO36" i="116" s="1"/>
  <c r="AO14" i="117"/>
  <c r="AO35" i="117" s="1"/>
  <c r="Q14" i="117"/>
  <c r="Q35" i="117" s="1"/>
  <c r="AO14" i="116"/>
  <c r="AO34" i="116" s="1"/>
  <c r="Q14" i="116"/>
  <c r="Q34" i="116" s="1"/>
  <c r="AO14" i="119"/>
  <c r="AO35" i="119" s="1"/>
  <c r="Q14" i="121"/>
  <c r="Q33" i="121" s="1"/>
  <c r="R14" i="116"/>
  <c r="R34" i="116" s="1"/>
  <c r="AI14" i="119"/>
  <c r="AI35" i="119" s="1"/>
  <c r="AI14" i="116"/>
  <c r="AI34" i="116" s="1"/>
  <c r="AI14" i="117"/>
  <c r="AI35" i="117" s="1"/>
  <c r="R14" i="117"/>
  <c r="R35" i="117" s="1"/>
  <c r="M16" i="119"/>
  <c r="M37" i="119" s="1"/>
  <c r="M16" i="121"/>
  <c r="M35" i="121" s="1"/>
  <c r="M17" i="121"/>
  <c r="M36" i="121" s="1"/>
  <c r="M16" i="116"/>
  <c r="M36" i="116" s="1"/>
  <c r="Q14" i="119"/>
  <c r="Q35" i="119" s="1"/>
  <c r="R14" i="119"/>
  <c r="R35" i="119" s="1"/>
  <c r="R14" i="121"/>
  <c r="R33" i="121" s="1"/>
  <c r="AI16" i="116"/>
  <c r="AI36" i="116" s="1"/>
  <c r="AI16" i="117"/>
  <c r="AI37" i="117" s="1"/>
  <c r="AI16" i="119"/>
  <c r="AI37" i="119" s="1"/>
  <c r="AI13" i="120"/>
  <c r="AI25" i="120" s="1"/>
  <c r="Q16" i="117"/>
  <c r="Q37" i="117" s="1"/>
  <c r="Q16" i="116"/>
  <c r="Q36" i="116" s="1"/>
  <c r="Q16" i="119"/>
  <c r="Q37" i="119" s="1"/>
  <c r="Q13" i="120"/>
  <c r="Q25" i="120" s="1"/>
  <c r="Q16" i="121"/>
  <c r="Q35" i="121" s="1"/>
  <c r="K17" i="119"/>
  <c r="K38" i="119" s="1"/>
  <c r="K19" i="117"/>
  <c r="K40" i="117" s="1"/>
  <c r="AM13" i="120"/>
  <c r="AM25" i="120" s="1"/>
  <c r="AM16" i="119"/>
  <c r="AM37" i="119" s="1"/>
  <c r="AM16" i="117"/>
  <c r="AM37" i="117" s="1"/>
  <c r="AM16" i="116"/>
  <c r="AM36" i="116" s="1"/>
  <c r="AE14" i="119"/>
  <c r="AE35" i="119" s="1"/>
  <c r="AE14" i="117"/>
  <c r="AE35" i="117" s="1"/>
  <c r="AE14" i="116"/>
  <c r="AE34" i="116" s="1"/>
  <c r="AR14" i="119"/>
  <c r="AR35" i="119" s="1"/>
  <c r="AR14" i="117"/>
  <c r="AR35" i="117" s="1"/>
  <c r="AR14" i="116"/>
  <c r="AR34" i="116" s="1"/>
  <c r="AA14" i="121"/>
  <c r="AA33" i="121" s="1"/>
  <c r="AA14" i="119"/>
  <c r="AA35" i="119" s="1"/>
  <c r="AA14" i="117"/>
  <c r="AA35" i="117" s="1"/>
  <c r="AA14" i="116"/>
  <c r="AA34" i="116" s="1"/>
  <c r="AH13" i="120"/>
  <c r="AH25" i="120" s="1"/>
  <c r="AH16" i="119"/>
  <c r="AH37" i="119" s="1"/>
  <c r="AH16" i="117"/>
  <c r="AH37" i="117" s="1"/>
  <c r="AH16" i="116"/>
  <c r="AH36" i="116" s="1"/>
  <c r="L14" i="121"/>
  <c r="L33" i="121" s="1"/>
  <c r="L14" i="119"/>
  <c r="L35" i="119" s="1"/>
  <c r="L14" i="117"/>
  <c r="L35" i="117" s="1"/>
  <c r="L14" i="116"/>
  <c r="L34" i="116" s="1"/>
  <c r="V16" i="121"/>
  <c r="V35" i="121" s="1"/>
  <c r="V13" i="120"/>
  <c r="V25" i="120" s="1"/>
  <c r="V16" i="119"/>
  <c r="V37" i="119" s="1"/>
  <c r="V16" i="117"/>
  <c r="V37" i="117" s="1"/>
  <c r="V16" i="116"/>
  <c r="V36" i="116" s="1"/>
  <c r="V14" i="121"/>
  <c r="V33" i="121" s="1"/>
  <c r="V14" i="119"/>
  <c r="V35" i="119" s="1"/>
  <c r="V14" i="117"/>
  <c r="V35" i="117" s="1"/>
  <c r="V14" i="116"/>
  <c r="V34" i="116" s="1"/>
  <c r="U14" i="121"/>
  <c r="U33" i="121" s="1"/>
  <c r="U14" i="119"/>
  <c r="U35" i="119" s="1"/>
  <c r="U14" i="117"/>
  <c r="U35" i="117" s="1"/>
  <c r="U14" i="116"/>
  <c r="U34" i="116" s="1"/>
  <c r="AX14" i="119"/>
  <c r="AX35" i="119" s="1"/>
  <c r="AX14" i="117"/>
  <c r="AX35" i="117" s="1"/>
  <c r="AX14" i="116"/>
  <c r="AX34" i="116" s="1"/>
  <c r="AQ13" i="120"/>
  <c r="AQ25" i="120" s="1"/>
  <c r="AQ16" i="119"/>
  <c r="AQ37" i="119" s="1"/>
  <c r="AQ16" i="117"/>
  <c r="AQ37" i="117" s="1"/>
  <c r="AQ16" i="116"/>
  <c r="AQ36" i="116" s="1"/>
  <c r="M19" i="121"/>
  <c r="M38" i="121" s="1"/>
  <c r="M19" i="119"/>
  <c r="M40" i="119" s="1"/>
  <c r="M19" i="117"/>
  <c r="M40" i="117" s="1"/>
  <c r="M19" i="116"/>
  <c r="M39" i="116" s="1"/>
  <c r="G14" i="121"/>
  <c r="G33" i="121" s="1"/>
  <c r="G14" i="119"/>
  <c r="G35" i="119" s="1"/>
  <c r="G14" i="117"/>
  <c r="G35" i="117" s="1"/>
  <c r="G14" i="116"/>
  <c r="G34" i="116" s="1"/>
  <c r="G16" i="121"/>
  <c r="G35" i="121" s="1"/>
  <c r="G13" i="120"/>
  <c r="G25" i="120" s="1"/>
  <c r="G16" i="119"/>
  <c r="G37" i="119" s="1"/>
  <c r="G16" i="117"/>
  <c r="G37" i="117" s="1"/>
  <c r="G16" i="116"/>
  <c r="G36" i="116" s="1"/>
  <c r="X16" i="121"/>
  <c r="X35" i="121" s="1"/>
  <c r="X13" i="120"/>
  <c r="X25" i="120" s="1"/>
  <c r="X16" i="119"/>
  <c r="X37" i="119" s="1"/>
  <c r="X16" i="117"/>
  <c r="X37" i="117" s="1"/>
  <c r="X16" i="116"/>
  <c r="X36" i="116" s="1"/>
  <c r="AE13" i="120"/>
  <c r="AE25" i="120" s="1"/>
  <c r="AE16" i="119"/>
  <c r="AE37" i="119" s="1"/>
  <c r="AE16" i="117"/>
  <c r="AE37" i="117" s="1"/>
  <c r="AE16" i="116"/>
  <c r="AE36" i="116" s="1"/>
  <c r="AS16" i="119"/>
  <c r="AS37" i="119" s="1"/>
  <c r="AS13" i="120"/>
  <c r="AS25" i="120" s="1"/>
  <c r="AS16" i="117"/>
  <c r="AS37" i="117" s="1"/>
  <c r="AS16" i="116"/>
  <c r="AS36" i="116" s="1"/>
  <c r="Z16" i="121"/>
  <c r="Z35" i="121" s="1"/>
  <c r="Z13" i="120"/>
  <c r="Z25" i="120" s="1"/>
  <c r="Z16" i="119"/>
  <c r="Z37" i="119" s="1"/>
  <c r="Z16" i="117"/>
  <c r="Z37" i="117" s="1"/>
  <c r="Z16" i="116"/>
  <c r="Z36" i="116" s="1"/>
  <c r="AB13" i="120"/>
  <c r="AB25" i="120" s="1"/>
  <c r="AB16" i="119"/>
  <c r="AB37" i="119" s="1"/>
  <c r="AB16" i="117"/>
  <c r="AB37" i="117" s="1"/>
  <c r="AB16" i="116"/>
  <c r="AB36" i="116" s="1"/>
  <c r="T16" i="121"/>
  <c r="T35" i="121" s="1"/>
  <c r="T13" i="120"/>
  <c r="T25" i="120" s="1"/>
  <c r="T16" i="119"/>
  <c r="T37" i="119" s="1"/>
  <c r="T16" i="117"/>
  <c r="T37" i="117" s="1"/>
  <c r="T16" i="116"/>
  <c r="T36" i="116" s="1"/>
  <c r="I14" i="121"/>
  <c r="I33" i="121" s="1"/>
  <c r="I14" i="119"/>
  <c r="I35" i="119" s="1"/>
  <c r="I14" i="117"/>
  <c r="I35" i="117" s="1"/>
  <c r="I14" i="116"/>
  <c r="I34" i="116" s="1"/>
  <c r="AX13" i="120"/>
  <c r="AX25" i="120" s="1"/>
  <c r="AX16" i="119"/>
  <c r="AX37" i="119" s="1"/>
  <c r="AX16" i="117"/>
  <c r="AX37" i="117" s="1"/>
  <c r="AX16" i="116"/>
  <c r="AX36" i="116" s="1"/>
  <c r="E14" i="121"/>
  <c r="E33" i="121" s="1"/>
  <c r="E14" i="119"/>
  <c r="E35" i="119" s="1"/>
  <c r="E14" i="117"/>
  <c r="E35" i="117" s="1"/>
  <c r="E14" i="116"/>
  <c r="E34" i="116" s="1"/>
  <c r="AA16" i="121"/>
  <c r="AA35" i="121" s="1"/>
  <c r="AA13" i="120"/>
  <c r="AA25" i="120" s="1"/>
  <c r="AA16" i="119"/>
  <c r="AA37" i="119" s="1"/>
  <c r="AA16" i="117"/>
  <c r="AA37" i="117" s="1"/>
  <c r="AA16" i="116"/>
  <c r="AA36" i="116" s="1"/>
  <c r="AL14" i="119"/>
  <c r="AL35" i="119" s="1"/>
  <c r="AL14" i="117"/>
  <c r="AL35" i="117" s="1"/>
  <c r="AL14" i="116"/>
  <c r="AL34" i="116" s="1"/>
  <c r="AG13" i="120"/>
  <c r="AG25" i="120" s="1"/>
  <c r="AG16" i="119"/>
  <c r="AG37" i="119" s="1"/>
  <c r="AG16" i="117"/>
  <c r="AG37" i="117" s="1"/>
  <c r="AG16" i="116"/>
  <c r="AG36" i="116" s="1"/>
  <c r="R16" i="121"/>
  <c r="R35" i="121" s="1"/>
  <c r="R13" i="120"/>
  <c r="R25" i="120" s="1"/>
  <c r="R16" i="119"/>
  <c r="R37" i="119" s="1"/>
  <c r="R16" i="117"/>
  <c r="R37" i="117" s="1"/>
  <c r="R16" i="116"/>
  <c r="R36" i="116" s="1"/>
  <c r="S16" i="121"/>
  <c r="S35" i="121" s="1"/>
  <c r="S13" i="120"/>
  <c r="S25" i="120" s="1"/>
  <c r="S16" i="119"/>
  <c r="S37" i="119" s="1"/>
  <c r="S16" i="117"/>
  <c r="S37" i="117" s="1"/>
  <c r="S16" i="116"/>
  <c r="S36" i="116" s="1"/>
  <c r="N14" i="121"/>
  <c r="N33" i="121" s="1"/>
  <c r="N14" i="119"/>
  <c r="N35" i="119" s="1"/>
  <c r="N14" i="117"/>
  <c r="N35" i="117" s="1"/>
  <c r="N14" i="116"/>
  <c r="N34" i="116" s="1"/>
  <c r="K14" i="121"/>
  <c r="K33" i="121" s="1"/>
  <c r="K14" i="119"/>
  <c r="K35" i="119" s="1"/>
  <c r="K14" i="117"/>
  <c r="K35" i="117" s="1"/>
  <c r="K14" i="116"/>
  <c r="K34" i="116" s="1"/>
  <c r="I16" i="121"/>
  <c r="I35" i="121" s="1"/>
  <c r="I13" i="120"/>
  <c r="I25" i="120" s="1"/>
  <c r="I16" i="119"/>
  <c r="I37" i="119" s="1"/>
  <c r="I16" i="117"/>
  <c r="I37" i="117" s="1"/>
  <c r="I16" i="116"/>
  <c r="I36" i="116" s="1"/>
  <c r="E16" i="121"/>
  <c r="E35" i="121" s="1"/>
  <c r="E16" i="119"/>
  <c r="E37" i="119" s="1"/>
  <c r="E13" i="120"/>
  <c r="E25" i="120" s="1"/>
  <c r="E16" i="117"/>
  <c r="E37" i="117" s="1"/>
  <c r="E16" i="116"/>
  <c r="E36" i="116" s="1"/>
  <c r="AT13" i="120"/>
  <c r="AT25" i="120" s="1"/>
  <c r="AT16" i="119"/>
  <c r="AT37" i="119" s="1"/>
  <c r="AT16" i="117"/>
  <c r="AT37" i="117" s="1"/>
  <c r="AT16" i="116"/>
  <c r="AT36" i="116" s="1"/>
  <c r="AN14" i="119"/>
  <c r="AN35" i="119" s="1"/>
  <c r="AN14" i="117"/>
  <c r="AN35" i="117" s="1"/>
  <c r="AN14" i="116"/>
  <c r="AN34" i="116" s="1"/>
  <c r="U16" i="121"/>
  <c r="U35" i="121" s="1"/>
  <c r="U13" i="120"/>
  <c r="U25" i="120" s="1"/>
  <c r="U16" i="119"/>
  <c r="U37" i="119" s="1"/>
  <c r="U16" i="117"/>
  <c r="U37" i="117" s="1"/>
  <c r="U16" i="116"/>
  <c r="U36" i="116" s="1"/>
  <c r="Z14" i="119"/>
  <c r="Z35" i="119" s="1"/>
  <c r="Z14" i="121"/>
  <c r="Z33" i="121" s="1"/>
  <c r="Z14" i="117"/>
  <c r="Z35" i="117" s="1"/>
  <c r="Z14" i="116"/>
  <c r="Z34" i="116" s="1"/>
  <c r="O16" i="121"/>
  <c r="O35" i="121" s="1"/>
  <c r="O13" i="120"/>
  <c r="O25" i="120" s="1"/>
  <c r="O16" i="119"/>
  <c r="O37" i="119" s="1"/>
  <c r="O16" i="117"/>
  <c r="O37" i="117" s="1"/>
  <c r="O16" i="116"/>
  <c r="O36" i="116" s="1"/>
  <c r="L16" i="121"/>
  <c r="L35" i="121" s="1"/>
  <c r="L13" i="120"/>
  <c r="L25" i="120" s="1"/>
  <c r="L16" i="119"/>
  <c r="L37" i="119" s="1"/>
  <c r="L16" i="117"/>
  <c r="L37" i="117" s="1"/>
  <c r="L16" i="116"/>
  <c r="L36" i="116" s="1"/>
  <c r="H14" i="121"/>
  <c r="H33" i="121" s="1"/>
  <c r="H14" i="119"/>
  <c r="H35" i="119" s="1"/>
  <c r="H14" i="117"/>
  <c r="H35" i="117" s="1"/>
  <c r="H14" i="116"/>
  <c r="H34" i="116" s="1"/>
  <c r="O14" i="121"/>
  <c r="O33" i="121" s="1"/>
  <c r="O14" i="119"/>
  <c r="O35" i="119" s="1"/>
  <c r="O14" i="117"/>
  <c r="O35" i="117" s="1"/>
  <c r="O14" i="116"/>
  <c r="O34" i="116" s="1"/>
  <c r="AV14" i="119"/>
  <c r="AV35" i="119" s="1"/>
  <c r="AV14" i="117"/>
  <c r="AV35" i="117" s="1"/>
  <c r="AV14" i="116"/>
  <c r="AV34" i="116" s="1"/>
  <c r="B16" i="121"/>
  <c r="B35" i="121" s="1"/>
  <c r="B13" i="120"/>
  <c r="B25" i="120" s="1"/>
  <c r="B16" i="119"/>
  <c r="B37" i="119" s="1"/>
  <c r="B16" i="117"/>
  <c r="B37" i="117" s="1"/>
  <c r="B16" i="116"/>
  <c r="B36" i="116" s="1"/>
  <c r="S14" i="121"/>
  <c r="S33" i="121" s="1"/>
  <c r="S14" i="119"/>
  <c r="S35" i="119" s="1"/>
  <c r="S14" i="117"/>
  <c r="S35" i="117" s="1"/>
  <c r="S14" i="116"/>
  <c r="S34" i="116" s="1"/>
  <c r="C14" i="121"/>
  <c r="C33" i="121" s="1"/>
  <c r="C14" i="119"/>
  <c r="C35" i="119" s="1"/>
  <c r="C14" i="117"/>
  <c r="C35" i="117" s="1"/>
  <c r="C14" i="116"/>
  <c r="C34" i="116" s="1"/>
  <c r="AC14" i="119"/>
  <c r="AC35" i="119" s="1"/>
  <c r="AC14" i="117"/>
  <c r="AC35" i="117" s="1"/>
  <c r="AC14" i="116"/>
  <c r="AC34" i="116" s="1"/>
  <c r="AB14" i="119"/>
  <c r="AB35" i="119" s="1"/>
  <c r="AB14" i="117"/>
  <c r="AB35" i="117" s="1"/>
  <c r="AB14" i="116"/>
  <c r="AB34" i="116" s="1"/>
  <c r="AY14" i="119"/>
  <c r="AY35" i="119" s="1"/>
  <c r="AY14" i="117"/>
  <c r="AY35" i="117" s="1"/>
  <c r="AY14" i="116"/>
  <c r="AY34" i="116" s="1"/>
  <c r="AY13" i="120"/>
  <c r="AY25" i="120" s="1"/>
  <c r="AY16" i="119"/>
  <c r="AY37" i="119" s="1"/>
  <c r="AY16" i="117"/>
  <c r="AY37" i="117" s="1"/>
  <c r="AY16" i="116"/>
  <c r="AY36" i="116" s="1"/>
  <c r="AH14" i="119"/>
  <c r="AH35" i="119" s="1"/>
  <c r="AH14" i="117"/>
  <c r="AH35" i="117" s="1"/>
  <c r="AH14" i="116"/>
  <c r="AH34" i="116" s="1"/>
  <c r="AD13" i="120"/>
  <c r="AD25" i="120" s="1"/>
  <c r="AD16" i="119"/>
  <c r="AD37" i="119" s="1"/>
  <c r="AD16" i="117"/>
  <c r="AD37" i="117" s="1"/>
  <c r="AD16" i="116"/>
  <c r="AD36" i="116" s="1"/>
  <c r="AJ13" i="120"/>
  <c r="AJ25" i="120" s="1"/>
  <c r="AJ16" i="119"/>
  <c r="AJ37" i="119" s="1"/>
  <c r="AJ16" i="117"/>
  <c r="AJ37" i="117" s="1"/>
  <c r="AJ16" i="116"/>
  <c r="AJ36" i="116" s="1"/>
  <c r="AQ14" i="119"/>
  <c r="AQ35" i="119" s="1"/>
  <c r="AQ14" i="117"/>
  <c r="AQ35" i="117" s="1"/>
  <c r="AQ14" i="116"/>
  <c r="AQ34" i="116" s="1"/>
  <c r="H13" i="120"/>
  <c r="H25" i="120" s="1"/>
  <c r="H16" i="121"/>
  <c r="H35" i="121" s="1"/>
  <c r="H16" i="119"/>
  <c r="H37" i="119" s="1"/>
  <c r="H16" i="117"/>
  <c r="H37" i="117" s="1"/>
  <c r="H16" i="116"/>
  <c r="H36" i="116" s="1"/>
  <c r="AC13" i="120"/>
  <c r="AC25" i="120" s="1"/>
  <c r="AC16" i="119"/>
  <c r="AC37" i="119" s="1"/>
  <c r="AC16" i="117"/>
  <c r="AC37" i="117" s="1"/>
  <c r="AC16" i="116"/>
  <c r="AC36" i="116" s="1"/>
  <c r="AS14" i="119"/>
  <c r="AS35" i="119" s="1"/>
  <c r="AS14" i="117"/>
  <c r="AS35" i="117" s="1"/>
  <c r="AS14" i="116"/>
  <c r="AS34" i="116" s="1"/>
  <c r="P13" i="120"/>
  <c r="P25" i="120" s="1"/>
  <c r="P16" i="121"/>
  <c r="P35" i="121" s="1"/>
  <c r="P16" i="119"/>
  <c r="P37" i="119" s="1"/>
  <c r="P16" i="117"/>
  <c r="P37" i="117" s="1"/>
  <c r="P16" i="116"/>
  <c r="P36" i="116" s="1"/>
  <c r="W16" i="121"/>
  <c r="W35" i="121" s="1"/>
  <c r="W13" i="120"/>
  <c r="W25" i="120" s="1"/>
  <c r="W16" i="119"/>
  <c r="W37" i="119" s="1"/>
  <c r="W16" i="117"/>
  <c r="W37" i="117" s="1"/>
  <c r="W16" i="116"/>
  <c r="W36" i="116" s="1"/>
  <c r="I17" i="121"/>
  <c r="I36" i="121" s="1"/>
  <c r="I17" i="119"/>
  <c r="I38" i="119" s="1"/>
  <c r="I17" i="117"/>
  <c r="I38" i="117" s="1"/>
  <c r="I17" i="116"/>
  <c r="I37" i="116" s="1"/>
  <c r="AP14" i="119"/>
  <c r="AP35" i="119" s="1"/>
  <c r="AP14" i="117"/>
  <c r="AP35" i="117" s="1"/>
  <c r="AP14" i="116"/>
  <c r="AP34" i="116" s="1"/>
  <c r="AW14" i="119"/>
  <c r="AW35" i="119" s="1"/>
  <c r="AW14" i="117"/>
  <c r="AW35" i="117" s="1"/>
  <c r="AW14" i="116"/>
  <c r="AW34" i="116" s="1"/>
  <c r="T14" i="121"/>
  <c r="T33" i="121" s="1"/>
  <c r="T14" i="119"/>
  <c r="T35" i="119" s="1"/>
  <c r="T14" i="117"/>
  <c r="T35" i="117" s="1"/>
  <c r="T14" i="116"/>
  <c r="T34" i="116" s="1"/>
  <c r="AJ14" i="119"/>
  <c r="AJ35" i="119" s="1"/>
  <c r="AJ14" i="117"/>
  <c r="AJ35" i="117" s="1"/>
  <c r="AJ14" i="116"/>
  <c r="AJ34" i="116" s="1"/>
  <c r="Y16" i="121"/>
  <c r="Y35" i="121" s="1"/>
  <c r="Y13" i="120"/>
  <c r="Y25" i="120" s="1"/>
  <c r="Y16" i="119"/>
  <c r="Y37" i="119" s="1"/>
  <c r="Y16" i="117"/>
  <c r="Y37" i="117" s="1"/>
  <c r="Y16" i="116"/>
  <c r="Y36" i="116" s="1"/>
  <c r="C16" i="121"/>
  <c r="C35" i="121" s="1"/>
  <c r="C13" i="120"/>
  <c r="C25" i="120" s="1"/>
  <c r="C16" i="119"/>
  <c r="C37" i="119" s="1"/>
  <c r="C16" i="117"/>
  <c r="C37" i="117" s="1"/>
  <c r="C16" i="116"/>
  <c r="C36" i="116" s="1"/>
  <c r="Y14" i="121"/>
  <c r="Y33" i="121" s="1"/>
  <c r="Y14" i="119"/>
  <c r="Y35" i="119" s="1"/>
  <c r="Y14" i="117"/>
  <c r="Y35" i="117" s="1"/>
  <c r="Y14" i="116"/>
  <c r="Y34" i="116" s="1"/>
  <c r="K16" i="121"/>
  <c r="K35" i="121" s="1"/>
  <c r="K13" i="120"/>
  <c r="K25" i="120" s="1"/>
  <c r="K16" i="119"/>
  <c r="K37" i="119" s="1"/>
  <c r="K16" i="117"/>
  <c r="K37" i="117" s="1"/>
  <c r="K16" i="116"/>
  <c r="K36" i="116" s="1"/>
  <c r="AU13" i="120"/>
  <c r="AU25" i="120" s="1"/>
  <c r="AU16" i="119"/>
  <c r="AU37" i="119" s="1"/>
  <c r="AU16" i="117"/>
  <c r="AU37" i="117" s="1"/>
  <c r="AU16" i="116"/>
  <c r="AU36" i="116" s="1"/>
  <c r="X14" i="121"/>
  <c r="X33" i="121" s="1"/>
  <c r="X14" i="119"/>
  <c r="X35" i="119" s="1"/>
  <c r="X14" i="117"/>
  <c r="X35" i="117" s="1"/>
  <c r="X14" i="116"/>
  <c r="X34" i="116" s="1"/>
  <c r="AV13" i="120"/>
  <c r="AV25" i="120" s="1"/>
  <c r="AV16" i="119"/>
  <c r="AV37" i="119" s="1"/>
  <c r="AV16" i="117"/>
  <c r="AV37" i="117" s="1"/>
  <c r="AV16" i="116"/>
  <c r="AV36" i="116" s="1"/>
  <c r="B14" i="121"/>
  <c r="B33" i="121" s="1"/>
  <c r="B14" i="119"/>
  <c r="B35" i="119" s="1"/>
  <c r="B14" i="117"/>
  <c r="B35" i="117" s="1"/>
  <c r="B14" i="116"/>
  <c r="B34" i="116" s="1"/>
  <c r="AF14" i="119"/>
  <c r="AF35" i="119" s="1"/>
  <c r="AF14" i="117"/>
  <c r="AF35" i="117" s="1"/>
  <c r="AF14" i="116"/>
  <c r="AF34" i="116" s="1"/>
  <c r="P14" i="121"/>
  <c r="P33" i="121" s="1"/>
  <c r="P14" i="119"/>
  <c r="P35" i="119" s="1"/>
  <c r="P14" i="117"/>
  <c r="P35" i="117" s="1"/>
  <c r="P14" i="116"/>
  <c r="P34" i="116" s="1"/>
  <c r="AF13" i="120"/>
  <c r="AF25" i="120" s="1"/>
  <c r="AF16" i="119"/>
  <c r="AF37" i="119" s="1"/>
  <c r="AF16" i="117"/>
  <c r="AF37" i="117" s="1"/>
  <c r="AF16" i="116"/>
  <c r="AF36" i="116" s="1"/>
  <c r="W14" i="121"/>
  <c r="W33" i="121" s="1"/>
  <c r="W14" i="119"/>
  <c r="W35" i="119" s="1"/>
  <c r="W14" i="117"/>
  <c r="W35" i="117" s="1"/>
  <c r="W14" i="116"/>
  <c r="W34" i="116" s="1"/>
  <c r="D16" i="121"/>
  <c r="D35" i="121" s="1"/>
  <c r="D13" i="120"/>
  <c r="D25" i="120" s="1"/>
  <c r="D16" i="119"/>
  <c r="D37" i="119" s="1"/>
  <c r="D16" i="117"/>
  <c r="D37" i="117" s="1"/>
  <c r="D16" i="116"/>
  <c r="D36" i="116" s="1"/>
  <c r="AP13" i="120"/>
  <c r="AP25" i="120" s="1"/>
  <c r="AP16" i="119"/>
  <c r="AP37" i="119" s="1"/>
  <c r="AP16" i="117"/>
  <c r="AP37" i="117" s="1"/>
  <c r="AP16" i="116"/>
  <c r="AP36" i="116" s="1"/>
  <c r="AZ13" i="120"/>
  <c r="AZ25" i="120" s="1"/>
  <c r="AZ16" i="119"/>
  <c r="AZ37" i="119" s="1"/>
  <c r="AZ16" i="117"/>
  <c r="AZ37" i="117" s="1"/>
  <c r="AZ16" i="116"/>
  <c r="AZ36" i="116" s="1"/>
  <c r="AZ14" i="119"/>
  <c r="AZ35" i="119" s="1"/>
  <c r="AZ14" i="117"/>
  <c r="AZ35" i="117" s="1"/>
  <c r="AZ14" i="116"/>
  <c r="AZ34" i="116" s="1"/>
  <c r="F16" i="121"/>
  <c r="F35" i="121" s="1"/>
  <c r="F13" i="120"/>
  <c r="F25" i="120" s="1"/>
  <c r="F16" i="119"/>
  <c r="F37" i="119" s="1"/>
  <c r="F16" i="117"/>
  <c r="F37" i="117" s="1"/>
  <c r="F16" i="116"/>
  <c r="F36" i="116" s="1"/>
  <c r="M14" i="121"/>
  <c r="M33" i="121" s="1"/>
  <c r="M14" i="119"/>
  <c r="M35" i="119" s="1"/>
  <c r="M14" i="117"/>
  <c r="M35" i="117" s="1"/>
  <c r="M14" i="116"/>
  <c r="M34" i="116" s="1"/>
  <c r="F14" i="121"/>
  <c r="F33" i="121" s="1"/>
  <c r="F14" i="119"/>
  <c r="F35" i="119" s="1"/>
  <c r="F14" i="117"/>
  <c r="F35" i="117" s="1"/>
  <c r="F14" i="116"/>
  <c r="F34" i="116" s="1"/>
  <c r="AD14" i="119"/>
  <c r="AD35" i="119" s="1"/>
  <c r="AD14" i="117"/>
  <c r="AD35" i="117" s="1"/>
  <c r="AD14" i="116"/>
  <c r="AD34" i="116" s="1"/>
  <c r="AT14" i="119"/>
  <c r="AT35" i="119" s="1"/>
  <c r="AT14" i="117"/>
  <c r="AT35" i="117" s="1"/>
  <c r="AT14" i="116"/>
  <c r="AT34" i="116" s="1"/>
  <c r="AW13" i="120"/>
  <c r="AW25" i="120" s="1"/>
  <c r="AW16" i="119"/>
  <c r="AW37" i="119" s="1"/>
  <c r="AW16" i="117"/>
  <c r="AW37" i="117" s="1"/>
  <c r="AW16" i="116"/>
  <c r="AW36" i="116" s="1"/>
  <c r="D14" i="121"/>
  <c r="D33" i="121" s="1"/>
  <c r="D14" i="119"/>
  <c r="D35" i="119" s="1"/>
  <c r="D14" i="117"/>
  <c r="D35" i="117" s="1"/>
  <c r="D14" i="116"/>
  <c r="D34" i="116" s="1"/>
  <c r="U19" i="121"/>
  <c r="U38" i="121" s="1"/>
  <c r="U19" i="119"/>
  <c r="U40" i="119" s="1"/>
  <c r="U19" i="117"/>
  <c r="U40" i="117" s="1"/>
  <c r="U19" i="116"/>
  <c r="U39" i="116" s="1"/>
  <c r="J16" i="121"/>
  <c r="J35" i="121" s="1"/>
  <c r="J13" i="120"/>
  <c r="J25" i="120" s="1"/>
  <c r="J16" i="119"/>
  <c r="J37" i="119" s="1"/>
  <c r="J16" i="117"/>
  <c r="J37" i="117" s="1"/>
  <c r="J16" i="116"/>
  <c r="J36" i="116" s="1"/>
  <c r="AG14" i="119"/>
  <c r="AG35" i="119" s="1"/>
  <c r="AG14" i="117"/>
  <c r="AG35" i="117" s="1"/>
  <c r="AG14" i="116"/>
  <c r="AG34" i="116" s="1"/>
  <c r="AU14" i="119"/>
  <c r="AU35" i="119" s="1"/>
  <c r="AU14" i="117"/>
  <c r="AU35" i="117" s="1"/>
  <c r="AU14" i="116"/>
  <c r="AU34" i="116" s="1"/>
  <c r="AM14" i="119"/>
  <c r="AM35" i="119" s="1"/>
  <c r="AM14" i="117"/>
  <c r="AM35" i="117" s="1"/>
  <c r="AM14" i="116"/>
  <c r="AM34" i="116" s="1"/>
  <c r="AN13" i="120"/>
  <c r="AN25" i="120" s="1"/>
  <c r="AN16" i="119"/>
  <c r="AN37" i="119" s="1"/>
  <c r="AN16" i="117"/>
  <c r="AN37" i="117" s="1"/>
  <c r="AN16" i="116"/>
  <c r="AN36" i="116" s="1"/>
  <c r="AR13" i="120"/>
  <c r="AR25" i="120" s="1"/>
  <c r="AR16" i="119"/>
  <c r="AR37" i="119" s="1"/>
  <c r="AR16" i="117"/>
  <c r="AR37" i="117" s="1"/>
  <c r="AR16" i="116"/>
  <c r="AR36" i="116" s="1"/>
  <c r="J14" i="121"/>
  <c r="J33" i="121" s="1"/>
  <c r="J14" i="119"/>
  <c r="J35" i="119" s="1"/>
  <c r="J14" i="117"/>
  <c r="J35" i="117" s="1"/>
  <c r="J14" i="116"/>
  <c r="J34" i="116" s="1"/>
  <c r="N16" i="121"/>
  <c r="N35" i="121" s="1"/>
  <c r="N13" i="120"/>
  <c r="N25" i="120" s="1"/>
  <c r="N16" i="119"/>
  <c r="N37" i="119" s="1"/>
  <c r="N16" i="117"/>
  <c r="N37" i="117" s="1"/>
  <c r="N16" i="116"/>
  <c r="N36" i="116" s="1"/>
  <c r="AL13" i="120"/>
  <c r="AL25" i="120" s="1"/>
  <c r="AL16" i="119"/>
  <c r="AL37" i="119" s="1"/>
  <c r="AL16" i="117"/>
  <c r="AL37" i="117" s="1"/>
  <c r="AL16" i="116"/>
  <c r="AL36" i="116" s="1"/>
  <c r="B4" i="105"/>
  <c r="B20" i="105" s="1"/>
  <c r="C4" i="105"/>
  <c r="C20" i="105" s="1"/>
  <c r="B5" i="105"/>
  <c r="B21" i="105" s="1"/>
  <c r="C5" i="105"/>
  <c r="C21" i="105" s="1"/>
  <c r="AL19" i="116" l="1"/>
  <c r="AL39" i="116" s="1"/>
  <c r="AL19" i="117"/>
  <c r="AL40" i="117" s="1"/>
  <c r="AL19" i="119"/>
  <c r="AL40" i="119" s="1"/>
  <c r="B17" i="109"/>
  <c r="B38" i="109" s="1"/>
  <c r="B19" i="109"/>
  <c r="B40" i="109" s="1"/>
  <c r="B14" i="88"/>
  <c r="B14" i="87"/>
  <c r="B34" i="87" s="1"/>
  <c r="B16" i="87"/>
  <c r="B36" i="87" s="1"/>
  <c r="B16" i="88"/>
  <c r="AO17" i="116"/>
  <c r="AO37" i="116" s="1"/>
  <c r="AO19" i="119"/>
  <c r="AO40" i="119" s="1"/>
  <c r="AO17" i="119"/>
  <c r="AO38" i="119" s="1"/>
  <c r="AO17" i="117"/>
  <c r="AO38" i="117" s="1"/>
  <c r="AO19" i="117"/>
  <c r="AO40" i="117" s="1"/>
  <c r="AO19" i="116"/>
  <c r="AO39" i="116" s="1"/>
  <c r="AW17" i="119"/>
  <c r="AW38" i="119" s="1"/>
  <c r="AW17" i="116"/>
  <c r="AW37" i="116" s="1"/>
  <c r="AW17" i="117"/>
  <c r="AW38" i="117" s="1"/>
  <c r="Q19" i="116"/>
  <c r="Q39" i="116" s="1"/>
  <c r="AY19" i="116"/>
  <c r="AY39" i="116" s="1"/>
  <c r="N19" i="116"/>
  <c r="N39" i="116" s="1"/>
  <c r="AI19" i="117"/>
  <c r="AI40" i="117" s="1"/>
  <c r="AY19" i="119"/>
  <c r="AY40" i="119" s="1"/>
  <c r="AY19" i="117"/>
  <c r="AY40" i="117" s="1"/>
  <c r="AL17" i="119"/>
  <c r="AL38" i="119" s="1"/>
  <c r="AI17" i="116"/>
  <c r="AI37" i="116" s="1"/>
  <c r="AQ19" i="117"/>
  <c r="AQ40" i="117" s="1"/>
  <c r="AG17" i="119"/>
  <c r="AG38" i="119" s="1"/>
  <c r="AG19" i="119"/>
  <c r="AG40" i="119" s="1"/>
  <c r="M17" i="116"/>
  <c r="M37" i="116" s="1"/>
  <c r="AG19" i="116"/>
  <c r="AG39" i="116" s="1"/>
  <c r="M17" i="117"/>
  <c r="M38" i="117" s="1"/>
  <c r="AG17" i="116"/>
  <c r="AG37" i="116" s="1"/>
  <c r="AG19" i="117"/>
  <c r="AG40" i="117" s="1"/>
  <c r="M17" i="119"/>
  <c r="M38" i="119" s="1"/>
  <c r="AG17" i="117"/>
  <c r="AG38" i="117" s="1"/>
  <c r="AI17" i="117"/>
  <c r="AI38" i="117" s="1"/>
  <c r="AI17" i="119"/>
  <c r="AI38" i="119" s="1"/>
  <c r="AL17" i="117"/>
  <c r="AL38" i="117" s="1"/>
  <c r="AL17" i="116"/>
  <c r="AL37" i="116" s="1"/>
  <c r="AI19" i="116"/>
  <c r="AI39" i="116" s="1"/>
  <c r="AQ19" i="116"/>
  <c r="AQ39" i="116" s="1"/>
  <c r="AQ19" i="119"/>
  <c r="AQ40" i="119" s="1"/>
  <c r="AI19" i="119"/>
  <c r="AI40" i="119" s="1"/>
  <c r="V19" i="116"/>
  <c r="V39" i="116" s="1"/>
  <c r="V19" i="119"/>
  <c r="V40" i="119" s="1"/>
  <c r="V19" i="121"/>
  <c r="V38" i="121" s="1"/>
  <c r="V19" i="117"/>
  <c r="V40" i="117" s="1"/>
  <c r="K19" i="121"/>
  <c r="K38" i="121" s="1"/>
  <c r="N19" i="119"/>
  <c r="N40" i="119" s="1"/>
  <c r="Q17" i="117"/>
  <c r="Q38" i="117" s="1"/>
  <c r="N19" i="121"/>
  <c r="N38" i="121" s="1"/>
  <c r="N19" i="117"/>
  <c r="N40" i="117" s="1"/>
  <c r="Q17" i="119"/>
  <c r="Q38" i="119" s="1"/>
  <c r="Q17" i="121"/>
  <c r="Q36" i="121" s="1"/>
  <c r="AT19" i="116"/>
  <c r="AT39" i="116" s="1"/>
  <c r="AT19" i="117"/>
  <c r="AT40" i="117" s="1"/>
  <c r="Q17" i="116"/>
  <c r="Q37" i="116" s="1"/>
  <c r="AT19" i="119"/>
  <c r="AT40" i="119" s="1"/>
  <c r="AT17" i="117"/>
  <c r="AT38" i="117" s="1"/>
  <c r="AW19" i="116"/>
  <c r="AW39" i="116" s="1"/>
  <c r="AW19" i="117"/>
  <c r="AW40" i="117" s="1"/>
  <c r="AQ17" i="117"/>
  <c r="AQ38" i="117" s="1"/>
  <c r="AW19" i="119"/>
  <c r="AW40" i="119" s="1"/>
  <c r="V17" i="117"/>
  <c r="V38" i="117" s="1"/>
  <c r="K19" i="119"/>
  <c r="K40" i="119" s="1"/>
  <c r="V17" i="116"/>
  <c r="V37" i="116" s="1"/>
  <c r="AQ17" i="119"/>
  <c r="AQ38" i="119" s="1"/>
  <c r="AT17" i="119"/>
  <c r="AT38" i="119" s="1"/>
  <c r="V17" i="119"/>
  <c r="V38" i="119" s="1"/>
  <c r="V17" i="121"/>
  <c r="V36" i="121" s="1"/>
  <c r="K19" i="116"/>
  <c r="K39" i="116" s="1"/>
  <c r="AQ17" i="116"/>
  <c r="AQ37" i="116" s="1"/>
  <c r="AT17" i="116"/>
  <c r="AT37" i="116" s="1"/>
  <c r="AD19" i="117"/>
  <c r="AD40" i="117" s="1"/>
  <c r="Q19" i="117"/>
  <c r="Q40" i="117" s="1"/>
  <c r="Q19" i="119"/>
  <c r="Q40" i="119" s="1"/>
  <c r="Q19" i="121"/>
  <c r="Q38" i="121" s="1"/>
  <c r="K17" i="116"/>
  <c r="K37" i="116" s="1"/>
  <c r="AY17" i="119"/>
  <c r="AY38" i="119" s="1"/>
  <c r="N17" i="119"/>
  <c r="N38" i="119" s="1"/>
  <c r="K17" i="117"/>
  <c r="K38" i="117" s="1"/>
  <c r="N17" i="121"/>
  <c r="N36" i="121" s="1"/>
  <c r="K17" i="121"/>
  <c r="K36" i="121" s="1"/>
  <c r="N17" i="116"/>
  <c r="N37" i="116" s="1"/>
  <c r="N17" i="117"/>
  <c r="N38" i="117" s="1"/>
  <c r="AD19" i="119"/>
  <c r="AD40" i="119" s="1"/>
  <c r="AD17" i="116"/>
  <c r="AD37" i="116" s="1"/>
  <c r="AD17" i="117"/>
  <c r="AD38" i="117" s="1"/>
  <c r="AD17" i="119"/>
  <c r="AD38" i="119" s="1"/>
  <c r="AD19" i="116"/>
  <c r="AD39" i="116" s="1"/>
  <c r="AY17" i="116"/>
  <c r="AY37" i="116" s="1"/>
  <c r="AY17" i="117"/>
  <c r="AY38" i="117" s="1"/>
  <c r="AA17" i="121"/>
  <c r="AA36" i="121" s="1"/>
  <c r="AA17" i="119"/>
  <c r="AA38" i="119" s="1"/>
  <c r="AA17" i="117"/>
  <c r="AA38" i="117" s="1"/>
  <c r="AA17" i="116"/>
  <c r="AA37" i="116" s="1"/>
  <c r="AA19" i="121"/>
  <c r="AA38" i="121" s="1"/>
  <c r="AA19" i="119"/>
  <c r="AA40" i="119" s="1"/>
  <c r="AA19" i="117"/>
  <c r="AA40" i="117" s="1"/>
  <c r="AA19" i="116"/>
  <c r="AA39" i="116" s="1"/>
  <c r="U17" i="121"/>
  <c r="U36" i="121" s="1"/>
  <c r="U17" i="119"/>
  <c r="U38" i="119" s="1"/>
  <c r="U17" i="117"/>
  <c r="U38" i="117" s="1"/>
  <c r="U17" i="116"/>
  <c r="U37" i="116" s="1"/>
  <c r="AZ17" i="119"/>
  <c r="AZ38" i="119" s="1"/>
  <c r="AZ17" i="117"/>
  <c r="AZ38" i="117" s="1"/>
  <c r="AZ17" i="116"/>
  <c r="AZ37" i="116" s="1"/>
  <c r="Z19" i="121"/>
  <c r="Z38" i="121" s="1"/>
  <c r="Z19" i="119"/>
  <c r="Z40" i="119" s="1"/>
  <c r="Z19" i="117"/>
  <c r="Z40" i="117" s="1"/>
  <c r="Z19" i="116"/>
  <c r="Z39" i="116" s="1"/>
  <c r="AE19" i="119"/>
  <c r="AE40" i="119" s="1"/>
  <c r="AE19" i="117"/>
  <c r="AE40" i="117" s="1"/>
  <c r="AE19" i="116"/>
  <c r="AE39" i="116" s="1"/>
  <c r="AN17" i="119"/>
  <c r="AN38" i="119" s="1"/>
  <c r="AN17" i="117"/>
  <c r="AN38" i="117" s="1"/>
  <c r="AN17" i="116"/>
  <c r="AN37" i="116" s="1"/>
  <c r="AV19" i="119"/>
  <c r="AV40" i="119" s="1"/>
  <c r="AV19" i="117"/>
  <c r="AV40" i="117" s="1"/>
  <c r="AV19" i="116"/>
  <c r="AV39" i="116" s="1"/>
  <c r="AB17" i="119"/>
  <c r="AB38" i="119" s="1"/>
  <c r="AB17" i="117"/>
  <c r="AB38" i="117" s="1"/>
  <c r="AB17" i="116"/>
  <c r="AB37" i="116" s="1"/>
  <c r="T19" i="121"/>
  <c r="T38" i="121" s="1"/>
  <c r="T19" i="119"/>
  <c r="T40" i="119" s="1"/>
  <c r="T19" i="117"/>
  <c r="T40" i="117" s="1"/>
  <c r="T19" i="116"/>
  <c r="T39" i="116" s="1"/>
  <c r="F17" i="121"/>
  <c r="F36" i="121" s="1"/>
  <c r="F17" i="119"/>
  <c r="F38" i="119" s="1"/>
  <c r="F17" i="117"/>
  <c r="F38" i="117" s="1"/>
  <c r="F17" i="116"/>
  <c r="F37" i="116" s="1"/>
  <c r="AF17" i="119"/>
  <c r="AF38" i="119" s="1"/>
  <c r="AF17" i="117"/>
  <c r="AF38" i="117" s="1"/>
  <c r="AF17" i="116"/>
  <c r="AF37" i="116" s="1"/>
  <c r="AR17" i="119"/>
  <c r="AR38" i="119" s="1"/>
  <c r="AR17" i="117"/>
  <c r="AR38" i="117" s="1"/>
  <c r="AR17" i="116"/>
  <c r="AR37" i="116" s="1"/>
  <c r="AP17" i="119"/>
  <c r="AP38" i="119" s="1"/>
  <c r="AP17" i="117"/>
  <c r="AP38" i="117" s="1"/>
  <c r="AP17" i="116"/>
  <c r="AP37" i="116" s="1"/>
  <c r="AC17" i="119"/>
  <c r="AC38" i="119" s="1"/>
  <c r="AC17" i="117"/>
  <c r="AC38" i="117" s="1"/>
  <c r="AC17" i="116"/>
  <c r="AC37" i="116" s="1"/>
  <c r="AX19" i="119"/>
  <c r="AX40" i="119" s="1"/>
  <c r="AX19" i="117"/>
  <c r="AX40" i="117" s="1"/>
  <c r="AX19" i="116"/>
  <c r="AX39" i="116" s="1"/>
  <c r="AE17" i="119"/>
  <c r="AE38" i="119" s="1"/>
  <c r="AE17" i="117"/>
  <c r="AE38" i="117" s="1"/>
  <c r="AE17" i="116"/>
  <c r="AE37" i="116" s="1"/>
  <c r="AP19" i="119"/>
  <c r="AP40" i="119" s="1"/>
  <c r="AP19" i="117"/>
  <c r="AP40" i="117" s="1"/>
  <c r="AP19" i="116"/>
  <c r="AP39" i="116" s="1"/>
  <c r="AX17" i="119"/>
  <c r="AX38" i="119" s="1"/>
  <c r="AX17" i="117"/>
  <c r="AX38" i="117" s="1"/>
  <c r="AX17" i="116"/>
  <c r="AX37" i="116" s="1"/>
  <c r="AJ19" i="119"/>
  <c r="AJ40" i="119" s="1"/>
  <c r="AJ19" i="117"/>
  <c r="AJ40" i="117" s="1"/>
  <c r="AJ19" i="116"/>
  <c r="AJ39" i="116" s="1"/>
  <c r="D17" i="121"/>
  <c r="D36" i="121" s="1"/>
  <c r="D17" i="119"/>
  <c r="D38" i="119" s="1"/>
  <c r="D17" i="117"/>
  <c r="D38" i="117" s="1"/>
  <c r="D17" i="116"/>
  <c r="D37" i="116" s="1"/>
  <c r="AU17" i="119"/>
  <c r="AU38" i="119" s="1"/>
  <c r="AU17" i="117"/>
  <c r="AU38" i="117" s="1"/>
  <c r="AU17" i="116"/>
  <c r="AU37" i="116" s="1"/>
  <c r="AV17" i="119"/>
  <c r="AV38" i="119" s="1"/>
  <c r="AV17" i="117"/>
  <c r="AV38" i="117" s="1"/>
  <c r="AV17" i="116"/>
  <c r="AV37" i="116" s="1"/>
  <c r="X17" i="121"/>
  <c r="X36" i="121" s="1"/>
  <c r="X17" i="119"/>
  <c r="X38" i="119" s="1"/>
  <c r="X17" i="117"/>
  <c r="X38" i="117" s="1"/>
  <c r="X17" i="116"/>
  <c r="X37" i="116" s="1"/>
  <c r="B19" i="121"/>
  <c r="B38" i="121" s="1"/>
  <c r="B19" i="119"/>
  <c r="B40" i="119" s="1"/>
  <c r="B19" i="117"/>
  <c r="B40" i="117" s="1"/>
  <c r="B19" i="116"/>
  <c r="B39" i="116" s="1"/>
  <c r="AS19" i="119"/>
  <c r="AS40" i="119" s="1"/>
  <c r="AS19" i="117"/>
  <c r="AS40" i="117" s="1"/>
  <c r="AS19" i="116"/>
  <c r="AS39" i="116" s="1"/>
  <c r="AH17" i="119"/>
  <c r="AH38" i="119" s="1"/>
  <c r="AH17" i="117"/>
  <c r="AH38" i="117" s="1"/>
  <c r="AH17" i="116"/>
  <c r="AH37" i="116" s="1"/>
  <c r="AJ17" i="119"/>
  <c r="AJ38" i="119" s="1"/>
  <c r="AJ17" i="117"/>
  <c r="AJ38" i="117" s="1"/>
  <c r="AJ17" i="116"/>
  <c r="AJ37" i="116" s="1"/>
  <c r="AZ19" i="119"/>
  <c r="AZ40" i="119" s="1"/>
  <c r="AZ19" i="117"/>
  <c r="AZ40" i="117" s="1"/>
  <c r="AZ19" i="116"/>
  <c r="AZ39" i="116" s="1"/>
  <c r="I19" i="121"/>
  <c r="I38" i="121" s="1"/>
  <c r="I19" i="119"/>
  <c r="I40" i="119" s="1"/>
  <c r="I19" i="117"/>
  <c r="I40" i="117" s="1"/>
  <c r="I19" i="116"/>
  <c r="I39" i="116" s="1"/>
  <c r="W17" i="121"/>
  <c r="W36" i="121" s="1"/>
  <c r="W17" i="119"/>
  <c r="W38" i="119" s="1"/>
  <c r="W17" i="117"/>
  <c r="W38" i="117" s="1"/>
  <c r="W17" i="116"/>
  <c r="W37" i="116" s="1"/>
  <c r="R19" i="121"/>
  <c r="R38" i="121" s="1"/>
  <c r="R19" i="119"/>
  <c r="R40" i="119" s="1"/>
  <c r="R19" i="117"/>
  <c r="R40" i="117" s="1"/>
  <c r="R19" i="116"/>
  <c r="R39" i="116" s="1"/>
  <c r="AH19" i="119"/>
  <c r="AH40" i="119" s="1"/>
  <c r="AH19" i="117"/>
  <c r="AH40" i="117" s="1"/>
  <c r="AH19" i="116"/>
  <c r="AH39" i="116" s="1"/>
  <c r="L17" i="121"/>
  <c r="L36" i="121" s="1"/>
  <c r="L17" i="119"/>
  <c r="L38" i="119" s="1"/>
  <c r="L17" i="117"/>
  <c r="L38" i="117" s="1"/>
  <c r="L17" i="116"/>
  <c r="L37" i="116" s="1"/>
  <c r="AN19" i="119"/>
  <c r="AN40" i="119" s="1"/>
  <c r="AN19" i="117"/>
  <c r="AN40" i="117" s="1"/>
  <c r="AN19" i="116"/>
  <c r="AN39" i="116" s="1"/>
  <c r="AM17" i="119"/>
  <c r="AM38" i="119" s="1"/>
  <c r="AM17" i="117"/>
  <c r="AM38" i="117" s="1"/>
  <c r="AM17" i="116"/>
  <c r="AM37" i="116" s="1"/>
  <c r="Y17" i="121"/>
  <c r="Y36" i="121" s="1"/>
  <c r="Y17" i="119"/>
  <c r="Y38" i="119" s="1"/>
  <c r="Y17" i="117"/>
  <c r="Y38" i="117" s="1"/>
  <c r="Y17" i="116"/>
  <c r="Y37" i="116" s="1"/>
  <c r="S17" i="121"/>
  <c r="S36" i="121" s="1"/>
  <c r="S17" i="119"/>
  <c r="S38" i="119" s="1"/>
  <c r="S17" i="117"/>
  <c r="S38" i="117" s="1"/>
  <c r="S17" i="116"/>
  <c r="S37" i="116" s="1"/>
  <c r="C17" i="121"/>
  <c r="C36" i="121" s="1"/>
  <c r="C17" i="119"/>
  <c r="C38" i="119" s="1"/>
  <c r="C17" i="117"/>
  <c r="C38" i="117" s="1"/>
  <c r="C17" i="116"/>
  <c r="C37" i="116" s="1"/>
  <c r="X19" i="121"/>
  <c r="X38" i="121" s="1"/>
  <c r="X19" i="119"/>
  <c r="X40" i="119" s="1"/>
  <c r="X19" i="117"/>
  <c r="X40" i="117" s="1"/>
  <c r="X19" i="116"/>
  <c r="X39" i="116" s="1"/>
  <c r="Y19" i="121"/>
  <c r="Y38" i="121" s="1"/>
  <c r="Y19" i="119"/>
  <c r="Y40" i="119" s="1"/>
  <c r="Y19" i="117"/>
  <c r="Y40" i="117" s="1"/>
  <c r="Y19" i="116"/>
  <c r="Y39" i="116" s="1"/>
  <c r="G19" i="121"/>
  <c r="G38" i="121" s="1"/>
  <c r="G19" i="119"/>
  <c r="G40" i="119" s="1"/>
  <c r="G19" i="117"/>
  <c r="G40" i="117" s="1"/>
  <c r="G19" i="116"/>
  <c r="G39" i="116" s="1"/>
  <c r="H19" i="121"/>
  <c r="H38" i="121" s="1"/>
  <c r="H19" i="119"/>
  <c r="H40" i="119" s="1"/>
  <c r="H19" i="117"/>
  <c r="H40" i="117" s="1"/>
  <c r="H19" i="116"/>
  <c r="H39" i="116" s="1"/>
  <c r="P19" i="121"/>
  <c r="P38" i="121" s="1"/>
  <c r="P19" i="119"/>
  <c r="P40" i="119" s="1"/>
  <c r="P19" i="117"/>
  <c r="P40" i="117" s="1"/>
  <c r="P19" i="116"/>
  <c r="P39" i="116" s="1"/>
  <c r="B17" i="121"/>
  <c r="B36" i="121" s="1"/>
  <c r="B17" i="119"/>
  <c r="B38" i="119" s="1"/>
  <c r="B17" i="117"/>
  <c r="B38" i="117" s="1"/>
  <c r="B17" i="116"/>
  <c r="B37" i="116" s="1"/>
  <c r="S19" i="121"/>
  <c r="S38" i="121" s="1"/>
  <c r="S19" i="119"/>
  <c r="S40" i="119" s="1"/>
  <c r="S19" i="117"/>
  <c r="S40" i="117" s="1"/>
  <c r="S19" i="116"/>
  <c r="S39" i="116" s="1"/>
  <c r="J17" i="121"/>
  <c r="J36" i="121" s="1"/>
  <c r="J17" i="119"/>
  <c r="J38" i="119" s="1"/>
  <c r="J17" i="117"/>
  <c r="J38" i="117" s="1"/>
  <c r="J17" i="116"/>
  <c r="J37" i="116" s="1"/>
  <c r="E19" i="121"/>
  <c r="E38" i="121" s="1"/>
  <c r="E19" i="119"/>
  <c r="E40" i="119" s="1"/>
  <c r="E19" i="117"/>
  <c r="E40" i="117" s="1"/>
  <c r="E19" i="116"/>
  <c r="E39" i="116" s="1"/>
  <c r="C19" i="121"/>
  <c r="C38" i="121" s="1"/>
  <c r="C19" i="119"/>
  <c r="C40" i="119" s="1"/>
  <c r="C19" i="117"/>
  <c r="C40" i="117" s="1"/>
  <c r="C19" i="116"/>
  <c r="C39" i="116" s="1"/>
  <c r="AM19" i="119"/>
  <c r="AM40" i="119" s="1"/>
  <c r="AM19" i="117"/>
  <c r="AM40" i="117" s="1"/>
  <c r="AM19" i="116"/>
  <c r="AM39" i="116" s="1"/>
  <c r="J19" i="121"/>
  <c r="J38" i="121" s="1"/>
  <c r="J19" i="119"/>
  <c r="J40" i="119" s="1"/>
  <c r="J19" i="117"/>
  <c r="J40" i="117" s="1"/>
  <c r="J19" i="116"/>
  <c r="J39" i="116" s="1"/>
  <c r="AU19" i="119"/>
  <c r="AU40" i="119" s="1"/>
  <c r="AU19" i="117"/>
  <c r="AU40" i="117" s="1"/>
  <c r="AU19" i="116"/>
  <c r="AU39" i="116" s="1"/>
  <c r="P17" i="121"/>
  <c r="P36" i="121" s="1"/>
  <c r="P17" i="119"/>
  <c r="P38" i="119" s="1"/>
  <c r="P17" i="117"/>
  <c r="P38" i="117" s="1"/>
  <c r="P17" i="116"/>
  <c r="P37" i="116" s="1"/>
  <c r="F19" i="121"/>
  <c r="F38" i="121" s="1"/>
  <c r="F19" i="119"/>
  <c r="F40" i="119" s="1"/>
  <c r="F19" i="117"/>
  <c r="F40" i="117" s="1"/>
  <c r="F19" i="116"/>
  <c r="F39" i="116" s="1"/>
  <c r="E17" i="121"/>
  <c r="E36" i="121" s="1"/>
  <c r="E17" i="119"/>
  <c r="E38" i="119" s="1"/>
  <c r="E17" i="117"/>
  <c r="E38" i="117" s="1"/>
  <c r="E17" i="116"/>
  <c r="E37" i="116" s="1"/>
  <c r="O17" i="121"/>
  <c r="O36" i="121" s="1"/>
  <c r="O17" i="119"/>
  <c r="O38" i="119" s="1"/>
  <c r="O17" i="117"/>
  <c r="O38" i="117" s="1"/>
  <c r="O17" i="116"/>
  <c r="O37" i="116" s="1"/>
  <c r="AR19" i="119"/>
  <c r="AR40" i="119" s="1"/>
  <c r="AR19" i="117"/>
  <c r="AR40" i="117" s="1"/>
  <c r="AR19" i="116"/>
  <c r="AR39" i="116" s="1"/>
  <c r="R17" i="121"/>
  <c r="R36" i="121" s="1"/>
  <c r="R17" i="119"/>
  <c r="R38" i="119" s="1"/>
  <c r="R17" i="117"/>
  <c r="R38" i="117" s="1"/>
  <c r="R17" i="116"/>
  <c r="R37" i="116" s="1"/>
  <c r="D19" i="121"/>
  <c r="D38" i="121" s="1"/>
  <c r="D19" i="119"/>
  <c r="D40" i="119" s="1"/>
  <c r="D19" i="117"/>
  <c r="D40" i="117" s="1"/>
  <c r="D19" i="116"/>
  <c r="D39" i="116" s="1"/>
  <c r="G17" i="121"/>
  <c r="G36" i="121" s="1"/>
  <c r="G17" i="119"/>
  <c r="G38" i="119" s="1"/>
  <c r="G17" i="117"/>
  <c r="G38" i="117" s="1"/>
  <c r="G17" i="116"/>
  <c r="G37" i="116" s="1"/>
  <c r="H17" i="121"/>
  <c r="H36" i="121" s="1"/>
  <c r="H17" i="119"/>
  <c r="H38" i="119" s="1"/>
  <c r="H17" i="117"/>
  <c r="H38" i="117" s="1"/>
  <c r="H17" i="116"/>
  <c r="H37" i="116" s="1"/>
  <c r="AC19" i="119"/>
  <c r="AC40" i="119" s="1"/>
  <c r="AC19" i="117"/>
  <c r="AC40" i="117" s="1"/>
  <c r="AC19" i="116"/>
  <c r="AC39" i="116" s="1"/>
  <c r="AB19" i="119"/>
  <c r="AB40" i="119" s="1"/>
  <c r="AB19" i="117"/>
  <c r="AB40" i="117" s="1"/>
  <c r="AB19" i="116"/>
  <c r="AB39" i="116" s="1"/>
  <c r="O19" i="121"/>
  <c r="O38" i="121" s="1"/>
  <c r="O19" i="119"/>
  <c r="O40" i="119" s="1"/>
  <c r="O19" i="117"/>
  <c r="O40" i="117" s="1"/>
  <c r="O19" i="116"/>
  <c r="O39" i="116" s="1"/>
  <c r="W19" i="121"/>
  <c r="W38" i="121" s="1"/>
  <c r="W19" i="119"/>
  <c r="W40" i="119" s="1"/>
  <c r="W19" i="117"/>
  <c r="W40" i="117" s="1"/>
  <c r="W19" i="116"/>
  <c r="W39" i="116" s="1"/>
  <c r="AF19" i="119"/>
  <c r="AF40" i="119" s="1"/>
  <c r="AF19" i="117"/>
  <c r="AF40" i="117" s="1"/>
  <c r="AF19" i="116"/>
  <c r="AF39" i="116" s="1"/>
  <c r="Z17" i="121"/>
  <c r="Z36" i="121" s="1"/>
  <c r="Z17" i="119"/>
  <c r="Z38" i="119" s="1"/>
  <c r="Z17" i="117"/>
  <c r="Z38" i="117" s="1"/>
  <c r="Z17" i="116"/>
  <c r="Z37" i="116" s="1"/>
  <c r="AS17" i="119"/>
  <c r="AS38" i="119" s="1"/>
  <c r="AS17" i="117"/>
  <c r="AS38" i="117" s="1"/>
  <c r="AS17" i="116"/>
  <c r="AS37" i="116" s="1"/>
  <c r="L19" i="119"/>
  <c r="L40" i="119" s="1"/>
  <c r="L19" i="121"/>
  <c r="L38" i="121" s="1"/>
  <c r="L19" i="117"/>
  <c r="L40" i="117" s="1"/>
  <c r="L19" i="116"/>
  <c r="L39" i="116" s="1"/>
  <c r="T17" i="121"/>
  <c r="T36" i="121" s="1"/>
  <c r="T17" i="119"/>
  <c r="T38" i="119" s="1"/>
  <c r="T17" i="117"/>
  <c r="T38" i="117" s="1"/>
  <c r="T17" i="116"/>
  <c r="T37" i="116" s="1"/>
  <c r="B19" i="87" l="1"/>
  <c r="B39" i="87" s="1"/>
  <c r="B19" i="88"/>
  <c r="B17" i="88"/>
  <c r="B17" i="87"/>
  <c r="B37" i="87" s="1"/>
  <c r="C7" i="105" l="1"/>
  <c r="C23" i="105" s="1"/>
  <c r="B7" i="105"/>
  <c r="B23" i="105" s="1"/>
  <c r="B4" i="107" l="1"/>
  <c r="C4" i="107"/>
  <c r="B5" i="107"/>
  <c r="C5" i="107"/>
  <c r="B4" i="106"/>
  <c r="B20" i="106" s="1"/>
  <c r="C4" i="106"/>
  <c r="C20" i="106" s="1"/>
  <c r="B5" i="106"/>
  <c r="B21" i="106" s="1"/>
  <c r="C5" i="106"/>
  <c r="C21" i="106" s="1"/>
  <c r="C7" i="107" l="1"/>
  <c r="C7" i="106"/>
  <c r="C23" i="106" s="1"/>
  <c r="B7" i="107"/>
  <c r="B7" i="106"/>
  <c r="B23" i="106" s="1"/>
  <c r="AG4" i="58" l="1"/>
  <c r="AG24" i="58" s="1"/>
  <c r="AH4" i="58"/>
  <c r="AH24" i="58" s="1"/>
  <c r="AI4" i="58"/>
  <c r="AI24" i="58" s="1"/>
  <c r="AJ4" i="58"/>
  <c r="AJ24" i="58" s="1"/>
  <c r="AK4" i="58"/>
  <c r="AK24" i="58" s="1"/>
  <c r="AL4" i="58"/>
  <c r="AL24" i="58" s="1"/>
  <c r="AM4" i="58"/>
  <c r="AM24" i="58" s="1"/>
  <c r="AN4" i="58"/>
  <c r="AN24" i="58" s="1"/>
  <c r="AO4" i="58"/>
  <c r="AO24" i="58" s="1"/>
  <c r="AG5" i="58"/>
  <c r="AG25" i="58" s="1"/>
  <c r="AH5" i="58"/>
  <c r="AH25" i="58" s="1"/>
  <c r="AI5" i="58"/>
  <c r="AI25" i="58" s="1"/>
  <c r="AJ5" i="58"/>
  <c r="AJ25" i="58" s="1"/>
  <c r="AK5" i="58"/>
  <c r="AK25" i="58" s="1"/>
  <c r="AL5" i="58"/>
  <c r="AL25" i="58" s="1"/>
  <c r="AM5" i="58"/>
  <c r="AM25" i="58" s="1"/>
  <c r="AN5" i="58"/>
  <c r="AN25" i="58" s="1"/>
  <c r="AO5" i="58"/>
  <c r="AO25" i="58" s="1"/>
  <c r="X5" i="92" l="1"/>
  <c r="X6" i="92"/>
  <c r="S5" i="92"/>
  <c r="T5" i="92"/>
  <c r="U5" i="92"/>
  <c r="V5" i="92"/>
  <c r="W5" i="92"/>
  <c r="S6" i="92"/>
  <c r="T6" i="92"/>
  <c r="U6" i="92"/>
  <c r="V6" i="92"/>
  <c r="W6" i="92"/>
  <c r="S5" i="91"/>
  <c r="S21" i="91" s="1"/>
  <c r="T5" i="91"/>
  <c r="T21" i="91" s="1"/>
  <c r="U5" i="91"/>
  <c r="U21" i="91" s="1"/>
  <c r="V5" i="91"/>
  <c r="V21" i="91" s="1"/>
  <c r="W5" i="91"/>
  <c r="W21" i="91" s="1"/>
  <c r="X5" i="91"/>
  <c r="X21" i="91" s="1"/>
  <c r="S6" i="91"/>
  <c r="S22" i="91" s="1"/>
  <c r="T6" i="91"/>
  <c r="T22" i="91" s="1"/>
  <c r="U6" i="91"/>
  <c r="U22" i="91" s="1"/>
  <c r="V6" i="91"/>
  <c r="V22" i="91" s="1"/>
  <c r="W6" i="91"/>
  <c r="W22" i="91" s="1"/>
  <c r="X6" i="91"/>
  <c r="X22" i="91" s="1"/>
  <c r="S5" i="78"/>
  <c r="S21" i="78" s="1"/>
  <c r="T5" i="78"/>
  <c r="T21" i="78" s="1"/>
  <c r="U5" i="78"/>
  <c r="U21" i="78" s="1"/>
  <c r="V5" i="78"/>
  <c r="V21" i="78" s="1"/>
  <c r="W5" i="78"/>
  <c r="W21" i="78" s="1"/>
  <c r="X5" i="78"/>
  <c r="X21" i="78" s="1"/>
  <c r="S6" i="78"/>
  <c r="S22" i="78" s="1"/>
  <c r="T6" i="78"/>
  <c r="T22" i="78" s="1"/>
  <c r="U6" i="78"/>
  <c r="U22" i="78" s="1"/>
  <c r="V6" i="78"/>
  <c r="V22" i="78" s="1"/>
  <c r="W6" i="78"/>
  <c r="W22" i="78" s="1"/>
  <c r="X6" i="78"/>
  <c r="X22" i="78" s="1"/>
  <c r="X4" i="90"/>
  <c r="X5" i="90"/>
  <c r="S4" i="90"/>
  <c r="T4" i="90"/>
  <c r="U4" i="90"/>
  <c r="V4" i="90"/>
  <c r="W4" i="90"/>
  <c r="S5" i="90"/>
  <c r="T5" i="90"/>
  <c r="U5" i="90"/>
  <c r="V5" i="90"/>
  <c r="W5" i="90"/>
  <c r="W4" i="89"/>
  <c r="W20" i="89" s="1"/>
  <c r="X4" i="89"/>
  <c r="X20" i="89" s="1"/>
  <c r="W5" i="89"/>
  <c r="W21" i="89" s="1"/>
  <c r="X5" i="89"/>
  <c r="X21" i="89" s="1"/>
  <c r="S4" i="89"/>
  <c r="S20" i="89" s="1"/>
  <c r="T4" i="89"/>
  <c r="T20" i="89" s="1"/>
  <c r="U4" i="89"/>
  <c r="U20" i="89" s="1"/>
  <c r="V4" i="89"/>
  <c r="V20" i="89" s="1"/>
  <c r="S5" i="89"/>
  <c r="S21" i="89" s="1"/>
  <c r="T5" i="89"/>
  <c r="T21" i="89" s="1"/>
  <c r="U5" i="89"/>
  <c r="U21" i="89" s="1"/>
  <c r="V5" i="89"/>
  <c r="V21" i="89" s="1"/>
  <c r="X4" i="77"/>
  <c r="X20" i="77" s="1"/>
  <c r="X5" i="77"/>
  <c r="X21" i="77" s="1"/>
  <c r="S4" i="77"/>
  <c r="S20" i="77" s="1"/>
  <c r="T4" i="77"/>
  <c r="T20" i="77" s="1"/>
  <c r="U4" i="77"/>
  <c r="U20" i="77" s="1"/>
  <c r="V4" i="77"/>
  <c r="V20" i="77" s="1"/>
  <c r="W4" i="77"/>
  <c r="W20" i="77" s="1"/>
  <c r="S5" i="77"/>
  <c r="S21" i="77" s="1"/>
  <c r="T5" i="77"/>
  <c r="T21" i="77" s="1"/>
  <c r="U5" i="77"/>
  <c r="U21" i="77" s="1"/>
  <c r="V5" i="77"/>
  <c r="V21" i="77" s="1"/>
  <c r="W5" i="77"/>
  <c r="W21" i="77" s="1"/>
  <c r="AB4" i="82"/>
  <c r="AC4" i="82"/>
  <c r="AD4" i="82"/>
  <c r="AE4" i="82"/>
  <c r="AF4" i="82"/>
  <c r="AG4" i="82"/>
  <c r="AH4" i="82"/>
  <c r="AI4" i="82"/>
  <c r="AJ4" i="82"/>
  <c r="AK4" i="82"/>
  <c r="AL4" i="82"/>
  <c r="AM4" i="82"/>
  <c r="AN4" i="82"/>
  <c r="AO4" i="82"/>
  <c r="AB5" i="82"/>
  <c r="AC5" i="82"/>
  <c r="AD5" i="82"/>
  <c r="AE5" i="82"/>
  <c r="AF5" i="82"/>
  <c r="AG5" i="82"/>
  <c r="AH5" i="82"/>
  <c r="AI5" i="82"/>
  <c r="AJ5" i="82"/>
  <c r="AK5" i="82"/>
  <c r="AL5" i="82"/>
  <c r="AM5" i="82"/>
  <c r="AN5" i="82"/>
  <c r="AO5" i="82"/>
  <c r="AB4" i="81"/>
  <c r="AB24" i="81" s="1"/>
  <c r="AC4" i="81"/>
  <c r="AC24" i="81" s="1"/>
  <c r="AD4" i="81"/>
  <c r="AD24" i="81" s="1"/>
  <c r="AE4" i="81"/>
  <c r="AE24" i="81" s="1"/>
  <c r="AF4" i="81"/>
  <c r="AF24" i="81" s="1"/>
  <c r="AG4" i="81"/>
  <c r="AG24" i="81" s="1"/>
  <c r="AH4" i="81"/>
  <c r="AH24" i="81" s="1"/>
  <c r="AI4" i="81"/>
  <c r="AI24" i="81" s="1"/>
  <c r="AJ4" i="81"/>
  <c r="AJ24" i="81" s="1"/>
  <c r="AK4" i="81"/>
  <c r="AK24" i="81" s="1"/>
  <c r="AL4" i="81"/>
  <c r="AL24" i="81" s="1"/>
  <c r="AM4" i="81"/>
  <c r="AM24" i="81" s="1"/>
  <c r="AN4" i="81"/>
  <c r="AN24" i="81" s="1"/>
  <c r="AO4" i="81"/>
  <c r="AO24" i="81" s="1"/>
  <c r="AB5" i="81"/>
  <c r="AB25" i="81" s="1"/>
  <c r="AC5" i="81"/>
  <c r="AC25" i="81" s="1"/>
  <c r="AD5" i="81"/>
  <c r="AD25" i="81" s="1"/>
  <c r="AE5" i="81"/>
  <c r="AE25" i="81" s="1"/>
  <c r="AF5" i="81"/>
  <c r="AF25" i="81" s="1"/>
  <c r="AG5" i="81"/>
  <c r="AG25" i="81" s="1"/>
  <c r="AH5" i="81"/>
  <c r="AH25" i="81" s="1"/>
  <c r="AI5" i="81"/>
  <c r="AI25" i="81" s="1"/>
  <c r="AJ5" i="81"/>
  <c r="AJ25" i="81" s="1"/>
  <c r="AK5" i="81"/>
  <c r="AK25" i="81" s="1"/>
  <c r="AL5" i="81"/>
  <c r="AL25" i="81" s="1"/>
  <c r="AM5" i="81"/>
  <c r="AM25" i="81" s="1"/>
  <c r="AN5" i="81"/>
  <c r="AN25" i="81" s="1"/>
  <c r="AO5" i="81"/>
  <c r="AO25" i="81" s="1"/>
  <c r="AD4" i="58"/>
  <c r="AD24" i="58" s="1"/>
  <c r="AE4" i="58"/>
  <c r="AE24" i="58" s="1"/>
  <c r="AF4" i="58"/>
  <c r="AF24" i="58" s="1"/>
  <c r="AD5" i="58"/>
  <c r="AD25" i="58" s="1"/>
  <c r="AE5" i="58"/>
  <c r="AE25" i="58" s="1"/>
  <c r="AF5" i="58"/>
  <c r="AF25" i="58" s="1"/>
  <c r="AJ7" i="58" l="1"/>
  <c r="AJ27" i="58" s="1"/>
  <c r="AN7" i="58"/>
  <c r="AN27" i="58" s="1"/>
  <c r="AM7" i="58"/>
  <c r="AM27" i="58" s="1"/>
  <c r="AI7" i="58"/>
  <c r="AI27" i="58" s="1"/>
  <c r="AL7" i="58"/>
  <c r="AL27" i="58" s="1"/>
  <c r="AH7" i="58"/>
  <c r="AH27" i="58" s="1"/>
  <c r="AK7" i="58"/>
  <c r="AK27" i="58" s="1"/>
  <c r="AG7" i="58"/>
  <c r="AG27" i="58" s="1"/>
  <c r="AO7" i="58"/>
  <c r="AO27" i="58" s="1"/>
  <c r="AO7" i="82"/>
  <c r="AO7" i="81"/>
  <c r="AO27" i="81" s="1"/>
  <c r="AK7" i="82"/>
  <c r="AK7" i="81"/>
  <c r="AK27" i="81" s="1"/>
  <c r="S8" i="92"/>
  <c r="S8" i="91"/>
  <c r="S24" i="91" s="1"/>
  <c r="S8" i="78"/>
  <c r="S24" i="78" s="1"/>
  <c r="S7" i="77"/>
  <c r="S23" i="77" s="1"/>
  <c r="S7" i="89"/>
  <c r="S23" i="89" s="1"/>
  <c r="S7" i="90"/>
  <c r="AD7" i="82"/>
  <c r="AD7" i="81"/>
  <c r="AD27" i="81" s="1"/>
  <c r="AD7" i="58"/>
  <c r="AD27" i="58" s="1"/>
  <c r="U8" i="92"/>
  <c r="U8" i="91"/>
  <c r="U24" i="91" s="1"/>
  <c r="U8" i="78"/>
  <c r="U24" i="78" s="1"/>
  <c r="U7" i="90"/>
  <c r="U7" i="89"/>
  <c r="U23" i="89" s="1"/>
  <c r="U7" i="77"/>
  <c r="U23" i="77" s="1"/>
  <c r="AF7" i="58"/>
  <c r="AF27" i="58" s="1"/>
  <c r="AF7" i="81"/>
  <c r="AF27" i="81" s="1"/>
  <c r="AF7" i="82"/>
  <c r="AN7" i="81"/>
  <c r="AN27" i="81" s="1"/>
  <c r="AM7" i="82"/>
  <c r="AM7" i="81"/>
  <c r="AM27" i="81" s="1"/>
  <c r="X8" i="91"/>
  <c r="X24" i="91" s="1"/>
  <c r="X8" i="78"/>
  <c r="X24" i="78" s="1"/>
  <c r="X8" i="92"/>
  <c r="X7" i="89"/>
  <c r="X23" i="89" s="1"/>
  <c r="X7" i="90"/>
  <c r="X7" i="77"/>
  <c r="X23" i="77" s="1"/>
  <c r="AI7" i="82"/>
  <c r="AI7" i="81"/>
  <c r="AI27" i="81" s="1"/>
  <c r="T8" i="92"/>
  <c r="T8" i="91"/>
  <c r="T24" i="91" s="1"/>
  <c r="T8" i="78"/>
  <c r="T24" i="78" s="1"/>
  <c r="T7" i="90"/>
  <c r="T7" i="89"/>
  <c r="T23" i="89" s="1"/>
  <c r="T7" i="77"/>
  <c r="T23" i="77" s="1"/>
  <c r="AE7" i="58"/>
  <c r="AE27" i="58" s="1"/>
  <c r="AE7" i="82"/>
  <c r="AE7" i="81"/>
  <c r="AE27" i="81" s="1"/>
  <c r="AN7" i="82"/>
  <c r="AC7" i="82"/>
  <c r="AC7" i="81"/>
  <c r="AC27" i="81" s="1"/>
  <c r="V8" i="92"/>
  <c r="V8" i="91"/>
  <c r="V24" i="91" s="1"/>
  <c r="V8" i="78"/>
  <c r="V24" i="78" s="1"/>
  <c r="V7" i="90"/>
  <c r="V7" i="89"/>
  <c r="V23" i="89" s="1"/>
  <c r="V7" i="77"/>
  <c r="V23" i="77" s="1"/>
  <c r="AG7" i="82"/>
  <c r="AG7" i="81"/>
  <c r="AG27" i="81" s="1"/>
  <c r="AJ7" i="81"/>
  <c r="AJ27" i="81" s="1"/>
  <c r="AJ7" i="82"/>
  <c r="AL7" i="82"/>
  <c r="AL7" i="81"/>
  <c r="AL27" i="81" s="1"/>
  <c r="W8" i="92"/>
  <c r="W8" i="91"/>
  <c r="W24" i="91" s="1"/>
  <c r="W8" i="78"/>
  <c r="W24" i="78" s="1"/>
  <c r="W7" i="77"/>
  <c r="W23" i="77" s="1"/>
  <c r="W7" i="90"/>
  <c r="W7" i="89"/>
  <c r="W23" i="89" s="1"/>
  <c r="AH7" i="82"/>
  <c r="AH7" i="81"/>
  <c r="AH27" i="81" s="1"/>
  <c r="Q5" i="92"/>
  <c r="R5" i="92"/>
  <c r="Q6" i="92"/>
  <c r="R6" i="92"/>
  <c r="Q5" i="91"/>
  <c r="Q21" i="91" s="1"/>
  <c r="R5" i="91"/>
  <c r="R21" i="91" s="1"/>
  <c r="Q6" i="91"/>
  <c r="Q22" i="91" s="1"/>
  <c r="R6" i="91"/>
  <c r="R22" i="91" s="1"/>
  <c r="Q5" i="78"/>
  <c r="Q21" i="78" s="1"/>
  <c r="R5" i="78"/>
  <c r="R21" i="78" s="1"/>
  <c r="Q6" i="78"/>
  <c r="Q22" i="78" s="1"/>
  <c r="R6" i="78"/>
  <c r="R22" i="78" s="1"/>
  <c r="Q4" i="90"/>
  <c r="R4" i="90"/>
  <c r="Q5" i="90"/>
  <c r="R5" i="90"/>
  <c r="Q4" i="89"/>
  <c r="Q20" i="89" s="1"/>
  <c r="R4" i="89"/>
  <c r="R20" i="89" s="1"/>
  <c r="Q5" i="89"/>
  <c r="Q21" i="89" s="1"/>
  <c r="R5" i="89"/>
  <c r="R21" i="89" s="1"/>
  <c r="AB4" i="58"/>
  <c r="AB24" i="58" s="1"/>
  <c r="AC4" i="58"/>
  <c r="AC24" i="58" s="1"/>
  <c r="AB5" i="58"/>
  <c r="AB25" i="58" s="1"/>
  <c r="AC5" i="58"/>
  <c r="AC25" i="58" s="1"/>
  <c r="Q4" i="77"/>
  <c r="Q20" i="77" s="1"/>
  <c r="R4" i="77"/>
  <c r="R20" i="77" s="1"/>
  <c r="Q5" i="77"/>
  <c r="Q21" i="77" s="1"/>
  <c r="R5" i="77"/>
  <c r="R21" i="77" s="1"/>
  <c r="AG10" i="58" l="1"/>
  <c r="AG30" i="58" s="1"/>
  <c r="AM21" i="58"/>
  <c r="AM41" i="58" s="1"/>
  <c r="AH8" i="58"/>
  <c r="AH28" i="58" s="1"/>
  <c r="AM10" i="58"/>
  <c r="AM30" i="58" s="1"/>
  <c r="AG19" i="58"/>
  <c r="AG39" i="58" s="1"/>
  <c r="AG8" i="58"/>
  <c r="AG28" i="58" s="1"/>
  <c r="AH21" i="58"/>
  <c r="AH41" i="58" s="1"/>
  <c r="AH19" i="58"/>
  <c r="AH39" i="58" s="1"/>
  <c r="AG21" i="58"/>
  <c r="AG41" i="58" s="1"/>
  <c r="AH10" i="58"/>
  <c r="AH30" i="58" s="1"/>
  <c r="AM8" i="58"/>
  <c r="AM28" i="58" s="1"/>
  <c r="T11" i="91"/>
  <c r="T27" i="91" s="1"/>
  <c r="T11" i="78"/>
  <c r="T27" i="78" s="1"/>
  <c r="T10" i="89"/>
  <c r="T26" i="89" s="1"/>
  <c r="T11" i="92"/>
  <c r="T10" i="90"/>
  <c r="T10" i="77"/>
  <c r="T26" i="77" s="1"/>
  <c r="AE10" i="58"/>
  <c r="AE30" i="58" s="1"/>
  <c r="AE10" i="82"/>
  <c r="AE10" i="81"/>
  <c r="AE30" i="81" s="1"/>
  <c r="W9" i="92"/>
  <c r="W9" i="91"/>
  <c r="W25" i="91" s="1"/>
  <c r="W9" i="78"/>
  <c r="W25" i="78" s="1"/>
  <c r="W8" i="90"/>
  <c r="W8" i="89"/>
  <c r="W24" i="89" s="1"/>
  <c r="W8" i="77"/>
  <c r="W24" i="77" s="1"/>
  <c r="AH8" i="81"/>
  <c r="AH28" i="81" s="1"/>
  <c r="AH8" i="82"/>
  <c r="S11" i="91"/>
  <c r="S27" i="91" s="1"/>
  <c r="S11" i="78"/>
  <c r="S27" i="78" s="1"/>
  <c r="S11" i="92"/>
  <c r="S10" i="90"/>
  <c r="S10" i="77"/>
  <c r="S26" i="77" s="1"/>
  <c r="S10" i="89"/>
  <c r="S26" i="89" s="1"/>
  <c r="AD10" i="82"/>
  <c r="AD10" i="81"/>
  <c r="AD30" i="81" s="1"/>
  <c r="AD10" i="58"/>
  <c r="AD30" i="58" s="1"/>
  <c r="V9" i="92"/>
  <c r="V9" i="91"/>
  <c r="V25" i="91" s="1"/>
  <c r="V9" i="78"/>
  <c r="V25" i="78" s="1"/>
  <c r="V8" i="77"/>
  <c r="V24" i="77" s="1"/>
  <c r="V8" i="89"/>
  <c r="V24" i="89" s="1"/>
  <c r="V8" i="90"/>
  <c r="AG8" i="82"/>
  <c r="AG8" i="81"/>
  <c r="AG28" i="81" s="1"/>
  <c r="AH21" i="81"/>
  <c r="AH41" i="81" s="1"/>
  <c r="AH21" i="82"/>
  <c r="AH19" i="82"/>
  <c r="AH19" i="81"/>
  <c r="AH39" i="81" s="1"/>
  <c r="AE19" i="58"/>
  <c r="AE39" i="58" s="1"/>
  <c r="AE19" i="82"/>
  <c r="AE19" i="81"/>
  <c r="AE39" i="81" s="1"/>
  <c r="AM8" i="82"/>
  <c r="AM8" i="81"/>
  <c r="AM28" i="81" s="1"/>
  <c r="AM10" i="82"/>
  <c r="AM10" i="81"/>
  <c r="AM30" i="81" s="1"/>
  <c r="T9" i="92"/>
  <c r="T8" i="89"/>
  <c r="T24" i="89" s="1"/>
  <c r="T8" i="90"/>
  <c r="T8" i="77"/>
  <c r="T24" i="77" s="1"/>
  <c r="T9" i="78"/>
  <c r="T25" i="78" s="1"/>
  <c r="T9" i="91"/>
  <c r="T25" i="91" s="1"/>
  <c r="AE8" i="82"/>
  <c r="AE8" i="81"/>
  <c r="AE28" i="81" s="1"/>
  <c r="AE8" i="58"/>
  <c r="AE28" i="58" s="1"/>
  <c r="AG21" i="82"/>
  <c r="AG21" i="81"/>
  <c r="AG41" i="81" s="1"/>
  <c r="W11" i="91"/>
  <c r="W27" i="91" s="1"/>
  <c r="W11" i="78"/>
  <c r="W27" i="78" s="1"/>
  <c r="W11" i="92"/>
  <c r="W10" i="90"/>
  <c r="W10" i="77"/>
  <c r="W26" i="77" s="1"/>
  <c r="W10" i="89"/>
  <c r="W26" i="89" s="1"/>
  <c r="AH10" i="82"/>
  <c r="AH10" i="81"/>
  <c r="AH30" i="81" s="1"/>
  <c r="S9" i="92"/>
  <c r="S9" i="91"/>
  <c r="S25" i="91" s="1"/>
  <c r="S9" i="78"/>
  <c r="S25" i="78" s="1"/>
  <c r="S8" i="90"/>
  <c r="S8" i="77"/>
  <c r="S24" i="77" s="1"/>
  <c r="S8" i="89"/>
  <c r="S24" i="89" s="1"/>
  <c r="AD8" i="82"/>
  <c r="AD8" i="58"/>
  <c r="AD28" i="58" s="1"/>
  <c r="AD8" i="81"/>
  <c r="AD28" i="81" s="1"/>
  <c r="AB7" i="82"/>
  <c r="AB7" i="81"/>
  <c r="AB27" i="81" s="1"/>
  <c r="AD19" i="82"/>
  <c r="AD19" i="81"/>
  <c r="AD39" i="81" s="1"/>
  <c r="AD19" i="58"/>
  <c r="AD39" i="58" s="1"/>
  <c r="AG19" i="82"/>
  <c r="AG19" i="81"/>
  <c r="AG39" i="81" s="1"/>
  <c r="AD21" i="82"/>
  <c r="AD21" i="58"/>
  <c r="AD41" i="58" s="1"/>
  <c r="AD21" i="81"/>
  <c r="AD41" i="81" s="1"/>
  <c r="AE21" i="82"/>
  <c r="AE21" i="81"/>
  <c r="AE41" i="81" s="1"/>
  <c r="AE21" i="58"/>
  <c r="AE41" i="58" s="1"/>
  <c r="V11" i="92"/>
  <c r="V10" i="90"/>
  <c r="V11" i="91"/>
  <c r="V27" i="91" s="1"/>
  <c r="V11" i="78"/>
  <c r="V27" i="78" s="1"/>
  <c r="V10" i="77"/>
  <c r="V26" i="77" s="1"/>
  <c r="V10" i="89"/>
  <c r="V26" i="89" s="1"/>
  <c r="AG10" i="82"/>
  <c r="AG10" i="81"/>
  <c r="AG30" i="81" s="1"/>
  <c r="AM21" i="82"/>
  <c r="AM21" i="81"/>
  <c r="AM41" i="81" s="1"/>
  <c r="R8" i="92"/>
  <c r="R8" i="91"/>
  <c r="R24" i="91" s="1"/>
  <c r="R8" i="78"/>
  <c r="R24" i="78" s="1"/>
  <c r="R7" i="89"/>
  <c r="R23" i="89" s="1"/>
  <c r="R7" i="90"/>
  <c r="Q8" i="92"/>
  <c r="Q8" i="91"/>
  <c r="Q24" i="91" s="1"/>
  <c r="Q8" i="78"/>
  <c r="Q24" i="78" s="1"/>
  <c r="Q7" i="90"/>
  <c r="Q7" i="89"/>
  <c r="Q23" i="89" s="1"/>
  <c r="AC7" i="58"/>
  <c r="AC27" i="58" s="1"/>
  <c r="AB7" i="58"/>
  <c r="AB27" i="58" s="1"/>
  <c r="Q7" i="77"/>
  <c r="Q23" i="77" s="1"/>
  <c r="R7" i="77"/>
  <c r="R23" i="77" s="1"/>
  <c r="AJ10" i="58" l="1"/>
  <c r="AJ30" i="58" s="1"/>
  <c r="AJ8" i="58"/>
  <c r="AJ28" i="58" s="1"/>
  <c r="AG13" i="58"/>
  <c r="AG33" i="58" s="1"/>
  <c r="AM13" i="58"/>
  <c r="AM33" i="58" s="1"/>
  <c r="AJ19" i="58"/>
  <c r="AJ39" i="58" s="1"/>
  <c r="AH11" i="58"/>
  <c r="AH31" i="58" s="1"/>
  <c r="AN21" i="58"/>
  <c r="AN41" i="58" s="1"/>
  <c r="AN10" i="58"/>
  <c r="AN30" i="58" s="1"/>
  <c r="AH13" i="58"/>
  <c r="AH33" i="58" s="1"/>
  <c r="AN8" i="58"/>
  <c r="AN28" i="58" s="1"/>
  <c r="AJ21" i="58"/>
  <c r="AJ41" i="58" s="1"/>
  <c r="AG11" i="58"/>
  <c r="AG31" i="58" s="1"/>
  <c r="AM11" i="58"/>
  <c r="AM31" i="58" s="1"/>
  <c r="AN21" i="82"/>
  <c r="AN21" i="81"/>
  <c r="AN41" i="81" s="1"/>
  <c r="AN10" i="81"/>
  <c r="AN30" i="81" s="1"/>
  <c r="AN10" i="82"/>
  <c r="AN8" i="82"/>
  <c r="AN8" i="81"/>
  <c r="AN28" i="81" s="1"/>
  <c r="S12" i="91"/>
  <c r="S28" i="91" s="1"/>
  <c r="S12" i="78"/>
  <c r="S28" i="78" s="1"/>
  <c r="S11" i="90"/>
  <c r="S12" i="92"/>
  <c r="S11" i="89"/>
  <c r="S27" i="89" s="1"/>
  <c r="S11" i="77"/>
  <c r="S27" i="77" s="1"/>
  <c r="AD11" i="81"/>
  <c r="AD31" i="81" s="1"/>
  <c r="AD11" i="58"/>
  <c r="AD31" i="58" s="1"/>
  <c r="AD11" i="82"/>
  <c r="AJ10" i="81"/>
  <c r="AJ30" i="81" s="1"/>
  <c r="AJ10" i="82"/>
  <c r="AJ8" i="82"/>
  <c r="AJ8" i="81"/>
  <c r="AJ28" i="81" s="1"/>
  <c r="S14" i="92"/>
  <c r="S14" i="91"/>
  <c r="S30" i="91" s="1"/>
  <c r="S14" i="78"/>
  <c r="S30" i="78" s="1"/>
  <c r="S13" i="77"/>
  <c r="S29" i="77" s="1"/>
  <c r="S13" i="90"/>
  <c r="S13" i="89"/>
  <c r="S29" i="89" s="1"/>
  <c r="AD13" i="82"/>
  <c r="AD13" i="81"/>
  <c r="AD33" i="81" s="1"/>
  <c r="AD13" i="58"/>
  <c r="AD33" i="58" s="1"/>
  <c r="V14" i="91"/>
  <c r="V30" i="91" s="1"/>
  <c r="V14" i="78"/>
  <c r="V30" i="78" s="1"/>
  <c r="V14" i="92"/>
  <c r="V13" i="90"/>
  <c r="V13" i="89"/>
  <c r="V29" i="89" s="1"/>
  <c r="V13" i="77"/>
  <c r="V29" i="77" s="1"/>
  <c r="AG13" i="82"/>
  <c r="AG13" i="81"/>
  <c r="AG33" i="81" s="1"/>
  <c r="AM13" i="82"/>
  <c r="AM13" i="81"/>
  <c r="AM33" i="81" s="1"/>
  <c r="T14" i="92"/>
  <c r="T14" i="91"/>
  <c r="T30" i="91" s="1"/>
  <c r="T14" i="78"/>
  <c r="T30" i="78" s="1"/>
  <c r="T13" i="90"/>
  <c r="T13" i="89"/>
  <c r="T29" i="89" s="1"/>
  <c r="T13" i="77"/>
  <c r="T29" i="77" s="1"/>
  <c r="AE13" i="58"/>
  <c r="AE33" i="58" s="1"/>
  <c r="AE13" i="82"/>
  <c r="AE13" i="81"/>
  <c r="AE33" i="81" s="1"/>
  <c r="W14" i="92"/>
  <c r="W14" i="91"/>
  <c r="W30" i="91" s="1"/>
  <c r="W14" i="78"/>
  <c r="W30" i="78" s="1"/>
  <c r="W13" i="77"/>
  <c r="W29" i="77" s="1"/>
  <c r="W13" i="90"/>
  <c r="W13" i="89"/>
  <c r="W29" i="89" s="1"/>
  <c r="AH13" i="82"/>
  <c r="AH13" i="81"/>
  <c r="AH33" i="81" s="1"/>
  <c r="AJ21" i="82"/>
  <c r="AJ21" i="81"/>
  <c r="AJ41" i="81" s="1"/>
  <c r="V12" i="91"/>
  <c r="V28" i="91" s="1"/>
  <c r="V12" i="78"/>
  <c r="V28" i="78" s="1"/>
  <c r="V12" i="92"/>
  <c r="V11" i="90"/>
  <c r="V11" i="89"/>
  <c r="V27" i="89" s="1"/>
  <c r="V11" i="77"/>
  <c r="V27" i="77" s="1"/>
  <c r="AG11" i="82"/>
  <c r="AG11" i="81"/>
  <c r="AG31" i="81" s="1"/>
  <c r="AM11" i="82"/>
  <c r="AM11" i="81"/>
  <c r="AM31" i="81" s="1"/>
  <c r="AJ19" i="81"/>
  <c r="AJ39" i="81" s="1"/>
  <c r="AJ19" i="82"/>
  <c r="T12" i="92"/>
  <c r="T11" i="89"/>
  <c r="T27" i="89" s="1"/>
  <c r="T11" i="77"/>
  <c r="T27" i="77" s="1"/>
  <c r="T12" i="91"/>
  <c r="T28" i="91" s="1"/>
  <c r="T12" i="78"/>
  <c r="T28" i="78" s="1"/>
  <c r="AE11" i="82"/>
  <c r="AE11" i="81"/>
  <c r="AE31" i="81" s="1"/>
  <c r="AE11" i="58"/>
  <c r="AE31" i="58" s="1"/>
  <c r="T11" i="90"/>
  <c r="W12" i="91"/>
  <c r="W28" i="91" s="1"/>
  <c r="W12" i="78"/>
  <c r="W28" i="78" s="1"/>
  <c r="W12" i="92"/>
  <c r="W11" i="89"/>
  <c r="W27" i="89" s="1"/>
  <c r="W11" i="90"/>
  <c r="W11" i="77"/>
  <c r="W27" i="77" s="1"/>
  <c r="AH11" i="82"/>
  <c r="AH11" i="81"/>
  <c r="AH31" i="81" s="1"/>
  <c r="AN16" i="58" l="1"/>
  <c r="AN36" i="58" s="1"/>
  <c r="AJ11" i="58"/>
  <c r="AJ31" i="58" s="1"/>
  <c r="AJ13" i="58"/>
  <c r="AJ33" i="58" s="1"/>
  <c r="AH14" i="58"/>
  <c r="AH34" i="58" s="1"/>
  <c r="AG16" i="58"/>
  <c r="AG36" i="58" s="1"/>
  <c r="AM16" i="58"/>
  <c r="AM36" i="58" s="1"/>
  <c r="AN13" i="58"/>
  <c r="AN33" i="58" s="1"/>
  <c r="AN11" i="58"/>
  <c r="AN31" i="58" s="1"/>
  <c r="AG14" i="58"/>
  <c r="AG34" i="58" s="1"/>
  <c r="AM14" i="58"/>
  <c r="AM34" i="58" s="1"/>
  <c r="AH16" i="58"/>
  <c r="AH36" i="58" s="1"/>
  <c r="S17" i="91"/>
  <c r="S33" i="91" s="1"/>
  <c r="S17" i="92"/>
  <c r="S16" i="90"/>
  <c r="S16" i="77"/>
  <c r="S32" i="77" s="1"/>
  <c r="S17" i="78"/>
  <c r="S33" i="78" s="1"/>
  <c r="S16" i="89"/>
  <c r="S32" i="89" s="1"/>
  <c r="AD16" i="82"/>
  <c r="AD16" i="81"/>
  <c r="AD36" i="81" s="1"/>
  <c r="AD16" i="58"/>
  <c r="AD36" i="58" s="1"/>
  <c r="AM14" i="82"/>
  <c r="AM14" i="81"/>
  <c r="AM34" i="81" s="1"/>
  <c r="T17" i="91"/>
  <c r="T33" i="91" s="1"/>
  <c r="T17" i="78"/>
  <c r="T33" i="78" s="1"/>
  <c r="T16" i="89"/>
  <c r="T32" i="89" s="1"/>
  <c r="T16" i="90"/>
  <c r="T16" i="77"/>
  <c r="T32" i="77" s="1"/>
  <c r="T17" i="92"/>
  <c r="AE16" i="58"/>
  <c r="AE36" i="58" s="1"/>
  <c r="AE16" i="82"/>
  <c r="AE16" i="81"/>
  <c r="AE36" i="81" s="1"/>
  <c r="AJ13" i="82"/>
  <c r="AJ13" i="81"/>
  <c r="AJ33" i="81" s="1"/>
  <c r="T15" i="92"/>
  <c r="T14" i="89"/>
  <c r="T30" i="89" s="1"/>
  <c r="T15" i="91"/>
  <c r="T31" i="91" s="1"/>
  <c r="T15" i="78"/>
  <c r="T31" i="78" s="1"/>
  <c r="T14" i="90"/>
  <c r="T14" i="77"/>
  <c r="T30" i="77" s="1"/>
  <c r="AE14" i="82"/>
  <c r="AE14" i="81"/>
  <c r="AE34" i="81" s="1"/>
  <c r="AE14" i="58"/>
  <c r="AE34" i="58" s="1"/>
  <c r="W15" i="92"/>
  <c r="W15" i="91"/>
  <c r="W31" i="91" s="1"/>
  <c r="W15" i="78"/>
  <c r="W31" i="78" s="1"/>
  <c r="W14" i="90"/>
  <c r="W14" i="89"/>
  <c r="W30" i="89" s="1"/>
  <c r="W14" i="77"/>
  <c r="W30" i="77" s="1"/>
  <c r="AH14" i="81"/>
  <c r="AH34" i="81" s="1"/>
  <c r="AH14" i="82"/>
  <c r="AN13" i="81"/>
  <c r="AN33" i="81" s="1"/>
  <c r="AN13" i="82"/>
  <c r="AN11" i="82"/>
  <c r="AN11" i="81"/>
  <c r="AN31" i="81" s="1"/>
  <c r="V15" i="92"/>
  <c r="V15" i="91"/>
  <c r="V31" i="91" s="1"/>
  <c r="V15" i="78"/>
  <c r="V31" i="78" s="1"/>
  <c r="V14" i="77"/>
  <c r="V30" i="77" s="1"/>
  <c r="V14" i="89"/>
  <c r="V30" i="89" s="1"/>
  <c r="V14" i="90"/>
  <c r="AG14" i="82"/>
  <c r="AG14" i="81"/>
  <c r="AG34" i="81" s="1"/>
  <c r="AJ11" i="82"/>
  <c r="AJ11" i="81"/>
  <c r="AJ31" i="81" s="1"/>
  <c r="W17" i="91"/>
  <c r="W33" i="91" s="1"/>
  <c r="W17" i="92"/>
  <c r="W16" i="90"/>
  <c r="W16" i="77"/>
  <c r="W32" i="77" s="1"/>
  <c r="W16" i="89"/>
  <c r="W32" i="89" s="1"/>
  <c r="W17" i="78"/>
  <c r="W33" i="78" s="1"/>
  <c r="AH16" i="82"/>
  <c r="AH16" i="81"/>
  <c r="AH36" i="81" s="1"/>
  <c r="AN16" i="82"/>
  <c r="S15" i="92"/>
  <c r="S15" i="91"/>
  <c r="S31" i="91" s="1"/>
  <c r="S15" i="78"/>
  <c r="S31" i="78" s="1"/>
  <c r="S14" i="90"/>
  <c r="S14" i="77"/>
  <c r="S30" i="77" s="1"/>
  <c r="S14" i="89"/>
  <c r="S30" i="89" s="1"/>
  <c r="AD14" i="81"/>
  <c r="AD34" i="81" s="1"/>
  <c r="AD14" i="82"/>
  <c r="AD14" i="58"/>
  <c r="AD34" i="58" s="1"/>
  <c r="V17" i="92"/>
  <c r="V16" i="90"/>
  <c r="V16" i="77"/>
  <c r="V32" i="77" s="1"/>
  <c r="V17" i="78"/>
  <c r="V33" i="78" s="1"/>
  <c r="V16" i="89"/>
  <c r="V32" i="89" s="1"/>
  <c r="V17" i="91"/>
  <c r="V33" i="91" s="1"/>
  <c r="AG16" i="82"/>
  <c r="AG16" i="81"/>
  <c r="AG36" i="81" s="1"/>
  <c r="AM16" i="82"/>
  <c r="AM16" i="81"/>
  <c r="AM36" i="81" s="1"/>
  <c r="AN14" i="81" l="1"/>
  <c r="AN34" i="81" s="1"/>
  <c r="AN14" i="82"/>
  <c r="AN14" i="58"/>
  <c r="AN34" i="58" s="1"/>
  <c r="AN16" i="81"/>
  <c r="AN36" i="81" s="1"/>
  <c r="AN19" i="58"/>
  <c r="AN39" i="58" s="1"/>
  <c r="AJ14" i="58"/>
  <c r="AJ34" i="58" s="1"/>
  <c r="AM17" i="58"/>
  <c r="AM37" i="58" s="1"/>
  <c r="AG17" i="58"/>
  <c r="AG37" i="58" s="1"/>
  <c r="AN17" i="58"/>
  <c r="AN37" i="58" s="1"/>
  <c r="AJ16" i="58"/>
  <c r="AJ36" i="58" s="1"/>
  <c r="AM19" i="58"/>
  <c r="AM39" i="58" s="1"/>
  <c r="AH17" i="58"/>
  <c r="AH37" i="58" s="1"/>
  <c r="AM17" i="82"/>
  <c r="AM17" i="81"/>
  <c r="AM37" i="81" s="1"/>
  <c r="AJ16" i="81"/>
  <c r="AJ36" i="81" s="1"/>
  <c r="AJ16" i="82"/>
  <c r="AM19" i="82"/>
  <c r="AM19" i="81"/>
  <c r="AM39" i="81" s="1"/>
  <c r="W18" i="91"/>
  <c r="W34" i="91" s="1"/>
  <c r="W18" i="92"/>
  <c r="W18" i="78"/>
  <c r="W34" i="78" s="1"/>
  <c r="W17" i="89"/>
  <c r="W33" i="89" s="1"/>
  <c r="W17" i="90"/>
  <c r="W17" i="77"/>
  <c r="W33" i="77" s="1"/>
  <c r="AH17" i="81"/>
  <c r="AH37" i="81" s="1"/>
  <c r="AH17" i="82"/>
  <c r="S18" i="91"/>
  <c r="S34" i="91" s="1"/>
  <c r="S18" i="92"/>
  <c r="S18" i="78"/>
  <c r="S34" i="78" s="1"/>
  <c r="S17" i="90"/>
  <c r="S17" i="89"/>
  <c r="S33" i="89" s="1"/>
  <c r="S17" i="77"/>
  <c r="S33" i="77" s="1"/>
  <c r="AD17" i="81"/>
  <c r="AD37" i="81" s="1"/>
  <c r="AD17" i="82"/>
  <c r="AD17" i="58"/>
  <c r="AD37" i="58" s="1"/>
  <c r="AN17" i="82"/>
  <c r="AN17" i="81"/>
  <c r="AN37" i="81" s="1"/>
  <c r="V18" i="91"/>
  <c r="V34" i="91" s="1"/>
  <c r="V18" i="92"/>
  <c r="V18" i="78"/>
  <c r="V34" i="78" s="1"/>
  <c r="V17" i="90"/>
  <c r="V17" i="89"/>
  <c r="V33" i="89" s="1"/>
  <c r="V17" i="77"/>
  <c r="V33" i="77" s="1"/>
  <c r="AG17" i="82"/>
  <c r="AG17" i="81"/>
  <c r="AG37" i="81" s="1"/>
  <c r="T18" i="92"/>
  <c r="T18" i="91"/>
  <c r="T34" i="91" s="1"/>
  <c r="T17" i="89"/>
  <c r="T33" i="89" s="1"/>
  <c r="T17" i="77"/>
  <c r="T33" i="77" s="1"/>
  <c r="T18" i="78"/>
  <c r="T34" i="78" s="1"/>
  <c r="T17" i="90"/>
  <c r="AE17" i="82"/>
  <c r="AE17" i="81"/>
  <c r="AE37" i="81" s="1"/>
  <c r="AE17" i="58"/>
  <c r="AE37" i="58" s="1"/>
  <c r="AJ14" i="82"/>
  <c r="AJ14" i="81"/>
  <c r="AJ34" i="81" s="1"/>
  <c r="AN19" i="81"/>
  <c r="AN39" i="81" s="1"/>
  <c r="AN19" i="82"/>
  <c r="B12" i="63"/>
  <c r="B11" i="63"/>
  <c r="J15" i="62"/>
  <c r="C15" i="62"/>
  <c r="B15" i="62"/>
  <c r="J12" i="62"/>
  <c r="J24" i="62" s="1"/>
  <c r="I12" i="62"/>
  <c r="I24" i="62" s="1"/>
  <c r="H12" i="62"/>
  <c r="G12" i="62"/>
  <c r="G24" i="62" s="1"/>
  <c r="F12" i="62"/>
  <c r="F24" i="62" s="1"/>
  <c r="E12" i="62"/>
  <c r="E24" i="62" s="1"/>
  <c r="D12" i="62"/>
  <c r="D24" i="62" s="1"/>
  <c r="C12" i="62"/>
  <c r="C24" i="62" s="1"/>
  <c r="B12" i="62"/>
  <c r="B24" i="62" s="1"/>
  <c r="J9" i="62"/>
  <c r="I9" i="62"/>
  <c r="I21" i="62" s="1"/>
  <c r="H9" i="62"/>
  <c r="H21" i="62" s="1"/>
  <c r="G9" i="62"/>
  <c r="G21" i="62" s="1"/>
  <c r="F9" i="62"/>
  <c r="F21" i="62" s="1"/>
  <c r="E9" i="62"/>
  <c r="E21" i="62" s="1"/>
  <c r="D9" i="62"/>
  <c r="D21" i="62" s="1"/>
  <c r="C9" i="62"/>
  <c r="C8" i="62" s="1"/>
  <c r="C20" i="62" s="1"/>
  <c r="B9" i="62"/>
  <c r="J6" i="62"/>
  <c r="J18" i="62" s="1"/>
  <c r="I6" i="62"/>
  <c r="I18" i="62" s="1"/>
  <c r="H6" i="62"/>
  <c r="H18" i="62" s="1"/>
  <c r="G6" i="62"/>
  <c r="G18" i="62" s="1"/>
  <c r="F6" i="62"/>
  <c r="F18" i="62" s="1"/>
  <c r="E6" i="62"/>
  <c r="E18" i="62" s="1"/>
  <c r="D6" i="62"/>
  <c r="C6" i="62"/>
  <c r="C18" i="62" s="1"/>
  <c r="B6" i="62"/>
  <c r="B18" i="62" s="1"/>
  <c r="I5" i="62"/>
  <c r="I17" i="62" s="1"/>
  <c r="I19" i="59"/>
  <c r="H19" i="59"/>
  <c r="G19" i="59"/>
  <c r="F19" i="59"/>
  <c r="E19" i="59"/>
  <c r="D19" i="59"/>
  <c r="C19" i="59"/>
  <c r="B19" i="59"/>
  <c r="I16" i="59"/>
  <c r="I32" i="59" s="1"/>
  <c r="H16" i="59"/>
  <c r="H32" i="59" s="1"/>
  <c r="G16" i="59"/>
  <c r="G32" i="59" s="1"/>
  <c r="F16" i="59"/>
  <c r="F32" i="59" s="1"/>
  <c r="E16" i="59"/>
  <c r="E32" i="59" s="1"/>
  <c r="D16" i="59"/>
  <c r="D32" i="59" s="1"/>
  <c r="C16" i="59"/>
  <c r="C32" i="59" s="1"/>
  <c r="B16" i="59"/>
  <c r="B32" i="59" s="1"/>
  <c r="I14" i="59"/>
  <c r="I30" i="59" s="1"/>
  <c r="H14" i="59"/>
  <c r="H30" i="59" s="1"/>
  <c r="G14" i="59"/>
  <c r="G30" i="59" s="1"/>
  <c r="F14" i="59"/>
  <c r="F30" i="59" s="1"/>
  <c r="E14" i="59"/>
  <c r="E30" i="59" s="1"/>
  <c r="D14" i="59"/>
  <c r="D30" i="59" s="1"/>
  <c r="C14" i="59"/>
  <c r="C30" i="59" s="1"/>
  <c r="B14" i="59"/>
  <c r="B30" i="59" s="1"/>
  <c r="I12" i="59"/>
  <c r="I28" i="59" s="1"/>
  <c r="H12" i="59"/>
  <c r="H28" i="59" s="1"/>
  <c r="G12" i="59"/>
  <c r="G28" i="59" s="1"/>
  <c r="F12" i="59"/>
  <c r="F28" i="59" s="1"/>
  <c r="E12" i="59"/>
  <c r="E28" i="59" s="1"/>
  <c r="D12" i="59"/>
  <c r="D28" i="59" s="1"/>
  <c r="C12" i="59"/>
  <c r="C28" i="59" s="1"/>
  <c r="B12" i="59"/>
  <c r="B28" i="59" s="1"/>
  <c r="I11" i="59"/>
  <c r="I27" i="59" s="1"/>
  <c r="H11" i="59"/>
  <c r="H27" i="59" s="1"/>
  <c r="G11" i="59"/>
  <c r="G27" i="59" s="1"/>
  <c r="F11" i="59"/>
  <c r="F27" i="59" s="1"/>
  <c r="E11" i="59"/>
  <c r="E27" i="59" s="1"/>
  <c r="D11" i="59"/>
  <c r="D27" i="59" s="1"/>
  <c r="C11" i="59"/>
  <c r="C27" i="59" s="1"/>
  <c r="B11" i="59"/>
  <c r="B27" i="59" s="1"/>
  <c r="I9" i="59"/>
  <c r="I25" i="59" s="1"/>
  <c r="H9" i="59"/>
  <c r="H25" i="59" s="1"/>
  <c r="G9" i="59"/>
  <c r="G25" i="59" s="1"/>
  <c r="F9" i="59"/>
  <c r="F25" i="59" s="1"/>
  <c r="E9" i="59"/>
  <c r="E25" i="59" s="1"/>
  <c r="D9" i="59"/>
  <c r="D25" i="59" s="1"/>
  <c r="C9" i="59"/>
  <c r="C25" i="59" s="1"/>
  <c r="B9" i="59"/>
  <c r="B25" i="59" s="1"/>
  <c r="I8" i="59"/>
  <c r="I24" i="59" s="1"/>
  <c r="H8" i="59"/>
  <c r="H24" i="59" s="1"/>
  <c r="G8" i="59"/>
  <c r="G24" i="59" s="1"/>
  <c r="F8" i="59"/>
  <c r="F24" i="59" s="1"/>
  <c r="E8" i="59"/>
  <c r="E24" i="59" s="1"/>
  <c r="D8" i="59"/>
  <c r="D24" i="59" s="1"/>
  <c r="C8" i="59"/>
  <c r="C24" i="59" s="1"/>
  <c r="B8" i="59"/>
  <c r="B24" i="59" s="1"/>
  <c r="I6" i="59"/>
  <c r="I22" i="59" s="1"/>
  <c r="H6" i="59"/>
  <c r="H22" i="59" s="1"/>
  <c r="G6" i="59"/>
  <c r="G22" i="59" s="1"/>
  <c r="F6" i="59"/>
  <c r="F22" i="59" s="1"/>
  <c r="E6" i="59"/>
  <c r="E22" i="59" s="1"/>
  <c r="D6" i="59"/>
  <c r="D22" i="59" s="1"/>
  <c r="C6" i="59"/>
  <c r="C22" i="59" s="1"/>
  <c r="B6" i="59"/>
  <c r="B22" i="59" s="1"/>
  <c r="I5" i="59"/>
  <c r="I21" i="59" s="1"/>
  <c r="H5" i="59"/>
  <c r="H21" i="59" s="1"/>
  <c r="G5" i="59"/>
  <c r="G21" i="59" s="1"/>
  <c r="F5" i="59"/>
  <c r="F21" i="59" s="1"/>
  <c r="E5" i="59"/>
  <c r="E21" i="59" s="1"/>
  <c r="D5" i="59"/>
  <c r="D21" i="59" s="1"/>
  <c r="C5" i="59"/>
  <c r="C21" i="59" s="1"/>
  <c r="B5" i="59"/>
  <c r="B21" i="59" s="1"/>
  <c r="P8" i="92"/>
  <c r="O8" i="92"/>
  <c r="N8" i="92"/>
  <c r="M8" i="92"/>
  <c r="L8" i="92"/>
  <c r="K8" i="92"/>
  <c r="J8" i="92"/>
  <c r="I8" i="92"/>
  <c r="H8" i="92"/>
  <c r="G8" i="92"/>
  <c r="F8" i="92"/>
  <c r="E8" i="92"/>
  <c r="D8" i="92"/>
  <c r="C8" i="92"/>
  <c r="B8" i="92"/>
  <c r="P6" i="92"/>
  <c r="O6" i="92"/>
  <c r="N6" i="92"/>
  <c r="M6" i="92"/>
  <c r="L6" i="92"/>
  <c r="K6" i="92"/>
  <c r="J6" i="92"/>
  <c r="I6" i="92"/>
  <c r="H6" i="92"/>
  <c r="G6" i="92"/>
  <c r="F6" i="92"/>
  <c r="E6" i="92"/>
  <c r="P5" i="92"/>
  <c r="O5" i="92"/>
  <c r="N5" i="92"/>
  <c r="M5" i="92"/>
  <c r="L5" i="92"/>
  <c r="K5" i="92"/>
  <c r="J5" i="92"/>
  <c r="I5" i="92"/>
  <c r="H5" i="92"/>
  <c r="G5" i="92"/>
  <c r="F5" i="92"/>
  <c r="E5" i="92"/>
  <c r="D5" i="92"/>
  <c r="C5" i="92"/>
  <c r="B5" i="92"/>
  <c r="P8" i="91"/>
  <c r="P24" i="91" s="1"/>
  <c r="O8" i="91"/>
  <c r="O24" i="91" s="1"/>
  <c r="N8" i="91"/>
  <c r="N24" i="91" s="1"/>
  <c r="M8" i="91"/>
  <c r="M24" i="91" s="1"/>
  <c r="L8" i="91"/>
  <c r="L24" i="91" s="1"/>
  <c r="K8" i="91"/>
  <c r="K24" i="91" s="1"/>
  <c r="J8" i="91"/>
  <c r="J24" i="91" s="1"/>
  <c r="I8" i="91"/>
  <c r="I24" i="91" s="1"/>
  <c r="H8" i="91"/>
  <c r="H24" i="91" s="1"/>
  <c r="G8" i="91"/>
  <c r="G24" i="91" s="1"/>
  <c r="F8" i="91"/>
  <c r="F24" i="91" s="1"/>
  <c r="E8" i="91"/>
  <c r="E24" i="91" s="1"/>
  <c r="D8" i="91"/>
  <c r="D24" i="91" s="1"/>
  <c r="C8" i="91"/>
  <c r="C24" i="91" s="1"/>
  <c r="B8" i="91"/>
  <c r="B24" i="91" s="1"/>
  <c r="P6" i="91"/>
  <c r="P22" i="91" s="1"/>
  <c r="O6" i="91"/>
  <c r="O22" i="91" s="1"/>
  <c r="N6" i="91"/>
  <c r="N22" i="91" s="1"/>
  <c r="M6" i="91"/>
  <c r="M22" i="91" s="1"/>
  <c r="L6" i="91"/>
  <c r="L22" i="91" s="1"/>
  <c r="K6" i="91"/>
  <c r="K22" i="91" s="1"/>
  <c r="J6" i="91"/>
  <c r="J22" i="91" s="1"/>
  <c r="I6" i="91"/>
  <c r="I22" i="91" s="1"/>
  <c r="H6" i="91"/>
  <c r="H22" i="91" s="1"/>
  <c r="G6" i="91"/>
  <c r="G22" i="91" s="1"/>
  <c r="F6" i="91"/>
  <c r="F22" i="91" s="1"/>
  <c r="E6" i="91"/>
  <c r="E22" i="91" s="1"/>
  <c r="P5" i="91"/>
  <c r="P21" i="91" s="1"/>
  <c r="O5" i="91"/>
  <c r="O21" i="91" s="1"/>
  <c r="N5" i="91"/>
  <c r="N21" i="91" s="1"/>
  <c r="M5" i="91"/>
  <c r="M21" i="91" s="1"/>
  <c r="L5" i="91"/>
  <c r="L21" i="91" s="1"/>
  <c r="K5" i="91"/>
  <c r="K21" i="91" s="1"/>
  <c r="J5" i="91"/>
  <c r="J21" i="91" s="1"/>
  <c r="I5" i="91"/>
  <c r="I21" i="91" s="1"/>
  <c r="H5" i="91"/>
  <c r="H21" i="91" s="1"/>
  <c r="G5" i="91"/>
  <c r="G21" i="91" s="1"/>
  <c r="F5" i="91"/>
  <c r="F21" i="91" s="1"/>
  <c r="E5" i="91"/>
  <c r="E21" i="91" s="1"/>
  <c r="D5" i="91"/>
  <c r="D21" i="91" s="1"/>
  <c r="C5" i="91"/>
  <c r="C21" i="91" s="1"/>
  <c r="B5" i="91"/>
  <c r="B21" i="91" s="1"/>
  <c r="P8" i="78"/>
  <c r="P24" i="78" s="1"/>
  <c r="O8" i="78"/>
  <c r="O24" i="78" s="1"/>
  <c r="N8" i="78"/>
  <c r="N24" i="78" s="1"/>
  <c r="M8" i="78"/>
  <c r="M24" i="78" s="1"/>
  <c r="L8" i="78"/>
  <c r="L24" i="78" s="1"/>
  <c r="K8" i="78"/>
  <c r="K24" i="78" s="1"/>
  <c r="J8" i="78"/>
  <c r="J24" i="78" s="1"/>
  <c r="I8" i="78"/>
  <c r="I24" i="78" s="1"/>
  <c r="H8" i="78"/>
  <c r="H24" i="78" s="1"/>
  <c r="G8" i="78"/>
  <c r="G24" i="78" s="1"/>
  <c r="F8" i="78"/>
  <c r="F24" i="78" s="1"/>
  <c r="E8" i="78"/>
  <c r="E24" i="78" s="1"/>
  <c r="D8" i="78"/>
  <c r="D24" i="78" s="1"/>
  <c r="C8" i="78"/>
  <c r="C24" i="78" s="1"/>
  <c r="B8" i="78"/>
  <c r="B24" i="78" s="1"/>
  <c r="P6" i="78"/>
  <c r="P22" i="78" s="1"/>
  <c r="O6" i="78"/>
  <c r="O22" i="78" s="1"/>
  <c r="N6" i="78"/>
  <c r="N22" i="78" s="1"/>
  <c r="M6" i="78"/>
  <c r="M22" i="78" s="1"/>
  <c r="L6" i="78"/>
  <c r="L22" i="78" s="1"/>
  <c r="K6" i="78"/>
  <c r="K22" i="78" s="1"/>
  <c r="J6" i="78"/>
  <c r="J22" i="78" s="1"/>
  <c r="I6" i="78"/>
  <c r="I22" i="78" s="1"/>
  <c r="H6" i="78"/>
  <c r="H22" i="78" s="1"/>
  <c r="G6" i="78"/>
  <c r="G22" i="78" s="1"/>
  <c r="F6" i="78"/>
  <c r="F22" i="78" s="1"/>
  <c r="E6" i="78"/>
  <c r="E22" i="78" s="1"/>
  <c r="P5" i="78"/>
  <c r="P21" i="78" s="1"/>
  <c r="O5" i="78"/>
  <c r="O21" i="78" s="1"/>
  <c r="N5" i="78"/>
  <c r="N21" i="78" s="1"/>
  <c r="M5" i="78"/>
  <c r="M21" i="78" s="1"/>
  <c r="L5" i="78"/>
  <c r="L21" i="78" s="1"/>
  <c r="K5" i="78"/>
  <c r="K21" i="78" s="1"/>
  <c r="J5" i="78"/>
  <c r="J21" i="78" s="1"/>
  <c r="I5" i="78"/>
  <c r="I21" i="78" s="1"/>
  <c r="H5" i="78"/>
  <c r="H21" i="78" s="1"/>
  <c r="G5" i="78"/>
  <c r="G21" i="78" s="1"/>
  <c r="F5" i="78"/>
  <c r="F21" i="78" s="1"/>
  <c r="E5" i="78"/>
  <c r="E21" i="78" s="1"/>
  <c r="D5" i="78"/>
  <c r="D21" i="78" s="1"/>
  <c r="C5" i="78"/>
  <c r="C21" i="78" s="1"/>
  <c r="B5" i="78"/>
  <c r="B21" i="78" s="1"/>
  <c r="P7" i="90"/>
  <c r="O7" i="90"/>
  <c r="N7" i="90"/>
  <c r="M7" i="90"/>
  <c r="L7" i="90"/>
  <c r="K7" i="90"/>
  <c r="J7" i="90"/>
  <c r="I7" i="90"/>
  <c r="H7" i="90"/>
  <c r="G7" i="90"/>
  <c r="F7" i="90"/>
  <c r="E7" i="90"/>
  <c r="D7" i="90"/>
  <c r="C7" i="90"/>
  <c r="B7" i="90"/>
  <c r="P5" i="90"/>
  <c r="O5" i="90"/>
  <c r="N5" i="90"/>
  <c r="M5" i="90"/>
  <c r="L5" i="90"/>
  <c r="K5" i="90"/>
  <c r="J5" i="90"/>
  <c r="I5" i="90"/>
  <c r="H5" i="90"/>
  <c r="G5" i="90"/>
  <c r="F5" i="90"/>
  <c r="E5" i="90"/>
  <c r="D5" i="90"/>
  <c r="C5" i="90"/>
  <c r="B5" i="90"/>
  <c r="P4" i="90"/>
  <c r="O4" i="90"/>
  <c r="N4" i="90"/>
  <c r="M4" i="90"/>
  <c r="L4" i="90"/>
  <c r="K4" i="90"/>
  <c r="J4" i="90"/>
  <c r="I4" i="90"/>
  <c r="H4" i="90"/>
  <c r="G4" i="90"/>
  <c r="F4" i="90"/>
  <c r="E4" i="90"/>
  <c r="P7" i="89"/>
  <c r="P23" i="89" s="1"/>
  <c r="O7" i="89"/>
  <c r="O23" i="89" s="1"/>
  <c r="N7" i="89"/>
  <c r="N23" i="89" s="1"/>
  <c r="M7" i="89"/>
  <c r="M23" i="89" s="1"/>
  <c r="L7" i="89"/>
  <c r="L23" i="89" s="1"/>
  <c r="K7" i="89"/>
  <c r="K23" i="89" s="1"/>
  <c r="J7" i="89"/>
  <c r="J23" i="89" s="1"/>
  <c r="I7" i="89"/>
  <c r="I23" i="89" s="1"/>
  <c r="H7" i="89"/>
  <c r="H23" i="89" s="1"/>
  <c r="G7" i="89"/>
  <c r="G23" i="89" s="1"/>
  <c r="F7" i="89"/>
  <c r="F23" i="89" s="1"/>
  <c r="E7" i="89"/>
  <c r="E23" i="89" s="1"/>
  <c r="D7" i="89"/>
  <c r="D23" i="89" s="1"/>
  <c r="C7" i="89"/>
  <c r="C23" i="89" s="1"/>
  <c r="B7" i="89"/>
  <c r="B23" i="89" s="1"/>
  <c r="P5" i="89"/>
  <c r="P21" i="89" s="1"/>
  <c r="O5" i="89"/>
  <c r="O21" i="89" s="1"/>
  <c r="N5" i="89"/>
  <c r="N21" i="89" s="1"/>
  <c r="M5" i="89"/>
  <c r="M21" i="89" s="1"/>
  <c r="L5" i="89"/>
  <c r="L21" i="89" s="1"/>
  <c r="K5" i="89"/>
  <c r="K21" i="89" s="1"/>
  <c r="J5" i="89"/>
  <c r="J21" i="89" s="1"/>
  <c r="I5" i="89"/>
  <c r="I21" i="89" s="1"/>
  <c r="H5" i="89"/>
  <c r="H21" i="89" s="1"/>
  <c r="G5" i="89"/>
  <c r="G21" i="89" s="1"/>
  <c r="F5" i="89"/>
  <c r="F21" i="89" s="1"/>
  <c r="E5" i="89"/>
  <c r="E21" i="89" s="1"/>
  <c r="D5" i="89"/>
  <c r="D20" i="89" s="1"/>
  <c r="C5" i="89"/>
  <c r="C20" i="89" s="1"/>
  <c r="B5" i="89"/>
  <c r="B20" i="89" s="1"/>
  <c r="P4" i="89"/>
  <c r="P20" i="89" s="1"/>
  <c r="O4" i="89"/>
  <c r="O20" i="89" s="1"/>
  <c r="N4" i="89"/>
  <c r="N20" i="89" s="1"/>
  <c r="M4" i="89"/>
  <c r="M20" i="89" s="1"/>
  <c r="L4" i="89"/>
  <c r="L20" i="89" s="1"/>
  <c r="K4" i="89"/>
  <c r="K20" i="89" s="1"/>
  <c r="J4" i="89"/>
  <c r="J20" i="89" s="1"/>
  <c r="I4" i="89"/>
  <c r="I20" i="89" s="1"/>
  <c r="H4" i="89"/>
  <c r="H20" i="89" s="1"/>
  <c r="G4" i="89"/>
  <c r="G20" i="89" s="1"/>
  <c r="F4" i="89"/>
  <c r="F20" i="89" s="1"/>
  <c r="E4" i="89"/>
  <c r="E20" i="89" s="1"/>
  <c r="P7" i="77"/>
  <c r="P23" i="77" s="1"/>
  <c r="O7" i="77"/>
  <c r="O23" i="77" s="1"/>
  <c r="N7" i="77"/>
  <c r="N23" i="77" s="1"/>
  <c r="M7" i="77"/>
  <c r="M23" i="77" s="1"/>
  <c r="L7" i="77"/>
  <c r="L23" i="77" s="1"/>
  <c r="K7" i="77"/>
  <c r="K23" i="77" s="1"/>
  <c r="J7" i="77"/>
  <c r="J23" i="77" s="1"/>
  <c r="I7" i="77"/>
  <c r="I23" i="77" s="1"/>
  <c r="H7" i="77"/>
  <c r="H23" i="77" s="1"/>
  <c r="G7" i="77"/>
  <c r="G23" i="77" s="1"/>
  <c r="F7" i="77"/>
  <c r="F23" i="77" s="1"/>
  <c r="E7" i="77"/>
  <c r="E23" i="77" s="1"/>
  <c r="D7" i="77"/>
  <c r="D23" i="77" s="1"/>
  <c r="C7" i="77"/>
  <c r="C23" i="77" s="1"/>
  <c r="B7" i="77"/>
  <c r="B23" i="77" s="1"/>
  <c r="P5" i="77"/>
  <c r="P21" i="77" s="1"/>
  <c r="O5" i="77"/>
  <c r="O21" i="77" s="1"/>
  <c r="N5" i="77"/>
  <c r="N21" i="77" s="1"/>
  <c r="M5" i="77"/>
  <c r="M21" i="77" s="1"/>
  <c r="L5" i="77"/>
  <c r="L21" i="77" s="1"/>
  <c r="K5" i="77"/>
  <c r="K21" i="77" s="1"/>
  <c r="J5" i="77"/>
  <c r="J21" i="77" s="1"/>
  <c r="I5" i="77"/>
  <c r="I21" i="77" s="1"/>
  <c r="H5" i="77"/>
  <c r="H21" i="77" s="1"/>
  <c r="G5" i="77"/>
  <c r="G21" i="77" s="1"/>
  <c r="F5" i="77"/>
  <c r="F21" i="77" s="1"/>
  <c r="E5" i="77"/>
  <c r="E21" i="77" s="1"/>
  <c r="D5" i="77"/>
  <c r="D20" i="77" s="1"/>
  <c r="C5" i="77"/>
  <c r="C20" i="77" s="1"/>
  <c r="B5" i="77"/>
  <c r="B20" i="77" s="1"/>
  <c r="P4" i="77"/>
  <c r="P20" i="77" s="1"/>
  <c r="O4" i="77"/>
  <c r="O20" i="77" s="1"/>
  <c r="N4" i="77"/>
  <c r="N20" i="77" s="1"/>
  <c r="M4" i="77"/>
  <c r="M20" i="77" s="1"/>
  <c r="L4" i="77"/>
  <c r="L20" i="77" s="1"/>
  <c r="K4" i="77"/>
  <c r="K20" i="77" s="1"/>
  <c r="J4" i="77"/>
  <c r="J20" i="77" s="1"/>
  <c r="I4" i="77"/>
  <c r="I20" i="77" s="1"/>
  <c r="H4" i="77"/>
  <c r="H20" i="77" s="1"/>
  <c r="G4" i="77"/>
  <c r="G20" i="77" s="1"/>
  <c r="F4" i="77"/>
  <c r="F20" i="77" s="1"/>
  <c r="E4" i="77"/>
  <c r="E20" i="77" s="1"/>
  <c r="J21" i="82"/>
  <c r="I21" i="82"/>
  <c r="H21" i="82"/>
  <c r="G21" i="82"/>
  <c r="F21" i="82"/>
  <c r="E21" i="82"/>
  <c r="D21" i="82"/>
  <c r="C21" i="82"/>
  <c r="B21" i="82"/>
  <c r="AA7" i="82"/>
  <c r="Z7" i="82"/>
  <c r="Y7" i="82"/>
  <c r="X7" i="82"/>
  <c r="W7" i="82"/>
  <c r="V7" i="82"/>
  <c r="U7" i="82"/>
  <c r="T7" i="82"/>
  <c r="S7" i="82"/>
  <c r="R7" i="82"/>
  <c r="Q7" i="82"/>
  <c r="P7" i="82"/>
  <c r="O7" i="82"/>
  <c r="N7" i="82"/>
  <c r="M7" i="82"/>
  <c r="L7" i="82"/>
  <c r="K7" i="82"/>
  <c r="J7" i="82"/>
  <c r="I7" i="82"/>
  <c r="H7" i="82"/>
  <c r="G7" i="82"/>
  <c r="F7" i="82"/>
  <c r="E7" i="82"/>
  <c r="D7" i="82"/>
  <c r="C7" i="82"/>
  <c r="B7" i="82"/>
  <c r="AA5" i="82"/>
  <c r="Z5" i="82"/>
  <c r="Y5" i="82"/>
  <c r="X5" i="82"/>
  <c r="W5" i="82"/>
  <c r="V5" i="82"/>
  <c r="U5" i="82"/>
  <c r="T5" i="82"/>
  <c r="S5" i="82"/>
  <c r="R5" i="82"/>
  <c r="Q5" i="82"/>
  <c r="P5" i="82"/>
  <c r="O5" i="82"/>
  <c r="N5" i="82"/>
  <c r="M5" i="82"/>
  <c r="L5" i="82"/>
  <c r="K5" i="82"/>
  <c r="J5" i="82"/>
  <c r="I5" i="82"/>
  <c r="H5" i="82"/>
  <c r="G5" i="82"/>
  <c r="F5" i="82"/>
  <c r="E5" i="82"/>
  <c r="D5" i="82"/>
  <c r="C5" i="82"/>
  <c r="B5" i="82"/>
  <c r="AA4" i="82"/>
  <c r="Z4" i="82"/>
  <c r="Y4" i="82"/>
  <c r="X4" i="82"/>
  <c r="W4" i="82"/>
  <c r="V4" i="82"/>
  <c r="U4" i="82"/>
  <c r="T4" i="82"/>
  <c r="S4" i="82"/>
  <c r="R4" i="82"/>
  <c r="Q4" i="82"/>
  <c r="P4" i="82"/>
  <c r="O4" i="82"/>
  <c r="N4" i="82"/>
  <c r="M4" i="82"/>
  <c r="L4" i="82"/>
  <c r="K4" i="82"/>
  <c r="J21" i="81"/>
  <c r="J41" i="81" s="1"/>
  <c r="I21" i="81"/>
  <c r="I41" i="81" s="1"/>
  <c r="H21" i="81"/>
  <c r="H41" i="81" s="1"/>
  <c r="G21" i="81"/>
  <c r="G41" i="81" s="1"/>
  <c r="F21" i="81"/>
  <c r="F41" i="81" s="1"/>
  <c r="E21" i="81"/>
  <c r="E41" i="81" s="1"/>
  <c r="D21" i="81"/>
  <c r="D41" i="81" s="1"/>
  <c r="C21" i="81"/>
  <c r="C41" i="81" s="1"/>
  <c r="B21" i="81"/>
  <c r="B41" i="81" s="1"/>
  <c r="AA7" i="81"/>
  <c r="AA27" i="81" s="1"/>
  <c r="Z7" i="81"/>
  <c r="Z27" i="81" s="1"/>
  <c r="Y7" i="81"/>
  <c r="Y27" i="81" s="1"/>
  <c r="X7" i="81"/>
  <c r="X27" i="81" s="1"/>
  <c r="W7" i="81"/>
  <c r="W27" i="81" s="1"/>
  <c r="V7" i="81"/>
  <c r="V27" i="81" s="1"/>
  <c r="U7" i="81"/>
  <c r="U27" i="81" s="1"/>
  <c r="T7" i="81"/>
  <c r="T27" i="81" s="1"/>
  <c r="S7" i="81"/>
  <c r="S27" i="81" s="1"/>
  <c r="R7" i="81"/>
  <c r="R27" i="81" s="1"/>
  <c r="Q7" i="81"/>
  <c r="Q27" i="81" s="1"/>
  <c r="P7" i="81"/>
  <c r="P27" i="81" s="1"/>
  <c r="O7" i="81"/>
  <c r="O27" i="81" s="1"/>
  <c r="N7" i="81"/>
  <c r="N27" i="81" s="1"/>
  <c r="M7" i="81"/>
  <c r="M27" i="81" s="1"/>
  <c r="L7" i="81"/>
  <c r="L27" i="81" s="1"/>
  <c r="K7" i="81"/>
  <c r="K27" i="81" s="1"/>
  <c r="J7" i="81"/>
  <c r="J27" i="81" s="1"/>
  <c r="I7" i="81"/>
  <c r="I27" i="81" s="1"/>
  <c r="H7" i="81"/>
  <c r="H27" i="81" s="1"/>
  <c r="G7" i="81"/>
  <c r="G27" i="81" s="1"/>
  <c r="F7" i="81"/>
  <c r="F27" i="81" s="1"/>
  <c r="E7" i="81"/>
  <c r="E27" i="81" s="1"/>
  <c r="D7" i="81"/>
  <c r="D27" i="81" s="1"/>
  <c r="C7" i="81"/>
  <c r="C27" i="81" s="1"/>
  <c r="B7" i="81"/>
  <c r="B27" i="81" s="1"/>
  <c r="AA5" i="81"/>
  <c r="AA25" i="81" s="1"/>
  <c r="Z5" i="81"/>
  <c r="Z25" i="81" s="1"/>
  <c r="Y5" i="81"/>
  <c r="Y25" i="81" s="1"/>
  <c r="X5" i="81"/>
  <c r="X25" i="81" s="1"/>
  <c r="W5" i="81"/>
  <c r="W25" i="81" s="1"/>
  <c r="V5" i="81"/>
  <c r="V25" i="81" s="1"/>
  <c r="U5" i="81"/>
  <c r="U25" i="81" s="1"/>
  <c r="T5" i="81"/>
  <c r="T25" i="81" s="1"/>
  <c r="S5" i="81"/>
  <c r="S25" i="81" s="1"/>
  <c r="R5" i="81"/>
  <c r="R25" i="81" s="1"/>
  <c r="Q5" i="81"/>
  <c r="Q25" i="81" s="1"/>
  <c r="P5" i="81"/>
  <c r="P25" i="81" s="1"/>
  <c r="O5" i="81"/>
  <c r="O25" i="81" s="1"/>
  <c r="N5" i="81"/>
  <c r="N25" i="81" s="1"/>
  <c r="M5" i="81"/>
  <c r="M25" i="81" s="1"/>
  <c r="L5" i="81"/>
  <c r="L25" i="81" s="1"/>
  <c r="K5" i="81"/>
  <c r="K25" i="81" s="1"/>
  <c r="J5" i="81"/>
  <c r="J25" i="81" s="1"/>
  <c r="I5" i="81"/>
  <c r="I25" i="81" s="1"/>
  <c r="H5" i="81"/>
  <c r="H25" i="81" s="1"/>
  <c r="G5" i="81"/>
  <c r="G25" i="81" s="1"/>
  <c r="F5" i="81"/>
  <c r="F25" i="81" s="1"/>
  <c r="E5" i="81"/>
  <c r="E25" i="81" s="1"/>
  <c r="D5" i="81"/>
  <c r="D25" i="81" s="1"/>
  <c r="C5" i="81"/>
  <c r="C25" i="81" s="1"/>
  <c r="B5" i="81"/>
  <c r="B25" i="81" s="1"/>
  <c r="AA4" i="81"/>
  <c r="AA24" i="81" s="1"/>
  <c r="Z4" i="81"/>
  <c r="Z24" i="81" s="1"/>
  <c r="Y4" i="81"/>
  <c r="Y24" i="81" s="1"/>
  <c r="X4" i="81"/>
  <c r="X24" i="81" s="1"/>
  <c r="W4" i="81"/>
  <c r="W24" i="81" s="1"/>
  <c r="V4" i="81"/>
  <c r="V24" i="81" s="1"/>
  <c r="U4" i="81"/>
  <c r="U24" i="81" s="1"/>
  <c r="T4" i="81"/>
  <c r="T24" i="81" s="1"/>
  <c r="S4" i="81"/>
  <c r="S24" i="81" s="1"/>
  <c r="R4" i="81"/>
  <c r="R24" i="81" s="1"/>
  <c r="Q4" i="81"/>
  <c r="Q24" i="81" s="1"/>
  <c r="P4" i="81"/>
  <c r="P24" i="81" s="1"/>
  <c r="O4" i="81"/>
  <c r="O24" i="81" s="1"/>
  <c r="N4" i="81"/>
  <c r="N24" i="81" s="1"/>
  <c r="M4" i="81"/>
  <c r="M24" i="81" s="1"/>
  <c r="L4" i="81"/>
  <c r="L24" i="81" s="1"/>
  <c r="K4" i="81"/>
  <c r="K24" i="81" s="1"/>
  <c r="F19" i="69"/>
  <c r="F35" i="69" s="1"/>
  <c r="E19" i="69"/>
  <c r="E35" i="69" s="1"/>
  <c r="D19" i="69"/>
  <c r="D35" i="69" s="1"/>
  <c r="C19" i="69"/>
  <c r="C35" i="69" s="1"/>
  <c r="B19" i="69"/>
  <c r="B35" i="69" s="1"/>
  <c r="F17" i="69"/>
  <c r="F33" i="69" s="1"/>
  <c r="E17" i="69"/>
  <c r="E33" i="69" s="1"/>
  <c r="D17" i="69"/>
  <c r="D33" i="69" s="1"/>
  <c r="C17" i="69"/>
  <c r="C33" i="69" s="1"/>
  <c r="B17" i="69"/>
  <c r="B33" i="69" s="1"/>
  <c r="F15" i="69"/>
  <c r="F31" i="69" s="1"/>
  <c r="E15" i="69"/>
  <c r="E31" i="69" s="1"/>
  <c r="D15" i="69"/>
  <c r="D31" i="69" s="1"/>
  <c r="C15" i="69"/>
  <c r="C31" i="69" s="1"/>
  <c r="B15" i="69"/>
  <c r="B31" i="69" s="1"/>
  <c r="F14" i="69"/>
  <c r="F30" i="69" s="1"/>
  <c r="E14" i="69"/>
  <c r="E30" i="69" s="1"/>
  <c r="D14" i="69"/>
  <c r="D30" i="69" s="1"/>
  <c r="C14" i="69"/>
  <c r="C30" i="69" s="1"/>
  <c r="B14" i="69"/>
  <c r="B30" i="69" s="1"/>
  <c r="F12" i="69"/>
  <c r="F28" i="69" s="1"/>
  <c r="E12" i="69"/>
  <c r="E28" i="69" s="1"/>
  <c r="D12" i="69"/>
  <c r="D28" i="69" s="1"/>
  <c r="C12" i="69"/>
  <c r="C28" i="69" s="1"/>
  <c r="B12" i="69"/>
  <c r="B28" i="69" s="1"/>
  <c r="F11" i="69"/>
  <c r="F27" i="69" s="1"/>
  <c r="E11" i="69"/>
  <c r="E27" i="69" s="1"/>
  <c r="D11" i="69"/>
  <c r="D27" i="69" s="1"/>
  <c r="C11" i="69"/>
  <c r="C27" i="69" s="1"/>
  <c r="B11" i="69"/>
  <c r="B27" i="69" s="1"/>
  <c r="F9" i="69"/>
  <c r="F25" i="69" s="1"/>
  <c r="E9" i="69"/>
  <c r="E25" i="69" s="1"/>
  <c r="D9" i="69"/>
  <c r="D25" i="69" s="1"/>
  <c r="C9" i="69"/>
  <c r="C25" i="69" s="1"/>
  <c r="B9" i="69"/>
  <c r="B25" i="69" s="1"/>
  <c r="F8" i="69"/>
  <c r="F24" i="69" s="1"/>
  <c r="E8" i="69"/>
  <c r="E24" i="69" s="1"/>
  <c r="D8" i="69"/>
  <c r="D24" i="69" s="1"/>
  <c r="C8" i="69"/>
  <c r="C24" i="69" s="1"/>
  <c r="B8" i="69"/>
  <c r="B24" i="69" s="1"/>
  <c r="F6" i="69"/>
  <c r="F22" i="69" s="1"/>
  <c r="E6" i="69"/>
  <c r="E22" i="69" s="1"/>
  <c r="D6" i="69"/>
  <c r="D22" i="69" s="1"/>
  <c r="C6" i="69"/>
  <c r="C22" i="69" s="1"/>
  <c r="B6" i="69"/>
  <c r="B22" i="69" s="1"/>
  <c r="J21" i="58"/>
  <c r="J41" i="58" s="1"/>
  <c r="I21" i="58"/>
  <c r="I41" i="58" s="1"/>
  <c r="H21" i="58"/>
  <c r="H41" i="58" s="1"/>
  <c r="G21" i="58"/>
  <c r="G41" i="58" s="1"/>
  <c r="F21" i="58"/>
  <c r="F41" i="58" s="1"/>
  <c r="E21" i="58"/>
  <c r="E41" i="58" s="1"/>
  <c r="D21" i="58"/>
  <c r="D41" i="58" s="1"/>
  <c r="C21" i="58"/>
  <c r="C41" i="58" s="1"/>
  <c r="B21" i="58"/>
  <c r="B41" i="58" s="1"/>
  <c r="AA7" i="58"/>
  <c r="AA27" i="58" s="1"/>
  <c r="Z7" i="58"/>
  <c r="Z27" i="58" s="1"/>
  <c r="Y7" i="58"/>
  <c r="Y27" i="58" s="1"/>
  <c r="X7" i="58"/>
  <c r="X27" i="58" s="1"/>
  <c r="W7" i="58"/>
  <c r="W27" i="58" s="1"/>
  <c r="V7" i="58"/>
  <c r="V27" i="58" s="1"/>
  <c r="U7" i="58"/>
  <c r="U27" i="58" s="1"/>
  <c r="T7" i="58"/>
  <c r="T27" i="58" s="1"/>
  <c r="S7" i="58"/>
  <c r="S27" i="58" s="1"/>
  <c r="R7" i="58"/>
  <c r="R27" i="58" s="1"/>
  <c r="Q7" i="58"/>
  <c r="Q27" i="58" s="1"/>
  <c r="P7" i="58"/>
  <c r="P27" i="58" s="1"/>
  <c r="O7" i="58"/>
  <c r="O27" i="58" s="1"/>
  <c r="N7" i="58"/>
  <c r="N27" i="58" s="1"/>
  <c r="M7" i="58"/>
  <c r="M27" i="58" s="1"/>
  <c r="L7" i="58"/>
  <c r="L27" i="58" s="1"/>
  <c r="K7" i="58"/>
  <c r="K27" i="58" s="1"/>
  <c r="J7" i="58"/>
  <c r="J27" i="58" s="1"/>
  <c r="I7" i="58"/>
  <c r="I27" i="58" s="1"/>
  <c r="H7" i="58"/>
  <c r="H27" i="58" s="1"/>
  <c r="G7" i="58"/>
  <c r="G27" i="58" s="1"/>
  <c r="F7" i="58"/>
  <c r="F27" i="58" s="1"/>
  <c r="E7" i="58"/>
  <c r="E27" i="58" s="1"/>
  <c r="D7" i="58"/>
  <c r="D27" i="58" s="1"/>
  <c r="C7" i="58"/>
  <c r="C27" i="58" s="1"/>
  <c r="B7" i="58"/>
  <c r="B27" i="58" s="1"/>
  <c r="AA5" i="58"/>
  <c r="AA25" i="58" s="1"/>
  <c r="Z5" i="58"/>
  <c r="Z25" i="58" s="1"/>
  <c r="Y5" i="58"/>
  <c r="Y25" i="58" s="1"/>
  <c r="X5" i="58"/>
  <c r="X25" i="58" s="1"/>
  <c r="W5" i="58"/>
  <c r="W25" i="58" s="1"/>
  <c r="V5" i="58"/>
  <c r="V25" i="58" s="1"/>
  <c r="U5" i="58"/>
  <c r="U25" i="58" s="1"/>
  <c r="T5" i="58"/>
  <c r="T25" i="58" s="1"/>
  <c r="S5" i="58"/>
  <c r="S25" i="58" s="1"/>
  <c r="R5" i="58"/>
  <c r="R25" i="58" s="1"/>
  <c r="Q5" i="58"/>
  <c r="Q25" i="58" s="1"/>
  <c r="P5" i="58"/>
  <c r="P25" i="58" s="1"/>
  <c r="O5" i="58"/>
  <c r="O25" i="58" s="1"/>
  <c r="N5" i="58"/>
  <c r="N25" i="58" s="1"/>
  <c r="M5" i="58"/>
  <c r="M25" i="58" s="1"/>
  <c r="L5" i="58"/>
  <c r="L25" i="58" s="1"/>
  <c r="K5" i="58"/>
  <c r="K25" i="58" s="1"/>
  <c r="J5" i="58"/>
  <c r="J25" i="58" s="1"/>
  <c r="I5" i="58"/>
  <c r="I25" i="58" s="1"/>
  <c r="H5" i="58"/>
  <c r="H25" i="58" s="1"/>
  <c r="G5" i="58"/>
  <c r="G25" i="58" s="1"/>
  <c r="F5" i="58"/>
  <c r="F25" i="58" s="1"/>
  <c r="E5" i="58"/>
  <c r="E25" i="58" s="1"/>
  <c r="D5" i="58"/>
  <c r="D25" i="58" s="1"/>
  <c r="C5" i="58"/>
  <c r="C25" i="58" s="1"/>
  <c r="B5" i="58"/>
  <c r="B25" i="58" s="1"/>
  <c r="AA4" i="58"/>
  <c r="AA24" i="58" s="1"/>
  <c r="Z4" i="58"/>
  <c r="Z24" i="58" s="1"/>
  <c r="Y4" i="58"/>
  <c r="Y24" i="58" s="1"/>
  <c r="X4" i="58"/>
  <c r="X24" i="58" s="1"/>
  <c r="W4" i="58"/>
  <c r="W24" i="58" s="1"/>
  <c r="V4" i="58"/>
  <c r="V24" i="58" s="1"/>
  <c r="U4" i="58"/>
  <c r="U24" i="58" s="1"/>
  <c r="T4" i="58"/>
  <c r="T24" i="58" s="1"/>
  <c r="S4" i="58"/>
  <c r="S24" i="58" s="1"/>
  <c r="R4" i="58"/>
  <c r="R24" i="58" s="1"/>
  <c r="Q4" i="58"/>
  <c r="Q24" i="58" s="1"/>
  <c r="P4" i="58"/>
  <c r="P24" i="58" s="1"/>
  <c r="O4" i="58"/>
  <c r="O24" i="58" s="1"/>
  <c r="N4" i="58"/>
  <c r="N24" i="58" s="1"/>
  <c r="M4" i="58"/>
  <c r="M24" i="58" s="1"/>
  <c r="L4" i="58"/>
  <c r="L24" i="58" s="1"/>
  <c r="K4" i="58"/>
  <c r="K24" i="58" s="1"/>
  <c r="Z19" i="82"/>
  <c r="B10" i="105" l="1"/>
  <c r="B26" i="105" s="1"/>
  <c r="C10" i="105"/>
  <c r="C26" i="105" s="1"/>
  <c r="B8" i="105"/>
  <c r="B24" i="105" s="1"/>
  <c r="C8" i="105"/>
  <c r="C24" i="105" s="1"/>
  <c r="B10" i="106"/>
  <c r="B26" i="106" s="1"/>
  <c r="B10" i="107"/>
  <c r="C10" i="106"/>
  <c r="C26" i="106" s="1"/>
  <c r="C10" i="107"/>
  <c r="B8" i="106"/>
  <c r="B24" i="106" s="1"/>
  <c r="B8" i="107"/>
  <c r="C8" i="107"/>
  <c r="C8" i="106"/>
  <c r="C24" i="106" s="1"/>
  <c r="E12" i="78"/>
  <c r="E28" i="78" s="1"/>
  <c r="M14" i="92"/>
  <c r="F14" i="91"/>
  <c r="F30" i="91" s="1"/>
  <c r="C13" i="89"/>
  <c r="C29" i="89" s="1"/>
  <c r="J13" i="89"/>
  <c r="J29" i="89" s="1"/>
  <c r="I11" i="62"/>
  <c r="I23" i="62" s="1"/>
  <c r="AI10" i="58"/>
  <c r="AI30" i="58" s="1"/>
  <c r="AK21" i="58"/>
  <c r="AK41" i="58" s="1"/>
  <c r="AL8" i="58"/>
  <c r="AL28" i="58" s="1"/>
  <c r="AK10" i="58"/>
  <c r="AK30" i="58" s="1"/>
  <c r="AI19" i="58"/>
  <c r="AI39" i="58" s="1"/>
  <c r="AL21" i="58"/>
  <c r="AL41" i="58" s="1"/>
  <c r="AK8" i="58"/>
  <c r="AK28" i="58" s="1"/>
  <c r="AO8" i="58"/>
  <c r="AO28" i="58" s="1"/>
  <c r="AL10" i="58"/>
  <c r="AL30" i="58" s="1"/>
  <c r="AK19" i="58"/>
  <c r="AK39" i="58" s="1"/>
  <c r="AO21" i="58"/>
  <c r="AO41" i="58" s="1"/>
  <c r="AJ17" i="58"/>
  <c r="AJ37" i="58" s="1"/>
  <c r="AI8" i="58"/>
  <c r="AI28" i="58" s="1"/>
  <c r="AO10" i="58"/>
  <c r="AO30" i="58" s="1"/>
  <c r="AI21" i="58"/>
  <c r="AI41" i="58" s="1"/>
  <c r="AL8" i="81"/>
  <c r="AL28" i="81" s="1"/>
  <c r="AL8" i="82"/>
  <c r="AB21" i="82"/>
  <c r="AB21" i="81"/>
  <c r="AB41" i="81" s="1"/>
  <c r="U9" i="91"/>
  <c r="U25" i="91" s="1"/>
  <c r="U9" i="78"/>
  <c r="U25" i="78" s="1"/>
  <c r="U9" i="92"/>
  <c r="U8" i="89"/>
  <c r="U24" i="89" s="1"/>
  <c r="U8" i="90"/>
  <c r="U8" i="77"/>
  <c r="U24" i="77" s="1"/>
  <c r="AF8" i="82"/>
  <c r="AF8" i="81"/>
  <c r="AF28" i="81" s="1"/>
  <c r="AF8" i="58"/>
  <c r="AF28" i="58" s="1"/>
  <c r="AB10" i="81"/>
  <c r="AB30" i="81" s="1"/>
  <c r="AB10" i="82"/>
  <c r="AC21" i="82"/>
  <c r="AC21" i="81"/>
  <c r="AC41" i="81" s="1"/>
  <c r="X9" i="92"/>
  <c r="X9" i="91"/>
  <c r="X25" i="91" s="1"/>
  <c r="X9" i="78"/>
  <c r="X25" i="78" s="1"/>
  <c r="X8" i="90"/>
  <c r="X8" i="89"/>
  <c r="X24" i="89" s="1"/>
  <c r="X8" i="77"/>
  <c r="X24" i="77" s="1"/>
  <c r="AI8" i="82"/>
  <c r="AI8" i="81"/>
  <c r="AI28" i="81" s="1"/>
  <c r="AC10" i="82"/>
  <c r="AC10" i="81"/>
  <c r="AC30" i="81" s="1"/>
  <c r="AL10" i="82"/>
  <c r="AL10" i="81"/>
  <c r="AL30" i="81" s="1"/>
  <c r="AB19" i="82"/>
  <c r="AB19" i="81"/>
  <c r="AB39" i="81" s="1"/>
  <c r="AK19" i="82"/>
  <c r="AK19" i="81"/>
  <c r="AK39" i="81" s="1"/>
  <c r="AF21" i="82"/>
  <c r="AF21" i="81"/>
  <c r="AF41" i="81" s="1"/>
  <c r="AF21" i="58"/>
  <c r="AF41" i="58" s="1"/>
  <c r="AO21" i="82"/>
  <c r="AO21" i="81"/>
  <c r="AO41" i="81" s="1"/>
  <c r="AJ17" i="82"/>
  <c r="AJ17" i="81"/>
  <c r="AJ37" i="81" s="1"/>
  <c r="AC8" i="82"/>
  <c r="AC8" i="81"/>
  <c r="AC28" i="81" s="1"/>
  <c r="X11" i="92"/>
  <c r="X11" i="91"/>
  <c r="X27" i="91" s="1"/>
  <c r="X11" i="78"/>
  <c r="X27" i="78" s="1"/>
  <c r="X10" i="89"/>
  <c r="X26" i="89" s="1"/>
  <c r="X10" i="77"/>
  <c r="X26" i="77" s="1"/>
  <c r="X10" i="90"/>
  <c r="AI10" i="82"/>
  <c r="AI10" i="81"/>
  <c r="AI30" i="81" s="1"/>
  <c r="AF19" i="58"/>
  <c r="AF39" i="58" s="1"/>
  <c r="AF19" i="81"/>
  <c r="AF39" i="81" s="1"/>
  <c r="AF19" i="82"/>
  <c r="AK21" i="82"/>
  <c r="AK21" i="81"/>
  <c r="AK41" i="81" s="1"/>
  <c r="AO8" i="82"/>
  <c r="AO8" i="81"/>
  <c r="AO28" i="81" s="1"/>
  <c r="AK10" i="82"/>
  <c r="AK10" i="81"/>
  <c r="AK30" i="81" s="1"/>
  <c r="AI19" i="82"/>
  <c r="AI19" i="81"/>
  <c r="AI39" i="81" s="1"/>
  <c r="AL21" i="81"/>
  <c r="AL41" i="81" s="1"/>
  <c r="AL21" i="82"/>
  <c r="AB8" i="82"/>
  <c r="AB8" i="81"/>
  <c r="AB28" i="81" s="1"/>
  <c r="AK8" i="82"/>
  <c r="AK8" i="81"/>
  <c r="AK28" i="81" s="1"/>
  <c r="U11" i="92"/>
  <c r="U11" i="91"/>
  <c r="U27" i="91" s="1"/>
  <c r="U11" i="78"/>
  <c r="U27" i="78" s="1"/>
  <c r="U10" i="77"/>
  <c r="U26" i="77" s="1"/>
  <c r="U10" i="89"/>
  <c r="U26" i="89" s="1"/>
  <c r="U10" i="90"/>
  <c r="AF10" i="58"/>
  <c r="AF30" i="58" s="1"/>
  <c r="AF10" i="82"/>
  <c r="AF10" i="81"/>
  <c r="AF30" i="81" s="1"/>
  <c r="AO10" i="82"/>
  <c r="AO10" i="81"/>
  <c r="AO30" i="81" s="1"/>
  <c r="AC19" i="82"/>
  <c r="AC19" i="81"/>
  <c r="AC39" i="81" s="1"/>
  <c r="AI21" i="82"/>
  <c r="AI21" i="81"/>
  <c r="AI41" i="81" s="1"/>
  <c r="R11" i="92"/>
  <c r="R11" i="91"/>
  <c r="R27" i="91" s="1"/>
  <c r="R11" i="78"/>
  <c r="R27" i="78" s="1"/>
  <c r="AC10" i="58"/>
  <c r="AC30" i="58" s="1"/>
  <c r="R10" i="90"/>
  <c r="R10" i="89"/>
  <c r="R26" i="89" s="1"/>
  <c r="AC21" i="58"/>
  <c r="AC41" i="58" s="1"/>
  <c r="R9" i="92"/>
  <c r="R9" i="91"/>
  <c r="R25" i="91" s="1"/>
  <c r="R9" i="78"/>
  <c r="R25" i="78" s="1"/>
  <c r="R8" i="90"/>
  <c r="R8" i="89"/>
  <c r="R24" i="89" s="1"/>
  <c r="AC8" i="58"/>
  <c r="AC28" i="58" s="1"/>
  <c r="AB19" i="58"/>
  <c r="AB39" i="58" s="1"/>
  <c r="Q9" i="92"/>
  <c r="Q9" i="91"/>
  <c r="Q25" i="91" s="1"/>
  <c r="Q9" i="78"/>
  <c r="Q25" i="78" s="1"/>
  <c r="Q8" i="90"/>
  <c r="Q8" i="89"/>
  <c r="Q24" i="89" s="1"/>
  <c r="AB8" i="58"/>
  <c r="AB28" i="58" s="1"/>
  <c r="AC19" i="58"/>
  <c r="AC39" i="58" s="1"/>
  <c r="Q11" i="92"/>
  <c r="Q11" i="91"/>
  <c r="Q27" i="91" s="1"/>
  <c r="Q11" i="78"/>
  <c r="Q27" i="78" s="1"/>
  <c r="Q10" i="90"/>
  <c r="Q10" i="89"/>
  <c r="Q26" i="89" s="1"/>
  <c r="AB10" i="58"/>
  <c r="AB30" i="58" s="1"/>
  <c r="AB21" i="58"/>
  <c r="AB41" i="58" s="1"/>
  <c r="Q10" i="77"/>
  <c r="Q26" i="77" s="1"/>
  <c r="Q8" i="77"/>
  <c r="Q24" i="77" s="1"/>
  <c r="R10" i="77"/>
  <c r="R26" i="77" s="1"/>
  <c r="R8" i="77"/>
  <c r="R24" i="77" s="1"/>
  <c r="C11" i="62"/>
  <c r="C23" i="62" s="1"/>
  <c r="G5" i="62"/>
  <c r="G17" i="62" s="1"/>
  <c r="H8" i="62"/>
  <c r="H20" i="62" s="1"/>
  <c r="C5" i="62"/>
  <c r="C17" i="62" s="1"/>
  <c r="G8" i="62"/>
  <c r="G20" i="62" s="1"/>
  <c r="G11" i="62"/>
  <c r="G23" i="62" s="1"/>
  <c r="C21" i="62"/>
  <c r="I8" i="62"/>
  <c r="I20" i="62" s="1"/>
  <c r="E8" i="62"/>
  <c r="E20" i="62" s="1"/>
  <c r="B5" i="62"/>
  <c r="B17" i="62" s="1"/>
  <c r="J5" i="62"/>
  <c r="J17" i="62" s="1"/>
  <c r="E5" i="62"/>
  <c r="E17" i="62" s="1"/>
  <c r="E11" i="62"/>
  <c r="E23" i="62" s="1"/>
  <c r="F11" i="62"/>
  <c r="F23" i="62" s="1"/>
  <c r="J11" i="82"/>
  <c r="J11" i="58"/>
  <c r="J31" i="58" s="1"/>
  <c r="J11" i="81"/>
  <c r="J31" i="81" s="1"/>
  <c r="U13" i="82"/>
  <c r="E13" i="58"/>
  <c r="E33" i="58" s="1"/>
  <c r="E13" i="81"/>
  <c r="E33" i="81" s="1"/>
  <c r="E13" i="82"/>
  <c r="F14" i="92"/>
  <c r="F13" i="90"/>
  <c r="F13" i="77"/>
  <c r="F29" i="77" s="1"/>
  <c r="Q13" i="82"/>
  <c r="Q13" i="81"/>
  <c r="Q33" i="81" s="1"/>
  <c r="C14" i="91"/>
  <c r="C30" i="91" s="1"/>
  <c r="C14" i="78"/>
  <c r="C30" i="78" s="1"/>
  <c r="C13" i="90"/>
  <c r="C13" i="81"/>
  <c r="C33" i="81" s="1"/>
  <c r="K13" i="82"/>
  <c r="K13" i="58"/>
  <c r="K33" i="58" s="1"/>
  <c r="K13" i="81"/>
  <c r="K33" i="81" s="1"/>
  <c r="H12" i="92"/>
  <c r="H12" i="91"/>
  <c r="H28" i="91" s="1"/>
  <c r="H12" i="78"/>
  <c r="H28" i="78" s="1"/>
  <c r="H11" i="90"/>
  <c r="H11" i="89"/>
  <c r="H27" i="89" s="1"/>
  <c r="H11" i="77"/>
  <c r="H27" i="77" s="1"/>
  <c r="S11" i="82"/>
  <c r="S11" i="81"/>
  <c r="S31" i="81" s="1"/>
  <c r="S11" i="58"/>
  <c r="S31" i="58" s="1"/>
  <c r="M13" i="90"/>
  <c r="M13" i="77"/>
  <c r="M29" i="77" s="1"/>
  <c r="X13" i="58"/>
  <c r="X33" i="58" s="1"/>
  <c r="I13" i="82"/>
  <c r="I13" i="58"/>
  <c r="I33" i="58" s="1"/>
  <c r="I13" i="81"/>
  <c r="I33" i="81" s="1"/>
  <c r="N13" i="90"/>
  <c r="G12" i="92"/>
  <c r="G12" i="91"/>
  <c r="G28" i="91" s="1"/>
  <c r="G12" i="78"/>
  <c r="G28" i="78" s="1"/>
  <c r="G11" i="90"/>
  <c r="G11" i="89"/>
  <c r="G27" i="89" s="1"/>
  <c r="G11" i="77"/>
  <c r="G27" i="77" s="1"/>
  <c r="R11" i="82"/>
  <c r="R11" i="58"/>
  <c r="R31" i="58" s="1"/>
  <c r="R11" i="81"/>
  <c r="R31" i="81" s="1"/>
  <c r="M13" i="58"/>
  <c r="M33" i="58" s="1"/>
  <c r="M13" i="81"/>
  <c r="M33" i="81" s="1"/>
  <c r="M13" i="82"/>
  <c r="H10" i="81"/>
  <c r="H30" i="81" s="1"/>
  <c r="H10" i="82"/>
  <c r="H10" i="58"/>
  <c r="H30" i="58" s="1"/>
  <c r="L12" i="92"/>
  <c r="L11" i="77"/>
  <c r="L27" i="77" s="1"/>
  <c r="W11" i="81"/>
  <c r="W31" i="81" s="1"/>
  <c r="W11" i="82"/>
  <c r="O11" i="92"/>
  <c r="O11" i="91"/>
  <c r="O27" i="91" s="1"/>
  <c r="O10" i="89"/>
  <c r="O26" i="89" s="1"/>
  <c r="O11" i="78"/>
  <c r="O27" i="78" s="1"/>
  <c r="O10" i="77"/>
  <c r="O26" i="77" s="1"/>
  <c r="O10" i="90"/>
  <c r="Z10" i="81"/>
  <c r="Z30" i="81" s="1"/>
  <c r="Z10" i="82"/>
  <c r="Z10" i="58"/>
  <c r="Z30" i="58" s="1"/>
  <c r="I14" i="92"/>
  <c r="I14" i="91"/>
  <c r="I30" i="91" s="1"/>
  <c r="I13" i="90"/>
  <c r="I13" i="89"/>
  <c r="I29" i="89" s="1"/>
  <c r="I14" i="78"/>
  <c r="I30" i="78" s="1"/>
  <c r="I13" i="77"/>
  <c r="I29" i="77" s="1"/>
  <c r="T13" i="58"/>
  <c r="T33" i="58" s="1"/>
  <c r="T13" i="81"/>
  <c r="T33" i="81" s="1"/>
  <c r="T13" i="82"/>
  <c r="P19" i="58"/>
  <c r="P39" i="58" s="1"/>
  <c r="P19" i="81"/>
  <c r="P39" i="81" s="1"/>
  <c r="P19" i="82"/>
  <c r="L21" i="82"/>
  <c r="L21" i="58"/>
  <c r="L41" i="58" s="1"/>
  <c r="L21" i="81"/>
  <c r="L41" i="81" s="1"/>
  <c r="O8" i="58"/>
  <c r="O28" i="58" s="1"/>
  <c r="O8" i="81"/>
  <c r="O28" i="81" s="1"/>
  <c r="O8" i="82"/>
  <c r="F10" i="58"/>
  <c r="F30" i="58" s="1"/>
  <c r="F10" i="81"/>
  <c r="F30" i="81" s="1"/>
  <c r="F10" i="82"/>
  <c r="K11" i="92"/>
  <c r="K11" i="78"/>
  <c r="K27" i="78" s="1"/>
  <c r="K10" i="90"/>
  <c r="K10" i="89"/>
  <c r="K26" i="89" s="1"/>
  <c r="K10" i="77"/>
  <c r="K26" i="77" s="1"/>
  <c r="K11" i="91"/>
  <c r="K27" i="91" s="1"/>
  <c r="V10" i="58"/>
  <c r="V30" i="58" s="1"/>
  <c r="V10" i="81"/>
  <c r="V30" i="81" s="1"/>
  <c r="V10" i="82"/>
  <c r="L19" i="81"/>
  <c r="L39" i="81" s="1"/>
  <c r="L19" i="82"/>
  <c r="L19" i="58"/>
  <c r="L39" i="58" s="1"/>
  <c r="T19" i="81"/>
  <c r="T39" i="81" s="1"/>
  <c r="T19" i="82"/>
  <c r="T19" i="58"/>
  <c r="T39" i="58" s="1"/>
  <c r="P21" i="58"/>
  <c r="P41" i="58" s="1"/>
  <c r="P21" i="81"/>
  <c r="P41" i="81" s="1"/>
  <c r="P21" i="82"/>
  <c r="X21" i="58"/>
  <c r="X41" i="58" s="1"/>
  <c r="X21" i="81"/>
  <c r="X41" i="81" s="1"/>
  <c r="X21" i="82"/>
  <c r="M11" i="92"/>
  <c r="M10" i="90"/>
  <c r="M11" i="91"/>
  <c r="M27" i="91" s="1"/>
  <c r="M10" i="89"/>
  <c r="M26" i="89" s="1"/>
  <c r="M11" i="78"/>
  <c r="M27" i="78" s="1"/>
  <c r="M10" i="77"/>
  <c r="M26" i="77" s="1"/>
  <c r="X10" i="81"/>
  <c r="X30" i="81" s="1"/>
  <c r="X10" i="58"/>
  <c r="X30" i="58" s="1"/>
  <c r="X10" i="82"/>
  <c r="B14" i="91"/>
  <c r="B30" i="91" s="1"/>
  <c r="B14" i="92"/>
  <c r="B14" i="78"/>
  <c r="B30" i="78" s="1"/>
  <c r="B13" i="90"/>
  <c r="B13" i="89"/>
  <c r="B29" i="89" s="1"/>
  <c r="B13" i="77"/>
  <c r="B29" i="77" s="1"/>
  <c r="B13" i="82"/>
  <c r="B13" i="81"/>
  <c r="B33" i="81" s="1"/>
  <c r="B13" i="58"/>
  <c r="B33" i="58" s="1"/>
  <c r="Z21" i="58"/>
  <c r="Z41" i="58" s="1"/>
  <c r="Z21" i="81"/>
  <c r="Z41" i="81" s="1"/>
  <c r="Z21" i="82"/>
  <c r="C9" i="92"/>
  <c r="C9" i="91"/>
  <c r="C25" i="91" s="1"/>
  <c r="C9" i="78"/>
  <c r="C25" i="78" s="1"/>
  <c r="C8" i="90"/>
  <c r="C8" i="89"/>
  <c r="C24" i="89" s="1"/>
  <c r="C8" i="77"/>
  <c r="C24" i="77" s="1"/>
  <c r="C8" i="81"/>
  <c r="C28" i="81" s="1"/>
  <c r="C8" i="82"/>
  <c r="C8" i="58"/>
  <c r="C28" i="58" s="1"/>
  <c r="G8" i="58"/>
  <c r="G28" i="58" s="1"/>
  <c r="G8" i="81"/>
  <c r="G28" i="81" s="1"/>
  <c r="G8" i="82"/>
  <c r="L9" i="92"/>
  <c r="L9" i="91"/>
  <c r="L25" i="91" s="1"/>
  <c r="L9" i="78"/>
  <c r="L25" i="78" s="1"/>
  <c r="L8" i="90"/>
  <c r="L8" i="89"/>
  <c r="L24" i="89" s="1"/>
  <c r="L8" i="77"/>
  <c r="L24" i="77" s="1"/>
  <c r="W8" i="58"/>
  <c r="W28" i="58" s="1"/>
  <c r="W8" i="81"/>
  <c r="W28" i="81" s="1"/>
  <c r="W8" i="82"/>
  <c r="N10" i="58"/>
  <c r="N30" i="58" s="1"/>
  <c r="N10" i="81"/>
  <c r="N30" i="81" s="1"/>
  <c r="N10" i="82"/>
  <c r="H8" i="58"/>
  <c r="H28" i="58" s="1"/>
  <c r="H8" i="81"/>
  <c r="H28" i="81" s="1"/>
  <c r="H8" i="82"/>
  <c r="E9" i="92"/>
  <c r="E9" i="78"/>
  <c r="E25" i="78" s="1"/>
  <c r="E8" i="90"/>
  <c r="E8" i="89"/>
  <c r="E24" i="89" s="1"/>
  <c r="E8" i="77"/>
  <c r="E24" i="77" s="1"/>
  <c r="E9" i="91"/>
  <c r="E25" i="91" s="1"/>
  <c r="P8" i="58"/>
  <c r="P28" i="58" s="1"/>
  <c r="P8" i="81"/>
  <c r="P28" i="81" s="1"/>
  <c r="P8" i="82"/>
  <c r="M9" i="92"/>
  <c r="M9" i="78"/>
  <c r="M25" i="78" s="1"/>
  <c r="M8" i="90"/>
  <c r="M8" i="89"/>
  <c r="M24" i="89" s="1"/>
  <c r="M8" i="77"/>
  <c r="M24" i="77" s="1"/>
  <c r="M9" i="91"/>
  <c r="M25" i="91" s="1"/>
  <c r="X8" i="58"/>
  <c r="X28" i="58" s="1"/>
  <c r="X8" i="81"/>
  <c r="X28" i="81" s="1"/>
  <c r="X8" i="82"/>
  <c r="G10" i="58"/>
  <c r="G30" i="58" s="1"/>
  <c r="G10" i="81"/>
  <c r="G30" i="81" s="1"/>
  <c r="G10" i="82"/>
  <c r="O10" i="58"/>
  <c r="O30" i="58" s="1"/>
  <c r="O10" i="81"/>
  <c r="O30" i="81" s="1"/>
  <c r="O10" i="82"/>
  <c r="L11" i="92"/>
  <c r="L10" i="90"/>
  <c r="L11" i="78"/>
  <c r="L27" i="78" s="1"/>
  <c r="L10" i="77"/>
  <c r="L26" i="77" s="1"/>
  <c r="L11" i="91"/>
  <c r="L27" i="91" s="1"/>
  <c r="L10" i="89"/>
  <c r="L26" i="89" s="1"/>
  <c r="W10" i="58"/>
  <c r="W30" i="58" s="1"/>
  <c r="W10" i="81"/>
  <c r="W30" i="81" s="1"/>
  <c r="W10" i="82"/>
  <c r="M19" i="82"/>
  <c r="M19" i="58"/>
  <c r="M39" i="58" s="1"/>
  <c r="M19" i="81"/>
  <c r="M39" i="81" s="1"/>
  <c r="U19" i="82"/>
  <c r="U19" i="58"/>
  <c r="U39" i="58" s="1"/>
  <c r="U19" i="81"/>
  <c r="U39" i="81" s="1"/>
  <c r="Q21" i="58"/>
  <c r="Q41" i="58" s="1"/>
  <c r="Q21" i="81"/>
  <c r="Q41" i="81" s="1"/>
  <c r="Q21" i="82"/>
  <c r="Y21" i="58"/>
  <c r="Y41" i="58" s="1"/>
  <c r="Y21" i="81"/>
  <c r="Y41" i="81" s="1"/>
  <c r="Y21" i="82"/>
  <c r="I8" i="81"/>
  <c r="I28" i="81" s="1"/>
  <c r="I8" i="82"/>
  <c r="I8" i="58"/>
  <c r="I28" i="58" s="1"/>
  <c r="G11" i="81"/>
  <c r="G31" i="81" s="1"/>
  <c r="G11" i="82"/>
  <c r="G11" i="58"/>
  <c r="G31" i="58" s="1"/>
  <c r="B9" i="92"/>
  <c r="B9" i="91"/>
  <c r="B25" i="91" s="1"/>
  <c r="B9" i="78"/>
  <c r="B25" i="78" s="1"/>
  <c r="B8" i="89"/>
  <c r="B24" i="89" s="1"/>
  <c r="B8" i="77"/>
  <c r="B24" i="77" s="1"/>
  <c r="B8" i="90"/>
  <c r="B8" i="58"/>
  <c r="B28" i="58" s="1"/>
  <c r="B8" i="81"/>
  <c r="B28" i="81" s="1"/>
  <c r="B8" i="82"/>
  <c r="J8" i="58"/>
  <c r="J28" i="58" s="1"/>
  <c r="J8" i="81"/>
  <c r="J28" i="81" s="1"/>
  <c r="J8" i="82"/>
  <c r="G9" i="92"/>
  <c r="G9" i="91"/>
  <c r="G25" i="91" s="1"/>
  <c r="G9" i="78"/>
  <c r="G25" i="78" s="1"/>
  <c r="G8" i="90"/>
  <c r="G8" i="89"/>
  <c r="G24" i="89" s="1"/>
  <c r="G8" i="77"/>
  <c r="G24" i="77" s="1"/>
  <c r="R8" i="58"/>
  <c r="R28" i="58" s="1"/>
  <c r="R8" i="81"/>
  <c r="R28" i="81" s="1"/>
  <c r="R8" i="82"/>
  <c r="O9" i="92"/>
  <c r="O8" i="90"/>
  <c r="O9" i="91"/>
  <c r="O25" i="91" s="1"/>
  <c r="O8" i="89"/>
  <c r="O24" i="89" s="1"/>
  <c r="O8" i="77"/>
  <c r="O24" i="77" s="1"/>
  <c r="O9" i="78"/>
  <c r="O25" i="78" s="1"/>
  <c r="Z8" i="58"/>
  <c r="Z28" i="58" s="1"/>
  <c r="Z8" i="81"/>
  <c r="Z28" i="81" s="1"/>
  <c r="Z8" i="82"/>
  <c r="I10" i="58"/>
  <c r="I30" i="58" s="1"/>
  <c r="I10" i="81"/>
  <c r="I30" i="81" s="1"/>
  <c r="I10" i="82"/>
  <c r="F11" i="92"/>
  <c r="F11" i="91"/>
  <c r="F27" i="91" s="1"/>
  <c r="F11" i="78"/>
  <c r="F27" i="78" s="1"/>
  <c r="F10" i="90"/>
  <c r="F10" i="89"/>
  <c r="F26" i="89" s="1"/>
  <c r="F10" i="77"/>
  <c r="F26" i="77" s="1"/>
  <c r="Q10" i="58"/>
  <c r="Q30" i="58" s="1"/>
  <c r="Q10" i="81"/>
  <c r="Q30" i="81" s="1"/>
  <c r="Q10" i="82"/>
  <c r="N11" i="92"/>
  <c r="N11" i="91"/>
  <c r="N27" i="91" s="1"/>
  <c r="N10" i="89"/>
  <c r="N26" i="89" s="1"/>
  <c r="N11" i="78"/>
  <c r="N27" i="78" s="1"/>
  <c r="N10" i="77"/>
  <c r="N26" i="77" s="1"/>
  <c r="N10" i="90"/>
  <c r="Y10" i="58"/>
  <c r="Y30" i="58" s="1"/>
  <c r="Y10" i="81"/>
  <c r="Y30" i="81" s="1"/>
  <c r="Y10" i="82"/>
  <c r="O19" i="82"/>
  <c r="O19" i="58"/>
  <c r="O39" i="58" s="1"/>
  <c r="O19" i="81"/>
  <c r="O39" i="81" s="1"/>
  <c r="W19" i="82"/>
  <c r="W19" i="58"/>
  <c r="W39" i="58" s="1"/>
  <c r="W19" i="81"/>
  <c r="W39" i="81" s="1"/>
  <c r="K21" i="81"/>
  <c r="K41" i="81" s="1"/>
  <c r="K21" i="82"/>
  <c r="K21" i="58"/>
  <c r="K41" i="58" s="1"/>
  <c r="S21" i="81"/>
  <c r="S41" i="81" s="1"/>
  <c r="S21" i="82"/>
  <c r="S21" i="58"/>
  <c r="S41" i="58" s="1"/>
  <c r="AA21" i="81"/>
  <c r="AA41" i="81" s="1"/>
  <c r="AA21" i="82"/>
  <c r="AA21" i="58"/>
  <c r="AA41" i="58" s="1"/>
  <c r="P9" i="92"/>
  <c r="P9" i="91"/>
  <c r="P25" i="91" s="1"/>
  <c r="P8" i="89"/>
  <c r="P24" i="89" s="1"/>
  <c r="P9" i="78"/>
  <c r="P25" i="78" s="1"/>
  <c r="P8" i="77"/>
  <c r="P24" i="77" s="1"/>
  <c r="P8" i="90"/>
  <c r="AA8" i="81"/>
  <c r="AA28" i="81" s="1"/>
  <c r="AA8" i="82"/>
  <c r="AA8" i="58"/>
  <c r="AA28" i="58" s="1"/>
  <c r="D14" i="92"/>
  <c r="D14" i="91"/>
  <c r="D30" i="91" s="1"/>
  <c r="D14" i="78"/>
  <c r="D30" i="78" s="1"/>
  <c r="D13" i="90"/>
  <c r="D13" i="89"/>
  <c r="D29" i="89" s="1"/>
  <c r="D13" i="77"/>
  <c r="D29" i="77" s="1"/>
  <c r="D13" i="58"/>
  <c r="D33" i="58" s="1"/>
  <c r="D13" i="81"/>
  <c r="D33" i="81" s="1"/>
  <c r="D13" i="82"/>
  <c r="T21" i="82"/>
  <c r="T21" i="58"/>
  <c r="T41" i="58" s="1"/>
  <c r="T21" i="81"/>
  <c r="T41" i="81" s="1"/>
  <c r="V19" i="82"/>
  <c r="V19" i="81"/>
  <c r="V39" i="81" s="1"/>
  <c r="V19" i="58"/>
  <c r="V39" i="58" s="1"/>
  <c r="R21" i="58"/>
  <c r="R41" i="58" s="1"/>
  <c r="R21" i="81"/>
  <c r="R41" i="81" s="1"/>
  <c r="R21" i="82"/>
  <c r="K8" i="81"/>
  <c r="K28" i="81" s="1"/>
  <c r="K8" i="82"/>
  <c r="K8" i="58"/>
  <c r="K28" i="58" s="1"/>
  <c r="B11" i="92"/>
  <c r="B11" i="91"/>
  <c r="B27" i="91" s="1"/>
  <c r="B11" i="78"/>
  <c r="B27" i="78" s="1"/>
  <c r="B10" i="90"/>
  <c r="B10" i="89"/>
  <c r="B26" i="89" s="1"/>
  <c r="B10" i="77"/>
  <c r="B26" i="77" s="1"/>
  <c r="B10" i="81"/>
  <c r="B30" i="81" s="1"/>
  <c r="B10" i="82"/>
  <c r="B10" i="58"/>
  <c r="B30" i="58" s="1"/>
  <c r="I9" i="92"/>
  <c r="I9" i="91"/>
  <c r="I25" i="91" s="1"/>
  <c r="I9" i="78"/>
  <c r="I25" i="78" s="1"/>
  <c r="I8" i="90"/>
  <c r="I8" i="89"/>
  <c r="I24" i="89" s="1"/>
  <c r="I8" i="77"/>
  <c r="I24" i="77" s="1"/>
  <c r="T8" i="82"/>
  <c r="T8" i="58"/>
  <c r="T28" i="58" s="1"/>
  <c r="T8" i="81"/>
  <c r="T28" i="81" s="1"/>
  <c r="C11" i="92"/>
  <c r="C11" i="78"/>
  <c r="C27" i="78" s="1"/>
  <c r="C10" i="90"/>
  <c r="C10" i="89"/>
  <c r="C26" i="89" s="1"/>
  <c r="C10" i="77"/>
  <c r="C26" i="77" s="1"/>
  <c r="C11" i="91"/>
  <c r="C27" i="91" s="1"/>
  <c r="C10" i="82"/>
  <c r="C10" i="58"/>
  <c r="C30" i="58" s="1"/>
  <c r="C10" i="81"/>
  <c r="C30" i="81" s="1"/>
  <c r="K10" i="82"/>
  <c r="K10" i="58"/>
  <c r="K30" i="58" s="1"/>
  <c r="K10" i="81"/>
  <c r="K30" i="81" s="1"/>
  <c r="Q19" i="58"/>
  <c r="Q39" i="58" s="1"/>
  <c r="Q19" i="81"/>
  <c r="Q39" i="81" s="1"/>
  <c r="Q19" i="82"/>
  <c r="Y19" i="58"/>
  <c r="Y39" i="58" s="1"/>
  <c r="Y19" i="81"/>
  <c r="Y39" i="81" s="1"/>
  <c r="Y19" i="82"/>
  <c r="M21" i="82"/>
  <c r="M21" i="81"/>
  <c r="M41" i="81" s="1"/>
  <c r="M21" i="58"/>
  <c r="M41" i="58" s="1"/>
  <c r="U21" i="82"/>
  <c r="U21" i="81"/>
  <c r="U41" i="81" s="1"/>
  <c r="U21" i="58"/>
  <c r="U41" i="58" s="1"/>
  <c r="N9" i="92"/>
  <c r="N8" i="90"/>
  <c r="N9" i="78"/>
  <c r="N25" i="78" s="1"/>
  <c r="N8" i="77"/>
  <c r="N24" i="77" s="1"/>
  <c r="N9" i="91"/>
  <c r="N25" i="91" s="1"/>
  <c r="N8" i="89"/>
  <c r="N24" i="89" s="1"/>
  <c r="Y8" i="81"/>
  <c r="Y28" i="81" s="1"/>
  <c r="Y8" i="58"/>
  <c r="Y28" i="58" s="1"/>
  <c r="Y8" i="82"/>
  <c r="N19" i="82"/>
  <c r="N19" i="81"/>
  <c r="N39" i="81" s="1"/>
  <c r="N19" i="58"/>
  <c r="N39" i="58" s="1"/>
  <c r="J10" i="81"/>
  <c r="J30" i="81" s="1"/>
  <c r="J10" i="82"/>
  <c r="J10" i="58"/>
  <c r="J30" i="58" s="1"/>
  <c r="L13" i="58"/>
  <c r="L33" i="58" s="1"/>
  <c r="L13" i="81"/>
  <c r="L33" i="81" s="1"/>
  <c r="L13" i="82"/>
  <c r="X19" i="58"/>
  <c r="X39" i="58" s="1"/>
  <c r="X19" i="81"/>
  <c r="X39" i="81" s="1"/>
  <c r="X19" i="82"/>
  <c r="D9" i="92"/>
  <c r="D9" i="91"/>
  <c r="D25" i="91" s="1"/>
  <c r="D9" i="78"/>
  <c r="D25" i="78" s="1"/>
  <c r="D8" i="90"/>
  <c r="D8" i="89"/>
  <c r="D24" i="89" s="1"/>
  <c r="D8" i="77"/>
  <c r="D24" i="77" s="1"/>
  <c r="D8" i="82"/>
  <c r="D8" i="58"/>
  <c r="D28" i="58" s="1"/>
  <c r="D8" i="81"/>
  <c r="D28" i="81" s="1"/>
  <c r="L8" i="82"/>
  <c r="L8" i="58"/>
  <c r="L28" i="58" s="1"/>
  <c r="L8" i="81"/>
  <c r="L28" i="81" s="1"/>
  <c r="P11" i="92"/>
  <c r="P11" i="91"/>
  <c r="P27" i="91" s="1"/>
  <c r="P11" i="78"/>
  <c r="P27" i="78" s="1"/>
  <c r="P10" i="89"/>
  <c r="P26" i="89" s="1"/>
  <c r="P10" i="77"/>
  <c r="P26" i="77" s="1"/>
  <c r="P10" i="90"/>
  <c r="AA10" i="82"/>
  <c r="AA10" i="58"/>
  <c r="AA30" i="58" s="1"/>
  <c r="AA10" i="81"/>
  <c r="AA30" i="81" s="1"/>
  <c r="E8" i="82"/>
  <c r="E8" i="81"/>
  <c r="E28" i="81" s="1"/>
  <c r="E8" i="58"/>
  <c r="E28" i="58" s="1"/>
  <c r="M8" i="82"/>
  <c r="M8" i="81"/>
  <c r="M28" i="81" s="1"/>
  <c r="M8" i="58"/>
  <c r="M28" i="58" s="1"/>
  <c r="J9" i="92"/>
  <c r="J9" i="91"/>
  <c r="J25" i="91" s="1"/>
  <c r="J9" i="78"/>
  <c r="J25" i="78" s="1"/>
  <c r="J8" i="90"/>
  <c r="J8" i="89"/>
  <c r="J24" i="89" s="1"/>
  <c r="J8" i="77"/>
  <c r="J24" i="77" s="1"/>
  <c r="U8" i="82"/>
  <c r="U8" i="81"/>
  <c r="U28" i="81" s="1"/>
  <c r="U8" i="58"/>
  <c r="U28" i="58" s="1"/>
  <c r="D11" i="92"/>
  <c r="D10" i="90"/>
  <c r="D10" i="77"/>
  <c r="D26" i="77" s="1"/>
  <c r="D11" i="91"/>
  <c r="D27" i="91" s="1"/>
  <c r="D11" i="78"/>
  <c r="D27" i="78" s="1"/>
  <c r="D10" i="89"/>
  <c r="D26" i="89" s="1"/>
  <c r="D10" i="82"/>
  <c r="D10" i="81"/>
  <c r="D30" i="81" s="1"/>
  <c r="D10" i="58"/>
  <c r="D30" i="58" s="1"/>
  <c r="L10" i="82"/>
  <c r="L10" i="81"/>
  <c r="L30" i="81" s="1"/>
  <c r="L10" i="58"/>
  <c r="L30" i="58" s="1"/>
  <c r="I11" i="92"/>
  <c r="I11" i="91"/>
  <c r="I27" i="91" s="1"/>
  <c r="I11" i="78"/>
  <c r="I27" i="78" s="1"/>
  <c r="I10" i="90"/>
  <c r="I10" i="89"/>
  <c r="I26" i="89" s="1"/>
  <c r="I10" i="77"/>
  <c r="I26" i="77" s="1"/>
  <c r="T10" i="82"/>
  <c r="T10" i="81"/>
  <c r="T30" i="81" s="1"/>
  <c r="T10" i="58"/>
  <c r="T30" i="58" s="1"/>
  <c r="R19" i="58"/>
  <c r="R39" i="58" s="1"/>
  <c r="R19" i="81"/>
  <c r="R39" i="81" s="1"/>
  <c r="R19" i="82"/>
  <c r="Z19" i="58"/>
  <c r="Z39" i="58" s="1"/>
  <c r="Z19" i="81"/>
  <c r="Z39" i="81" s="1"/>
  <c r="N21" i="82"/>
  <c r="N21" i="58"/>
  <c r="N41" i="58" s="1"/>
  <c r="N21" i="81"/>
  <c r="N41" i="81" s="1"/>
  <c r="V21" i="82"/>
  <c r="V21" i="58"/>
  <c r="V41" i="58" s="1"/>
  <c r="V21" i="81"/>
  <c r="V41" i="81" s="1"/>
  <c r="F9" i="92"/>
  <c r="F8" i="90"/>
  <c r="F8" i="77"/>
  <c r="F24" i="77" s="1"/>
  <c r="F9" i="91"/>
  <c r="F25" i="91" s="1"/>
  <c r="F9" i="78"/>
  <c r="F25" i="78" s="1"/>
  <c r="F8" i="89"/>
  <c r="F24" i="89" s="1"/>
  <c r="Q8" i="81"/>
  <c r="Q28" i="81" s="1"/>
  <c r="Q8" i="82"/>
  <c r="Q8" i="58"/>
  <c r="Q28" i="58" s="1"/>
  <c r="E11" i="92"/>
  <c r="E11" i="91"/>
  <c r="E27" i="91" s="1"/>
  <c r="E11" i="78"/>
  <c r="E27" i="78" s="1"/>
  <c r="E10" i="90"/>
  <c r="E10" i="89"/>
  <c r="E26" i="89" s="1"/>
  <c r="E10" i="77"/>
  <c r="E26" i="77" s="1"/>
  <c r="P10" i="81"/>
  <c r="P30" i="81" s="1"/>
  <c r="P10" i="58"/>
  <c r="P30" i="58" s="1"/>
  <c r="P10" i="82"/>
  <c r="O11" i="81"/>
  <c r="O31" i="81" s="1"/>
  <c r="O11" i="82"/>
  <c r="O11" i="58"/>
  <c r="O31" i="58" s="1"/>
  <c r="O14" i="92"/>
  <c r="O14" i="78"/>
  <c r="O30" i="78" s="1"/>
  <c r="O13" i="90"/>
  <c r="O14" i="91"/>
  <c r="O30" i="91" s="1"/>
  <c r="O13" i="89"/>
  <c r="O29" i="89" s="1"/>
  <c r="O13" i="77"/>
  <c r="O29" i="77" s="1"/>
  <c r="Z13" i="82"/>
  <c r="Z13" i="81"/>
  <c r="Z33" i="81" s="1"/>
  <c r="Z13" i="58"/>
  <c r="Z33" i="58" s="1"/>
  <c r="H9" i="92"/>
  <c r="H9" i="91"/>
  <c r="H25" i="91" s="1"/>
  <c r="H9" i="78"/>
  <c r="H25" i="78" s="1"/>
  <c r="H8" i="90"/>
  <c r="H8" i="89"/>
  <c r="H24" i="89" s="1"/>
  <c r="H8" i="77"/>
  <c r="H24" i="77" s="1"/>
  <c r="S8" i="81"/>
  <c r="S28" i="81" s="1"/>
  <c r="S8" i="82"/>
  <c r="S8" i="58"/>
  <c r="S28" i="58" s="1"/>
  <c r="G11" i="92"/>
  <c r="G11" i="91"/>
  <c r="G27" i="91" s="1"/>
  <c r="G11" i="78"/>
  <c r="G27" i="78" s="1"/>
  <c r="G10" i="90"/>
  <c r="G10" i="89"/>
  <c r="G26" i="89" s="1"/>
  <c r="G10" i="77"/>
  <c r="G26" i="77" s="1"/>
  <c r="R10" i="81"/>
  <c r="R30" i="81" s="1"/>
  <c r="R10" i="82"/>
  <c r="R10" i="58"/>
  <c r="R30" i="58" s="1"/>
  <c r="H11" i="92"/>
  <c r="H11" i="91"/>
  <c r="H27" i="91" s="1"/>
  <c r="H11" i="78"/>
  <c r="H27" i="78" s="1"/>
  <c r="H10" i="90"/>
  <c r="H10" i="89"/>
  <c r="H26" i="89" s="1"/>
  <c r="H10" i="77"/>
  <c r="H26" i="77" s="1"/>
  <c r="S10" i="82"/>
  <c r="S10" i="58"/>
  <c r="S30" i="58" s="1"/>
  <c r="S10" i="81"/>
  <c r="S30" i="81" s="1"/>
  <c r="F8" i="82"/>
  <c r="F8" i="58"/>
  <c r="F28" i="58" s="1"/>
  <c r="F8" i="81"/>
  <c r="F28" i="81" s="1"/>
  <c r="N8" i="82"/>
  <c r="N8" i="58"/>
  <c r="N28" i="58" s="1"/>
  <c r="N8" i="81"/>
  <c r="N28" i="81" s="1"/>
  <c r="K9" i="92"/>
  <c r="K9" i="91"/>
  <c r="K25" i="91" s="1"/>
  <c r="K9" i="78"/>
  <c r="K25" i="78" s="1"/>
  <c r="K8" i="90"/>
  <c r="K8" i="89"/>
  <c r="K24" i="89" s="1"/>
  <c r="K8" i="77"/>
  <c r="K24" i="77" s="1"/>
  <c r="V8" i="82"/>
  <c r="V8" i="58"/>
  <c r="V28" i="58" s="1"/>
  <c r="V8" i="81"/>
  <c r="V28" i="81" s="1"/>
  <c r="E10" i="82"/>
  <c r="E10" i="58"/>
  <c r="E30" i="58" s="1"/>
  <c r="E10" i="81"/>
  <c r="E30" i="81" s="1"/>
  <c r="M10" i="82"/>
  <c r="M10" i="58"/>
  <c r="M30" i="58" s="1"/>
  <c r="M10" i="81"/>
  <c r="M30" i="81" s="1"/>
  <c r="J11" i="92"/>
  <c r="J11" i="91"/>
  <c r="J27" i="91" s="1"/>
  <c r="J11" i="78"/>
  <c r="J27" i="78" s="1"/>
  <c r="J10" i="90"/>
  <c r="J10" i="89"/>
  <c r="J26" i="89" s="1"/>
  <c r="J10" i="77"/>
  <c r="J26" i="77" s="1"/>
  <c r="U10" i="82"/>
  <c r="U10" i="58"/>
  <c r="U30" i="58" s="1"/>
  <c r="U10" i="81"/>
  <c r="U30" i="81" s="1"/>
  <c r="K19" i="58"/>
  <c r="K39" i="58" s="1"/>
  <c r="K19" i="81"/>
  <c r="K39" i="81" s="1"/>
  <c r="K19" i="82"/>
  <c r="S19" i="58"/>
  <c r="S39" i="58" s="1"/>
  <c r="S19" i="81"/>
  <c r="S39" i="81" s="1"/>
  <c r="S19" i="82"/>
  <c r="AA19" i="58"/>
  <c r="AA39" i="58" s="1"/>
  <c r="AA19" i="81"/>
  <c r="AA39" i="81" s="1"/>
  <c r="AA19" i="82"/>
  <c r="O21" i="58"/>
  <c r="O41" i="58" s="1"/>
  <c r="O21" i="81"/>
  <c r="O41" i="81" s="1"/>
  <c r="O21" i="82"/>
  <c r="W21" i="58"/>
  <c r="W41" i="58" s="1"/>
  <c r="W21" i="81"/>
  <c r="W41" i="81" s="1"/>
  <c r="W21" i="82"/>
  <c r="B8" i="62"/>
  <c r="B20" i="62" s="1"/>
  <c r="B21" i="62"/>
  <c r="J8" i="62"/>
  <c r="J20" i="62" s="1"/>
  <c r="J21" i="62"/>
  <c r="D5" i="62"/>
  <c r="D17" i="62" s="1"/>
  <c r="D18" i="62"/>
  <c r="H11" i="62"/>
  <c r="H23" i="62" s="1"/>
  <c r="H24" i="62"/>
  <c r="F5" i="62"/>
  <c r="F17" i="62" s="1"/>
  <c r="D8" i="62"/>
  <c r="D20" i="62" s="1"/>
  <c r="B11" i="62"/>
  <c r="B23" i="62" s="1"/>
  <c r="J11" i="62"/>
  <c r="J23" i="62" s="1"/>
  <c r="H5" i="62"/>
  <c r="H17" i="62" s="1"/>
  <c r="F8" i="62"/>
  <c r="F20" i="62" s="1"/>
  <c r="D11" i="62"/>
  <c r="D23" i="62" s="1"/>
  <c r="B11" i="105" l="1"/>
  <c r="B27" i="105" s="1"/>
  <c r="B13" i="105"/>
  <c r="B29" i="105" s="1"/>
  <c r="C11" i="105"/>
  <c r="C27" i="105" s="1"/>
  <c r="C13" i="105"/>
  <c r="C29" i="105" s="1"/>
  <c r="B11" i="107"/>
  <c r="B11" i="106"/>
  <c r="B27" i="106" s="1"/>
  <c r="C13" i="107"/>
  <c r="C13" i="106"/>
  <c r="C29" i="106" s="1"/>
  <c r="C11" i="106"/>
  <c r="C27" i="106" s="1"/>
  <c r="C11" i="107"/>
  <c r="B13" i="107"/>
  <c r="B13" i="106"/>
  <c r="B29" i="106" s="1"/>
  <c r="N14" i="91"/>
  <c r="N30" i="91" s="1"/>
  <c r="P11" i="82"/>
  <c r="U13" i="58"/>
  <c r="U33" i="58" s="1"/>
  <c r="J13" i="90"/>
  <c r="J14" i="92"/>
  <c r="Y13" i="81"/>
  <c r="Y33" i="81" s="1"/>
  <c r="E12" i="91"/>
  <c r="E28" i="91" s="1"/>
  <c r="Y13" i="82"/>
  <c r="J14" i="91"/>
  <c r="J30" i="91" s="1"/>
  <c r="N13" i="77"/>
  <c r="N29" i="77" s="1"/>
  <c r="L12" i="78"/>
  <c r="L28" i="78" s="1"/>
  <c r="N13" i="89"/>
  <c r="N29" i="89" s="1"/>
  <c r="E12" i="92"/>
  <c r="U13" i="81"/>
  <c r="U33" i="81" s="1"/>
  <c r="W11" i="58"/>
  <c r="W31" i="58" s="1"/>
  <c r="L11" i="89"/>
  <c r="L27" i="89" s="1"/>
  <c r="Y13" i="58"/>
  <c r="Y33" i="58" s="1"/>
  <c r="N14" i="78"/>
  <c r="N30" i="78" s="1"/>
  <c r="M13" i="89"/>
  <c r="M29" i="89" s="1"/>
  <c r="Q13" i="58"/>
  <c r="Q33" i="58" s="1"/>
  <c r="F13" i="89"/>
  <c r="F29" i="89" s="1"/>
  <c r="E11" i="77"/>
  <c r="E27" i="77" s="1"/>
  <c r="L11" i="90"/>
  <c r="L12" i="91"/>
  <c r="L28" i="91" s="1"/>
  <c r="N14" i="92"/>
  <c r="X13" i="82"/>
  <c r="M14" i="91"/>
  <c r="M30" i="91" s="1"/>
  <c r="C13" i="58"/>
  <c r="C33" i="58" s="1"/>
  <c r="C14" i="92"/>
  <c r="F14" i="78"/>
  <c r="F30" i="78" s="1"/>
  <c r="P11" i="81"/>
  <c r="P31" i="81" s="1"/>
  <c r="E11" i="89"/>
  <c r="E27" i="89" s="1"/>
  <c r="J13" i="77"/>
  <c r="J29" i="77" s="1"/>
  <c r="X13" i="81"/>
  <c r="X33" i="81" s="1"/>
  <c r="M14" i="78"/>
  <c r="M30" i="78" s="1"/>
  <c r="C13" i="82"/>
  <c r="C13" i="77"/>
  <c r="C29" i="77" s="1"/>
  <c r="P11" i="58"/>
  <c r="P31" i="58" s="1"/>
  <c r="E11" i="90"/>
  <c r="J14" i="78"/>
  <c r="J30" i="78" s="1"/>
  <c r="F14" i="90"/>
  <c r="N11" i="89"/>
  <c r="N27" i="89" s="1"/>
  <c r="N12" i="91"/>
  <c r="N28" i="91" s="1"/>
  <c r="N11" i="90"/>
  <c r="N12" i="78"/>
  <c r="N28" i="78" s="1"/>
  <c r="Y11" i="58"/>
  <c r="Y31" i="58" s="1"/>
  <c r="Y11" i="81"/>
  <c r="Y31" i="81" s="1"/>
  <c r="N11" i="77"/>
  <c r="N27" i="77" s="1"/>
  <c r="I11" i="82"/>
  <c r="E11" i="82"/>
  <c r="I11" i="81"/>
  <c r="I31" i="81" s="1"/>
  <c r="I11" i="58"/>
  <c r="I31" i="58" s="1"/>
  <c r="N12" i="92"/>
  <c r="Y11" i="82"/>
  <c r="G13" i="77"/>
  <c r="G29" i="77" s="1"/>
  <c r="G13" i="89"/>
  <c r="G29" i="89" s="1"/>
  <c r="R13" i="58"/>
  <c r="R33" i="58" s="1"/>
  <c r="R13" i="81"/>
  <c r="R33" i="81" s="1"/>
  <c r="G14" i="92"/>
  <c r="F12" i="78"/>
  <c r="F28" i="78" s="1"/>
  <c r="F11" i="77"/>
  <c r="F27" i="77" s="1"/>
  <c r="AI13" i="58"/>
  <c r="AI33" i="58" s="1"/>
  <c r="AO11" i="58"/>
  <c r="AO31" i="58" s="1"/>
  <c r="AL11" i="58"/>
  <c r="AL31" i="58" s="1"/>
  <c r="AO13" i="58"/>
  <c r="AO33" i="58" s="1"/>
  <c r="AI11" i="58"/>
  <c r="AI31" i="58" s="1"/>
  <c r="AK13" i="58"/>
  <c r="AK33" i="58" s="1"/>
  <c r="AL13" i="58"/>
  <c r="AL33" i="58" s="1"/>
  <c r="AK11" i="58"/>
  <c r="AK31" i="58" s="1"/>
  <c r="X12" i="92"/>
  <c r="X11" i="90"/>
  <c r="X11" i="77"/>
  <c r="X27" i="77" s="1"/>
  <c r="X11" i="89"/>
  <c r="X27" i="89" s="1"/>
  <c r="X12" i="78"/>
  <c r="X28" i="78" s="1"/>
  <c r="X12" i="91"/>
  <c r="X28" i="91" s="1"/>
  <c r="AI11" i="82"/>
  <c r="AI11" i="81"/>
  <c r="AI31" i="81" s="1"/>
  <c r="AB11" i="82"/>
  <c r="AB11" i="81"/>
  <c r="AB31" i="81" s="1"/>
  <c r="L14" i="82"/>
  <c r="AC13" i="82"/>
  <c r="AC13" i="81"/>
  <c r="AC33" i="81" s="1"/>
  <c r="AB13" i="81"/>
  <c r="AB33" i="81" s="1"/>
  <c r="AB13" i="82"/>
  <c r="AO11" i="82"/>
  <c r="AO11" i="81"/>
  <c r="AO31" i="81" s="1"/>
  <c r="AO13" i="82"/>
  <c r="AO13" i="81"/>
  <c r="AO33" i="81" s="1"/>
  <c r="X14" i="91"/>
  <c r="X30" i="91" s="1"/>
  <c r="X14" i="78"/>
  <c r="X30" i="78" s="1"/>
  <c r="X14" i="92"/>
  <c r="X13" i="89"/>
  <c r="X29" i="89" s="1"/>
  <c r="X13" i="90"/>
  <c r="X13" i="77"/>
  <c r="X29" i="77" s="1"/>
  <c r="AI13" i="82"/>
  <c r="AI13" i="81"/>
  <c r="AI33" i="81" s="1"/>
  <c r="U14" i="92"/>
  <c r="U14" i="91"/>
  <c r="U30" i="91" s="1"/>
  <c r="U14" i="78"/>
  <c r="U30" i="78" s="1"/>
  <c r="U13" i="90"/>
  <c r="U13" i="89"/>
  <c r="U29" i="89" s="1"/>
  <c r="U13" i="77"/>
  <c r="U29" i="77" s="1"/>
  <c r="AF13" i="58"/>
  <c r="AF33" i="58" s="1"/>
  <c r="AF13" i="81"/>
  <c r="AF33" i="81" s="1"/>
  <c r="AF13" i="82"/>
  <c r="R13" i="82"/>
  <c r="G13" i="90"/>
  <c r="L14" i="81"/>
  <c r="L34" i="81" s="1"/>
  <c r="AL13" i="82"/>
  <c r="AL13" i="81"/>
  <c r="AL33" i="81" s="1"/>
  <c r="AK11" i="82"/>
  <c r="AK11" i="81"/>
  <c r="AK31" i="81" s="1"/>
  <c r="U12" i="91"/>
  <c r="U28" i="91" s="1"/>
  <c r="U12" i="78"/>
  <c r="U28" i="78" s="1"/>
  <c r="U12" i="92"/>
  <c r="U11" i="90"/>
  <c r="U11" i="89"/>
  <c r="U27" i="89" s="1"/>
  <c r="U11" i="77"/>
  <c r="U27" i="77" s="1"/>
  <c r="AF11" i="82"/>
  <c r="AF11" i="81"/>
  <c r="AF31" i="81" s="1"/>
  <c r="AF11" i="58"/>
  <c r="AF31" i="58" s="1"/>
  <c r="AL11" i="81"/>
  <c r="AL31" i="81" s="1"/>
  <c r="AL11" i="82"/>
  <c r="G14" i="91"/>
  <c r="G30" i="91" s="1"/>
  <c r="G14" i="78"/>
  <c r="G30" i="78" s="1"/>
  <c r="AK13" i="82"/>
  <c r="AK13" i="81"/>
  <c r="AK33" i="81" s="1"/>
  <c r="L14" i="58"/>
  <c r="L34" i="58" s="1"/>
  <c r="AC11" i="82"/>
  <c r="AC11" i="81"/>
  <c r="AC31" i="81" s="1"/>
  <c r="E11" i="81"/>
  <c r="E31" i="81" s="1"/>
  <c r="E11" i="58"/>
  <c r="E31" i="58" s="1"/>
  <c r="Q15" i="78"/>
  <c r="Q31" i="78" s="1"/>
  <c r="R12" i="92"/>
  <c r="R12" i="91"/>
  <c r="R28" i="91" s="1"/>
  <c r="R12" i="78"/>
  <c r="R28" i="78" s="1"/>
  <c r="AC11" i="58"/>
  <c r="AC31" i="58" s="1"/>
  <c r="R11" i="90"/>
  <c r="R11" i="89"/>
  <c r="R27" i="89" s="1"/>
  <c r="R14" i="92"/>
  <c r="R14" i="91"/>
  <c r="R30" i="91" s="1"/>
  <c r="R14" i="78"/>
  <c r="R30" i="78" s="1"/>
  <c r="AC13" i="58"/>
  <c r="AC33" i="58" s="1"/>
  <c r="R13" i="90"/>
  <c r="R13" i="89"/>
  <c r="R29" i="89" s="1"/>
  <c r="Q14" i="92"/>
  <c r="Q14" i="91"/>
  <c r="Q30" i="91" s="1"/>
  <c r="Q14" i="78"/>
  <c r="Q30" i="78" s="1"/>
  <c r="Q13" i="90"/>
  <c r="Q13" i="89"/>
  <c r="Q29" i="89" s="1"/>
  <c r="AB13" i="58"/>
  <c r="AB33" i="58" s="1"/>
  <c r="Q12" i="92"/>
  <c r="Q12" i="91"/>
  <c r="Q28" i="91" s="1"/>
  <c r="Q12" i="78"/>
  <c r="Q28" i="78" s="1"/>
  <c r="Q11" i="90"/>
  <c r="Q11" i="89"/>
  <c r="Q27" i="89" s="1"/>
  <c r="AB11" i="58"/>
  <c r="AB31" i="58" s="1"/>
  <c r="Q13" i="77"/>
  <c r="Q29" i="77" s="1"/>
  <c r="Q11" i="77"/>
  <c r="Q27" i="77" s="1"/>
  <c r="R13" i="77"/>
  <c r="R29" i="77" s="1"/>
  <c r="R11" i="77"/>
  <c r="R27" i="77" s="1"/>
  <c r="J13" i="82"/>
  <c r="J16" i="82"/>
  <c r="J11" i="77"/>
  <c r="J27" i="77" s="1"/>
  <c r="U11" i="82"/>
  <c r="J12" i="78"/>
  <c r="J28" i="78" s="1"/>
  <c r="J12" i="92"/>
  <c r="J13" i="58"/>
  <c r="J33" i="58" s="1"/>
  <c r="U11" i="81"/>
  <c r="U31" i="81" s="1"/>
  <c r="J11" i="89"/>
  <c r="J27" i="89" s="1"/>
  <c r="J11" i="90"/>
  <c r="J13" i="81"/>
  <c r="J33" i="81" s="1"/>
  <c r="U11" i="58"/>
  <c r="U31" i="58" s="1"/>
  <c r="J12" i="91"/>
  <c r="J28" i="91" s="1"/>
  <c r="J19" i="82"/>
  <c r="M11" i="82"/>
  <c r="M11" i="81"/>
  <c r="M31" i="81" s="1"/>
  <c r="M11" i="58"/>
  <c r="M31" i="58" s="1"/>
  <c r="Q11" i="58"/>
  <c r="Q31" i="58" s="1"/>
  <c r="F12" i="91"/>
  <c r="F28" i="91" s="1"/>
  <c r="Q11" i="82"/>
  <c r="F11" i="89"/>
  <c r="F27" i="89" s="1"/>
  <c r="F12" i="92"/>
  <c r="J16" i="81"/>
  <c r="J36" i="81" s="1"/>
  <c r="Q11" i="81"/>
  <c r="Q31" i="81" s="1"/>
  <c r="F11" i="90"/>
  <c r="J16" i="58"/>
  <c r="J36" i="58" s="1"/>
  <c r="C12" i="92"/>
  <c r="C12" i="91"/>
  <c r="C28" i="91" s="1"/>
  <c r="C12" i="78"/>
  <c r="C28" i="78" s="1"/>
  <c r="C11" i="90"/>
  <c r="C11" i="89"/>
  <c r="C27" i="89" s="1"/>
  <c r="C11" i="77"/>
  <c r="C27" i="77" s="1"/>
  <c r="C11" i="82"/>
  <c r="C11" i="81"/>
  <c r="C31" i="81" s="1"/>
  <c r="C11" i="58"/>
  <c r="C31" i="58" s="1"/>
  <c r="E14" i="92"/>
  <c r="E14" i="91"/>
  <c r="E30" i="91" s="1"/>
  <c r="E14" i="78"/>
  <c r="E30" i="78" s="1"/>
  <c r="E13" i="90"/>
  <c r="E13" i="89"/>
  <c r="E29" i="89" s="1"/>
  <c r="E13" i="77"/>
  <c r="E29" i="77" s="1"/>
  <c r="P13" i="81"/>
  <c r="P33" i="81" s="1"/>
  <c r="P13" i="82"/>
  <c r="P13" i="58"/>
  <c r="P33" i="58" s="1"/>
  <c r="M14" i="81"/>
  <c r="M34" i="81" s="1"/>
  <c r="M14" i="82"/>
  <c r="M14" i="58"/>
  <c r="M34" i="58" s="1"/>
  <c r="N17" i="91"/>
  <c r="N33" i="91" s="1"/>
  <c r="N17" i="92"/>
  <c r="N17" i="78"/>
  <c r="N33" i="78" s="1"/>
  <c r="N16" i="90"/>
  <c r="N16" i="89"/>
  <c r="N32" i="89" s="1"/>
  <c r="N16" i="77"/>
  <c r="N32" i="77" s="1"/>
  <c r="Y16" i="82"/>
  <c r="Y16" i="58"/>
  <c r="Y36" i="58" s="1"/>
  <c r="Y16" i="81"/>
  <c r="Y36" i="81" s="1"/>
  <c r="K14" i="58"/>
  <c r="K34" i="58" s="1"/>
  <c r="K14" i="81"/>
  <c r="K34" i="81" s="1"/>
  <c r="K14" i="82"/>
  <c r="O17" i="92"/>
  <c r="O17" i="78"/>
  <c r="O33" i="78" s="1"/>
  <c r="O16" i="90"/>
  <c r="O17" i="91"/>
  <c r="O33" i="91" s="1"/>
  <c r="O16" i="89"/>
  <c r="O32" i="89" s="1"/>
  <c r="O16" i="77"/>
  <c r="O32" i="77" s="1"/>
  <c r="Z16" i="58"/>
  <c r="Z36" i="58" s="1"/>
  <c r="Z16" i="81"/>
  <c r="Z36" i="81" s="1"/>
  <c r="Z16" i="82"/>
  <c r="K14" i="92"/>
  <c r="K14" i="91"/>
  <c r="K30" i="91" s="1"/>
  <c r="K13" i="89"/>
  <c r="K29" i="89" s="1"/>
  <c r="K14" i="78"/>
  <c r="K30" i="78" s="1"/>
  <c r="K13" i="77"/>
  <c r="K29" i="77" s="1"/>
  <c r="K13" i="90"/>
  <c r="V13" i="81"/>
  <c r="V33" i="81" s="1"/>
  <c r="V13" i="58"/>
  <c r="V33" i="58" s="1"/>
  <c r="V13" i="82"/>
  <c r="H13" i="81"/>
  <c r="H33" i="81" s="1"/>
  <c r="H13" i="82"/>
  <c r="H13" i="58"/>
  <c r="H33" i="58" s="1"/>
  <c r="N15" i="92"/>
  <c r="N14" i="90"/>
  <c r="N14" i="77"/>
  <c r="N30" i="77" s="1"/>
  <c r="N15" i="91"/>
  <c r="N31" i="91" s="1"/>
  <c r="N15" i="78"/>
  <c r="N31" i="78" s="1"/>
  <c r="N14" i="89"/>
  <c r="N30" i="89" s="1"/>
  <c r="Y14" i="82"/>
  <c r="Y14" i="81"/>
  <c r="Y34" i="81" s="1"/>
  <c r="Y14" i="58"/>
  <c r="Y34" i="58" s="1"/>
  <c r="C15" i="92"/>
  <c r="C15" i="78"/>
  <c r="C31" i="78" s="1"/>
  <c r="C14" i="90"/>
  <c r="C14" i="89"/>
  <c r="C30" i="89" s="1"/>
  <c r="C14" i="77"/>
  <c r="C30" i="77" s="1"/>
  <c r="C15" i="91"/>
  <c r="C31" i="91" s="1"/>
  <c r="C14" i="58"/>
  <c r="C34" i="58" s="1"/>
  <c r="C14" i="81"/>
  <c r="C34" i="81" s="1"/>
  <c r="C14" i="82"/>
  <c r="J17" i="58"/>
  <c r="J37" i="58" s="1"/>
  <c r="J15" i="92"/>
  <c r="J15" i="91"/>
  <c r="J31" i="91" s="1"/>
  <c r="J15" i="78"/>
  <c r="J31" i="78" s="1"/>
  <c r="J14" i="89"/>
  <c r="J30" i="89" s="1"/>
  <c r="J14" i="77"/>
  <c r="J30" i="77" s="1"/>
  <c r="J14" i="90"/>
  <c r="U14" i="81"/>
  <c r="U34" i="81" s="1"/>
  <c r="U14" i="58"/>
  <c r="U34" i="58" s="1"/>
  <c r="U14" i="82"/>
  <c r="B15" i="92"/>
  <c r="B15" i="78"/>
  <c r="B31" i="78" s="1"/>
  <c r="B14" i="90"/>
  <c r="B14" i="89"/>
  <c r="B30" i="89" s="1"/>
  <c r="B14" i="77"/>
  <c r="B30" i="77" s="1"/>
  <c r="B15" i="91"/>
  <c r="B31" i="91" s="1"/>
  <c r="B14" i="82"/>
  <c r="B14" i="58"/>
  <c r="B34" i="58" s="1"/>
  <c r="B14" i="81"/>
  <c r="B34" i="81" s="1"/>
  <c r="N13" i="81"/>
  <c r="N33" i="81" s="1"/>
  <c r="N13" i="58"/>
  <c r="N33" i="58" s="1"/>
  <c r="N13" i="82"/>
  <c r="B17" i="92"/>
  <c r="B17" i="91"/>
  <c r="B33" i="91" s="1"/>
  <c r="B17" i="78"/>
  <c r="B33" i="78" s="1"/>
  <c r="B16" i="90"/>
  <c r="B16" i="89"/>
  <c r="B32" i="89" s="1"/>
  <c r="B16" i="77"/>
  <c r="B32" i="77" s="1"/>
  <c r="B16" i="58"/>
  <c r="B36" i="58" s="1"/>
  <c r="B16" i="81"/>
  <c r="B36" i="81" s="1"/>
  <c r="B16" i="82"/>
  <c r="K12" i="92"/>
  <c r="K12" i="91"/>
  <c r="K28" i="91" s="1"/>
  <c r="K11" i="90"/>
  <c r="K11" i="89"/>
  <c r="K27" i="89" s="1"/>
  <c r="K12" i="78"/>
  <c r="K28" i="78" s="1"/>
  <c r="K11" i="77"/>
  <c r="K27" i="77" s="1"/>
  <c r="V11" i="58"/>
  <c r="V31" i="58" s="1"/>
  <c r="V11" i="81"/>
  <c r="V31" i="81" s="1"/>
  <c r="V11" i="82"/>
  <c r="M16" i="58"/>
  <c r="M36" i="58" s="1"/>
  <c r="M16" i="81"/>
  <c r="M36" i="81" s="1"/>
  <c r="M16" i="82"/>
  <c r="K16" i="58"/>
  <c r="K36" i="58" s="1"/>
  <c r="K16" i="81"/>
  <c r="K36" i="81" s="1"/>
  <c r="K16" i="82"/>
  <c r="J17" i="92"/>
  <c r="J17" i="91"/>
  <c r="J33" i="91" s="1"/>
  <c r="J17" i="78"/>
  <c r="J33" i="78" s="1"/>
  <c r="J16" i="90"/>
  <c r="J16" i="89"/>
  <c r="J32" i="89" s="1"/>
  <c r="J16" i="77"/>
  <c r="J32" i="77" s="1"/>
  <c r="U16" i="58"/>
  <c r="U36" i="58" s="1"/>
  <c r="U16" i="81"/>
  <c r="U36" i="81" s="1"/>
  <c r="U16" i="82"/>
  <c r="I12" i="92"/>
  <c r="I12" i="78"/>
  <c r="I28" i="78" s="1"/>
  <c r="I12" i="91"/>
  <c r="I28" i="91" s="1"/>
  <c r="I11" i="90"/>
  <c r="I11" i="89"/>
  <c r="I27" i="89" s="1"/>
  <c r="I11" i="77"/>
  <c r="I27" i="77" s="1"/>
  <c r="T11" i="82"/>
  <c r="T11" i="58"/>
  <c r="T31" i="58" s="1"/>
  <c r="T11" i="81"/>
  <c r="T31" i="81" s="1"/>
  <c r="F13" i="81"/>
  <c r="F33" i="81" s="1"/>
  <c r="F13" i="82"/>
  <c r="F13" i="58"/>
  <c r="F33" i="58" s="1"/>
  <c r="N11" i="58"/>
  <c r="N31" i="58" s="1"/>
  <c r="N11" i="81"/>
  <c r="N31" i="81" s="1"/>
  <c r="N11" i="82"/>
  <c r="L11" i="82"/>
  <c r="L11" i="58"/>
  <c r="L31" i="58" s="1"/>
  <c r="L11" i="81"/>
  <c r="L31" i="81" s="1"/>
  <c r="I17" i="92"/>
  <c r="I17" i="78"/>
  <c r="I33" i="78" s="1"/>
  <c r="I16" i="90"/>
  <c r="I16" i="89"/>
  <c r="I32" i="89" s="1"/>
  <c r="I16" i="77"/>
  <c r="I32" i="77" s="1"/>
  <c r="I17" i="91"/>
  <c r="I33" i="91" s="1"/>
  <c r="T16" i="58"/>
  <c r="T36" i="58" s="1"/>
  <c r="T16" i="81"/>
  <c r="T36" i="81" s="1"/>
  <c r="T16" i="82"/>
  <c r="O12" i="92"/>
  <c r="O12" i="78"/>
  <c r="O28" i="78" s="1"/>
  <c r="O11" i="90"/>
  <c r="O11" i="89"/>
  <c r="O27" i="89" s="1"/>
  <c r="O11" i="77"/>
  <c r="O27" i="77" s="1"/>
  <c r="O12" i="91"/>
  <c r="O28" i="91" s="1"/>
  <c r="Z11" i="82"/>
  <c r="Z11" i="58"/>
  <c r="Z31" i="58" s="1"/>
  <c r="Z11" i="81"/>
  <c r="Z31" i="81" s="1"/>
  <c r="M12" i="92"/>
  <c r="M11" i="89"/>
  <c r="M27" i="89" s="1"/>
  <c r="M12" i="78"/>
  <c r="M28" i="78" s="1"/>
  <c r="M11" i="77"/>
  <c r="M27" i="77" s="1"/>
  <c r="M11" i="90"/>
  <c r="M12" i="91"/>
  <c r="M28" i="91" s="1"/>
  <c r="X11" i="58"/>
  <c r="X31" i="58" s="1"/>
  <c r="X11" i="81"/>
  <c r="X31" i="81" s="1"/>
  <c r="X11" i="82"/>
  <c r="F11" i="58"/>
  <c r="F31" i="58" s="1"/>
  <c r="F11" i="81"/>
  <c r="F31" i="81" s="1"/>
  <c r="F11" i="82"/>
  <c r="M15" i="92"/>
  <c r="M15" i="91"/>
  <c r="M31" i="91" s="1"/>
  <c r="M15" i="78"/>
  <c r="M31" i="78" s="1"/>
  <c r="M14" i="90"/>
  <c r="M14" i="89"/>
  <c r="M30" i="89" s="1"/>
  <c r="M14" i="77"/>
  <c r="M30" i="77" s="1"/>
  <c r="X14" i="82"/>
  <c r="X14" i="58"/>
  <c r="X34" i="58" s="1"/>
  <c r="X14" i="81"/>
  <c r="X34" i="81" s="1"/>
  <c r="L14" i="92"/>
  <c r="L14" i="78"/>
  <c r="L30" i="78" s="1"/>
  <c r="L14" i="91"/>
  <c r="L30" i="91" s="1"/>
  <c r="L13" i="89"/>
  <c r="L29" i="89" s="1"/>
  <c r="L13" i="77"/>
  <c r="L29" i="77" s="1"/>
  <c r="L13" i="90"/>
  <c r="W13" i="58"/>
  <c r="W33" i="58" s="1"/>
  <c r="W13" i="81"/>
  <c r="W33" i="81" s="1"/>
  <c r="W13" i="82"/>
  <c r="D12" i="92"/>
  <c r="D12" i="91"/>
  <c r="D28" i="91" s="1"/>
  <c r="D12" i="78"/>
  <c r="D28" i="78" s="1"/>
  <c r="D11" i="90"/>
  <c r="D11" i="89"/>
  <c r="D27" i="89" s="1"/>
  <c r="D11" i="77"/>
  <c r="D27" i="77" s="1"/>
  <c r="D11" i="82"/>
  <c r="D11" i="58"/>
  <c r="D31" i="58" s="1"/>
  <c r="D11" i="81"/>
  <c r="D31" i="81" s="1"/>
  <c r="L16" i="58"/>
  <c r="L36" i="58" s="1"/>
  <c r="L16" i="81"/>
  <c r="L36" i="81" s="1"/>
  <c r="L16" i="82"/>
  <c r="B12" i="92"/>
  <c r="B11" i="90"/>
  <c r="B11" i="77"/>
  <c r="B27" i="77" s="1"/>
  <c r="B12" i="91"/>
  <c r="B28" i="91" s="1"/>
  <c r="B12" i="78"/>
  <c r="B28" i="78" s="1"/>
  <c r="B11" i="89"/>
  <c r="B27" i="89" s="1"/>
  <c r="B11" i="82"/>
  <c r="B11" i="58"/>
  <c r="B31" i="58" s="1"/>
  <c r="B11" i="81"/>
  <c r="B31" i="81" s="1"/>
  <c r="P14" i="92"/>
  <c r="P13" i="90"/>
  <c r="P14" i="91"/>
  <c r="P30" i="91" s="1"/>
  <c r="P13" i="77"/>
  <c r="P29" i="77" s="1"/>
  <c r="P14" i="78"/>
  <c r="P30" i="78" s="1"/>
  <c r="P13" i="89"/>
  <c r="P29" i="89" s="1"/>
  <c r="AA13" i="82"/>
  <c r="AA13" i="58"/>
  <c r="AA33" i="58" s="1"/>
  <c r="AA13" i="81"/>
  <c r="AA33" i="81" s="1"/>
  <c r="H11" i="58"/>
  <c r="H31" i="58" s="1"/>
  <c r="H11" i="81"/>
  <c r="H31" i="81" s="1"/>
  <c r="H11" i="82"/>
  <c r="I15" i="92"/>
  <c r="I15" i="91"/>
  <c r="I31" i="91" s="1"/>
  <c r="I14" i="89"/>
  <c r="I30" i="89" s="1"/>
  <c r="I15" i="78"/>
  <c r="I31" i="78" s="1"/>
  <c r="I14" i="77"/>
  <c r="I30" i="77" s="1"/>
  <c r="I14" i="90"/>
  <c r="T14" i="58"/>
  <c r="T34" i="58" s="1"/>
  <c r="T14" i="81"/>
  <c r="T34" i="81" s="1"/>
  <c r="T14" i="82"/>
  <c r="I16" i="82"/>
  <c r="I16" i="58"/>
  <c r="I36" i="58" s="1"/>
  <c r="I16" i="81"/>
  <c r="I36" i="81" s="1"/>
  <c r="M17" i="92"/>
  <c r="M17" i="91"/>
  <c r="M33" i="91" s="1"/>
  <c r="M17" i="78"/>
  <c r="M33" i="78" s="1"/>
  <c r="M16" i="90"/>
  <c r="M16" i="89"/>
  <c r="M32" i="89" s="1"/>
  <c r="M16" i="77"/>
  <c r="M32" i="77" s="1"/>
  <c r="X16" i="82"/>
  <c r="X16" i="81"/>
  <c r="X36" i="81" s="1"/>
  <c r="X16" i="58"/>
  <c r="X36" i="58" s="1"/>
  <c r="E14" i="81"/>
  <c r="E34" i="81" s="1"/>
  <c r="E14" i="82"/>
  <c r="E14" i="58"/>
  <c r="E34" i="58" s="1"/>
  <c r="O13" i="58"/>
  <c r="O33" i="58" s="1"/>
  <c r="O13" i="81"/>
  <c r="O33" i="81" s="1"/>
  <c r="O13" i="82"/>
  <c r="D17" i="92"/>
  <c r="D16" i="90"/>
  <c r="D17" i="91"/>
  <c r="D33" i="91" s="1"/>
  <c r="D17" i="78"/>
  <c r="D33" i="78" s="1"/>
  <c r="D16" i="77"/>
  <c r="D32" i="77" s="1"/>
  <c r="D16" i="89"/>
  <c r="D32" i="89" s="1"/>
  <c r="D16" i="81"/>
  <c r="D36" i="81" s="1"/>
  <c r="D16" i="82"/>
  <c r="D16" i="58"/>
  <c r="D36" i="58" s="1"/>
  <c r="P12" i="92"/>
  <c r="P12" i="91"/>
  <c r="P28" i="91" s="1"/>
  <c r="P12" i="78"/>
  <c r="P28" i="78" s="1"/>
  <c r="P11" i="90"/>
  <c r="P11" i="89"/>
  <c r="P27" i="89" s="1"/>
  <c r="P11" i="77"/>
  <c r="P27" i="77" s="1"/>
  <c r="AA11" i="82"/>
  <c r="AA11" i="81"/>
  <c r="AA31" i="81" s="1"/>
  <c r="AA11" i="58"/>
  <c r="AA31" i="58" s="1"/>
  <c r="H14" i="92"/>
  <c r="H13" i="90"/>
  <c r="H14" i="78"/>
  <c r="H30" i="78" s="1"/>
  <c r="H13" i="77"/>
  <c r="H29" i="77" s="1"/>
  <c r="H14" i="91"/>
  <c r="H30" i="91" s="1"/>
  <c r="H13" i="89"/>
  <c r="H29" i="89" s="1"/>
  <c r="S13" i="82"/>
  <c r="S13" i="58"/>
  <c r="S33" i="58" s="1"/>
  <c r="S13" i="81"/>
  <c r="S33" i="81" s="1"/>
  <c r="I14" i="82"/>
  <c r="I14" i="81"/>
  <c r="I34" i="81" s="1"/>
  <c r="I14" i="58"/>
  <c r="I34" i="58" s="1"/>
  <c r="E16" i="58"/>
  <c r="E36" i="58" s="1"/>
  <c r="E16" i="81"/>
  <c r="E36" i="81" s="1"/>
  <c r="E16" i="82"/>
  <c r="O15" i="92"/>
  <c r="O15" i="91"/>
  <c r="O31" i="91" s="1"/>
  <c r="O15" i="78"/>
  <c r="O31" i="78" s="1"/>
  <c r="O14" i="90"/>
  <c r="O14" i="89"/>
  <c r="O30" i="89" s="1"/>
  <c r="O14" i="77"/>
  <c r="O30" i="77" s="1"/>
  <c r="Z14" i="82"/>
  <c r="Z14" i="58"/>
  <c r="Z34" i="58" s="1"/>
  <c r="Z14" i="81"/>
  <c r="Z34" i="81" s="1"/>
  <c r="G13" i="58"/>
  <c r="G33" i="58" s="1"/>
  <c r="G13" i="81"/>
  <c r="G33" i="81" s="1"/>
  <c r="G13" i="82"/>
  <c r="K11" i="82"/>
  <c r="K11" i="81"/>
  <c r="K31" i="81" s="1"/>
  <c r="K11" i="58"/>
  <c r="K31" i="58" s="1"/>
  <c r="F17" i="91"/>
  <c r="F33" i="91" s="1"/>
  <c r="F17" i="92"/>
  <c r="F16" i="89"/>
  <c r="F32" i="89" s="1"/>
  <c r="F17" i="78"/>
  <c r="F33" i="78" s="1"/>
  <c r="F16" i="77"/>
  <c r="F32" i="77" s="1"/>
  <c r="F16" i="90"/>
  <c r="Q16" i="82"/>
  <c r="Q16" i="58"/>
  <c r="Q36" i="58" s="1"/>
  <c r="Q16" i="81"/>
  <c r="Q36" i="81" s="1"/>
  <c r="C16" i="105" l="1"/>
  <c r="C32" i="105" s="1"/>
  <c r="C14" i="105"/>
  <c r="C30" i="105" s="1"/>
  <c r="B16" i="105"/>
  <c r="B32" i="105" s="1"/>
  <c r="B14" i="105"/>
  <c r="B30" i="105" s="1"/>
  <c r="B16" i="106"/>
  <c r="B32" i="106" s="1"/>
  <c r="B16" i="107"/>
  <c r="B14" i="106"/>
  <c r="B30" i="106" s="1"/>
  <c r="B14" i="107"/>
  <c r="C16" i="106"/>
  <c r="C32" i="106" s="1"/>
  <c r="C16" i="107"/>
  <c r="C14" i="107"/>
  <c r="C14" i="106"/>
  <c r="C30" i="106" s="1"/>
  <c r="C16" i="58"/>
  <c r="C36" i="58" s="1"/>
  <c r="Q14" i="81"/>
  <c r="Q34" i="81" s="1"/>
  <c r="F14" i="89"/>
  <c r="F30" i="89" s="1"/>
  <c r="F15" i="92"/>
  <c r="C17" i="91"/>
  <c r="C33" i="91" s="1"/>
  <c r="C16" i="77"/>
  <c r="C32" i="77" s="1"/>
  <c r="Q14" i="58"/>
  <c r="Q34" i="58" s="1"/>
  <c r="C16" i="89"/>
  <c r="C32" i="89" s="1"/>
  <c r="F15" i="91"/>
  <c r="F31" i="91" s="1"/>
  <c r="C16" i="90"/>
  <c r="Q14" i="82"/>
  <c r="F14" i="77"/>
  <c r="F30" i="77" s="1"/>
  <c r="C16" i="82"/>
  <c r="C17" i="78"/>
  <c r="C33" i="78" s="1"/>
  <c r="F15" i="78"/>
  <c r="F31" i="78" s="1"/>
  <c r="C16" i="81"/>
  <c r="C36" i="81" s="1"/>
  <c r="C17" i="92"/>
  <c r="D15" i="78"/>
  <c r="D31" i="78" s="1"/>
  <c r="D14" i="90"/>
  <c r="D14" i="89"/>
  <c r="D30" i="89" s="1"/>
  <c r="D14" i="77"/>
  <c r="D30" i="77" s="1"/>
  <c r="D14" i="58"/>
  <c r="D34" i="58" s="1"/>
  <c r="D15" i="92"/>
  <c r="D14" i="81"/>
  <c r="D34" i="81" s="1"/>
  <c r="D15" i="91"/>
  <c r="D31" i="91" s="1"/>
  <c r="D14" i="82"/>
  <c r="J14" i="58"/>
  <c r="J34" i="58" s="1"/>
  <c r="R14" i="58"/>
  <c r="R34" i="58" s="1"/>
  <c r="J14" i="82"/>
  <c r="J14" i="81"/>
  <c r="J34" i="81" s="1"/>
  <c r="G16" i="77"/>
  <c r="G32" i="77" s="1"/>
  <c r="R16" i="58"/>
  <c r="R36" i="58" s="1"/>
  <c r="G17" i="78"/>
  <c r="G33" i="78" s="1"/>
  <c r="G17" i="91"/>
  <c r="G33" i="91" s="1"/>
  <c r="R14" i="82"/>
  <c r="G14" i="89"/>
  <c r="G30" i="89" s="1"/>
  <c r="G15" i="91"/>
  <c r="G31" i="91" s="1"/>
  <c r="R16" i="82"/>
  <c r="G16" i="89"/>
  <c r="G32" i="89" s="1"/>
  <c r="G17" i="92"/>
  <c r="J17" i="82"/>
  <c r="R14" i="81"/>
  <c r="R34" i="81" s="1"/>
  <c r="G14" i="77"/>
  <c r="G30" i="77" s="1"/>
  <c r="G14" i="90"/>
  <c r="G15" i="92"/>
  <c r="R16" i="81"/>
  <c r="R36" i="81" s="1"/>
  <c r="G16" i="90"/>
  <c r="J17" i="81"/>
  <c r="J37" i="81" s="1"/>
  <c r="G15" i="78"/>
  <c r="G31" i="78" s="1"/>
  <c r="J19" i="81"/>
  <c r="J39" i="81" s="1"/>
  <c r="J19" i="58"/>
  <c r="J39" i="58" s="1"/>
  <c r="AI16" i="58"/>
  <c r="AI36" i="58" s="1"/>
  <c r="AL14" i="58"/>
  <c r="AL34" i="58" s="1"/>
  <c r="AI14" i="58"/>
  <c r="AI34" i="58" s="1"/>
  <c r="AK16" i="58"/>
  <c r="AK36" i="58" s="1"/>
  <c r="AO16" i="58"/>
  <c r="AO36" i="58" s="1"/>
  <c r="AO14" i="58"/>
  <c r="AO34" i="58" s="1"/>
  <c r="AK14" i="58"/>
  <c r="AK34" i="58" s="1"/>
  <c r="AL16" i="58"/>
  <c r="AL36" i="58" s="1"/>
  <c r="AL14" i="82"/>
  <c r="AL14" i="81"/>
  <c r="AL34" i="81" s="1"/>
  <c r="X17" i="92"/>
  <c r="X17" i="91"/>
  <c r="X33" i="91" s="1"/>
  <c r="X17" i="78"/>
  <c r="X33" i="78" s="1"/>
  <c r="X16" i="89"/>
  <c r="X32" i="89" s="1"/>
  <c r="X16" i="90"/>
  <c r="X16" i="77"/>
  <c r="X32" i="77" s="1"/>
  <c r="AI16" i="82"/>
  <c r="AI16" i="81"/>
  <c r="AI36" i="81" s="1"/>
  <c r="U17" i="92"/>
  <c r="U17" i="91"/>
  <c r="U33" i="91" s="1"/>
  <c r="U16" i="77"/>
  <c r="U32" i="77" s="1"/>
  <c r="U17" i="78"/>
  <c r="U33" i="78" s="1"/>
  <c r="U16" i="89"/>
  <c r="U32" i="89" s="1"/>
  <c r="U16" i="90"/>
  <c r="AF16" i="58"/>
  <c r="AF36" i="58" s="1"/>
  <c r="AF16" i="81"/>
  <c r="AF36" i="81" s="1"/>
  <c r="AF16" i="82"/>
  <c r="AB16" i="81"/>
  <c r="AB36" i="81" s="1"/>
  <c r="AB16" i="82"/>
  <c r="AO14" i="82"/>
  <c r="AO14" i="81"/>
  <c r="AO34" i="81" s="1"/>
  <c r="AK16" i="82"/>
  <c r="AK16" i="81"/>
  <c r="AK36" i="81" s="1"/>
  <c r="AK14" i="82"/>
  <c r="AK14" i="81"/>
  <c r="AK34" i="81" s="1"/>
  <c r="X15" i="92"/>
  <c r="X15" i="91"/>
  <c r="X31" i="91" s="1"/>
  <c r="X15" i="78"/>
  <c r="X31" i="78" s="1"/>
  <c r="X14" i="90"/>
  <c r="X14" i="89"/>
  <c r="X30" i="89" s="1"/>
  <c r="X14" i="77"/>
  <c r="X30" i="77" s="1"/>
  <c r="AI14" i="82"/>
  <c r="AI14" i="81"/>
  <c r="AI34" i="81" s="1"/>
  <c r="U15" i="91"/>
  <c r="U31" i="91" s="1"/>
  <c r="U15" i="78"/>
  <c r="U31" i="78" s="1"/>
  <c r="U14" i="89"/>
  <c r="U30" i="89" s="1"/>
  <c r="U15" i="92"/>
  <c r="U14" i="90"/>
  <c r="U14" i="77"/>
  <c r="U30" i="77" s="1"/>
  <c r="AF14" i="82"/>
  <c r="AF14" i="81"/>
  <c r="AF34" i="81" s="1"/>
  <c r="AF14" i="58"/>
  <c r="AF34" i="58" s="1"/>
  <c r="AO16" i="82"/>
  <c r="AO16" i="81"/>
  <c r="AO36" i="81" s="1"/>
  <c r="R17" i="78"/>
  <c r="R33" i="78" s="1"/>
  <c r="AC16" i="82"/>
  <c r="AC16" i="81"/>
  <c r="AC36" i="81" s="1"/>
  <c r="AL16" i="82"/>
  <c r="AL16" i="81"/>
  <c r="AL36" i="81" s="1"/>
  <c r="R15" i="92"/>
  <c r="AC14" i="82"/>
  <c r="AC14" i="81"/>
  <c r="AC34" i="81" s="1"/>
  <c r="Q15" i="92"/>
  <c r="AB14" i="82"/>
  <c r="AB14" i="81"/>
  <c r="AB34" i="81" s="1"/>
  <c r="Q14" i="90"/>
  <c r="AB14" i="58"/>
  <c r="AB34" i="58" s="1"/>
  <c r="Q15" i="91"/>
  <c r="Q31" i="91" s="1"/>
  <c r="Q14" i="77"/>
  <c r="Q30" i="77" s="1"/>
  <c r="Q14" i="89"/>
  <c r="Q30" i="89" s="1"/>
  <c r="AC16" i="58"/>
  <c r="AC36" i="58" s="1"/>
  <c r="R17" i="91"/>
  <c r="R33" i="91" s="1"/>
  <c r="R14" i="90"/>
  <c r="R14" i="77"/>
  <c r="R30" i="77" s="1"/>
  <c r="R15" i="78"/>
  <c r="R31" i="78" s="1"/>
  <c r="R16" i="89"/>
  <c r="R32" i="89" s="1"/>
  <c r="AC14" i="58"/>
  <c r="AC34" i="58" s="1"/>
  <c r="R15" i="91"/>
  <c r="R31" i="91" s="1"/>
  <c r="R17" i="92"/>
  <c r="R16" i="77"/>
  <c r="R32" i="77" s="1"/>
  <c r="R16" i="90"/>
  <c r="R14" i="89"/>
  <c r="R30" i="89" s="1"/>
  <c r="Q17" i="92"/>
  <c r="Q17" i="91"/>
  <c r="Q33" i="91" s="1"/>
  <c r="Q17" i="78"/>
  <c r="Q33" i="78" s="1"/>
  <c r="Q16" i="90"/>
  <c r="Q16" i="89"/>
  <c r="Q32" i="89" s="1"/>
  <c r="AB16" i="58"/>
  <c r="AB36" i="58" s="1"/>
  <c r="Q16" i="77"/>
  <c r="Q32" i="77" s="1"/>
  <c r="O14" i="81"/>
  <c r="O34" i="81" s="1"/>
  <c r="O14" i="82"/>
  <c r="O14" i="58"/>
  <c r="O34" i="58" s="1"/>
  <c r="L17" i="58"/>
  <c r="L37" i="58" s="1"/>
  <c r="L17" i="81"/>
  <c r="L37" i="81" s="1"/>
  <c r="L17" i="82"/>
  <c r="G16" i="82"/>
  <c r="G16" i="58"/>
  <c r="G36" i="58" s="1"/>
  <c r="G16" i="81"/>
  <c r="G36" i="81" s="1"/>
  <c r="P15" i="91"/>
  <c r="P31" i="91" s="1"/>
  <c r="P15" i="92"/>
  <c r="P15" i="78"/>
  <c r="P31" i="78" s="1"/>
  <c r="P14" i="90"/>
  <c r="P14" i="89"/>
  <c r="P30" i="89" s="1"/>
  <c r="P14" i="77"/>
  <c r="P30" i="77" s="1"/>
  <c r="AA14" i="58"/>
  <c r="AA34" i="58" s="1"/>
  <c r="AA14" i="81"/>
  <c r="AA34" i="81" s="1"/>
  <c r="AA14" i="82"/>
  <c r="E17" i="92"/>
  <c r="E17" i="91"/>
  <c r="E33" i="91" s="1"/>
  <c r="E16" i="90"/>
  <c r="E16" i="89"/>
  <c r="E32" i="89" s="1"/>
  <c r="E17" i="78"/>
  <c r="E33" i="78" s="1"/>
  <c r="E16" i="77"/>
  <c r="E32" i="77" s="1"/>
  <c r="P16" i="82"/>
  <c r="P16" i="81"/>
  <c r="P36" i="81" s="1"/>
  <c r="P16" i="58"/>
  <c r="P36" i="58" s="1"/>
  <c r="G14" i="81"/>
  <c r="G34" i="81" s="1"/>
  <c r="G14" i="82"/>
  <c r="G14" i="58"/>
  <c r="G34" i="58" s="1"/>
  <c r="M18" i="92"/>
  <c r="M18" i="91"/>
  <c r="M34" i="91" s="1"/>
  <c r="M18" i="78"/>
  <c r="M34" i="78" s="1"/>
  <c r="M17" i="90"/>
  <c r="M17" i="89"/>
  <c r="M33" i="89" s="1"/>
  <c r="M17" i="77"/>
  <c r="M33" i="77" s="1"/>
  <c r="X17" i="82"/>
  <c r="X17" i="58"/>
  <c r="X37" i="58" s="1"/>
  <c r="X17" i="81"/>
  <c r="X37" i="81" s="1"/>
  <c r="F16" i="81"/>
  <c r="F36" i="81" s="1"/>
  <c r="F16" i="82"/>
  <c r="F16" i="58"/>
  <c r="F36" i="58" s="1"/>
  <c r="E15" i="92"/>
  <c r="E15" i="78"/>
  <c r="E31" i="78" s="1"/>
  <c r="E14" i="90"/>
  <c r="E14" i="89"/>
  <c r="E30" i="89" s="1"/>
  <c r="E14" i="77"/>
  <c r="E30" i="77" s="1"/>
  <c r="E15" i="91"/>
  <c r="E31" i="91" s="1"/>
  <c r="P14" i="82"/>
  <c r="P14" i="58"/>
  <c r="P34" i="58" s="1"/>
  <c r="P14" i="81"/>
  <c r="P34" i="81" s="1"/>
  <c r="D19" i="81"/>
  <c r="D39" i="81" s="1"/>
  <c r="D19" i="82"/>
  <c r="D19" i="58"/>
  <c r="D39" i="58" s="1"/>
  <c r="L15" i="92"/>
  <c r="L15" i="91"/>
  <c r="L31" i="91" s="1"/>
  <c r="L15" i="78"/>
  <c r="L31" i="78" s="1"/>
  <c r="L14" i="90"/>
  <c r="L14" i="89"/>
  <c r="L30" i="89" s="1"/>
  <c r="L14" i="77"/>
  <c r="L30" i="77" s="1"/>
  <c r="W14" i="81"/>
  <c r="W34" i="81" s="1"/>
  <c r="W14" i="82"/>
  <c r="W14" i="58"/>
  <c r="W34" i="58" s="1"/>
  <c r="I18" i="92"/>
  <c r="I18" i="78"/>
  <c r="I34" i="78" s="1"/>
  <c r="I17" i="90"/>
  <c r="I18" i="91"/>
  <c r="I34" i="91" s="1"/>
  <c r="I17" i="89"/>
  <c r="I33" i="89" s="1"/>
  <c r="I17" i="77"/>
  <c r="I33" i="77" s="1"/>
  <c r="T17" i="58"/>
  <c r="T37" i="58" s="1"/>
  <c r="T17" i="81"/>
  <c r="T37" i="81" s="1"/>
  <c r="T17" i="82"/>
  <c r="F14" i="58"/>
  <c r="F34" i="58" s="1"/>
  <c r="F14" i="81"/>
  <c r="F34" i="81" s="1"/>
  <c r="F14" i="82"/>
  <c r="K17" i="92"/>
  <c r="K17" i="78"/>
  <c r="K33" i="78" s="1"/>
  <c r="K16" i="90"/>
  <c r="K16" i="89"/>
  <c r="K32" i="89" s="1"/>
  <c r="K16" i="77"/>
  <c r="K32" i="77" s="1"/>
  <c r="K17" i="91"/>
  <c r="K33" i="91" s="1"/>
  <c r="V16" i="81"/>
  <c r="V36" i="81" s="1"/>
  <c r="V16" i="82"/>
  <c r="V16" i="58"/>
  <c r="V36" i="58" s="1"/>
  <c r="F18" i="92"/>
  <c r="F18" i="78"/>
  <c r="F34" i="78" s="1"/>
  <c r="F18" i="91"/>
  <c r="F34" i="91" s="1"/>
  <c r="F17" i="89"/>
  <c r="F33" i="89" s="1"/>
  <c r="F17" i="77"/>
  <c r="F33" i="77" s="1"/>
  <c r="F17" i="90"/>
  <c r="Q17" i="58"/>
  <c r="Q37" i="58" s="1"/>
  <c r="Q17" i="81"/>
  <c r="Q37" i="81" s="1"/>
  <c r="Q17" i="82"/>
  <c r="E17" i="81"/>
  <c r="E37" i="81" s="1"/>
  <c r="E17" i="82"/>
  <c r="E17" i="58"/>
  <c r="E37" i="58" s="1"/>
  <c r="H15" i="91"/>
  <c r="H31" i="91" s="1"/>
  <c r="H15" i="92"/>
  <c r="H14" i="89"/>
  <c r="H30" i="89" s="1"/>
  <c r="H15" i="78"/>
  <c r="H31" i="78" s="1"/>
  <c r="H14" i="77"/>
  <c r="H30" i="77" s="1"/>
  <c r="H14" i="90"/>
  <c r="S14" i="58"/>
  <c r="S34" i="58" s="1"/>
  <c r="S14" i="81"/>
  <c r="S34" i="81" s="1"/>
  <c r="S14" i="82"/>
  <c r="D18" i="91"/>
  <c r="D34" i="91" s="1"/>
  <c r="D18" i="92"/>
  <c r="D17" i="89"/>
  <c r="D33" i="89" s="1"/>
  <c r="D18" i="78"/>
  <c r="D34" i="78" s="1"/>
  <c r="D17" i="77"/>
  <c r="D33" i="77" s="1"/>
  <c r="D17" i="90"/>
  <c r="D17" i="58"/>
  <c r="D37" i="58" s="1"/>
  <c r="D17" i="81"/>
  <c r="D37" i="81" s="1"/>
  <c r="D17" i="82"/>
  <c r="P17" i="92"/>
  <c r="P17" i="91"/>
  <c r="P33" i="91" s="1"/>
  <c r="P17" i="78"/>
  <c r="P33" i="78" s="1"/>
  <c r="P16" i="90"/>
  <c r="P16" i="89"/>
  <c r="P32" i="89" s="1"/>
  <c r="P16" i="77"/>
  <c r="P32" i="77" s="1"/>
  <c r="AA16" i="58"/>
  <c r="AA36" i="58" s="1"/>
  <c r="AA16" i="81"/>
  <c r="AA36" i="81" s="1"/>
  <c r="AA16" i="82"/>
  <c r="L17" i="92"/>
  <c r="L16" i="90"/>
  <c r="L16" i="77"/>
  <c r="L32" i="77" s="1"/>
  <c r="L17" i="78"/>
  <c r="L33" i="78" s="1"/>
  <c r="L17" i="91"/>
  <c r="L33" i="91" s="1"/>
  <c r="L16" i="89"/>
  <c r="L32" i="89" s="1"/>
  <c r="W16" i="82"/>
  <c r="W16" i="58"/>
  <c r="W36" i="58" s="1"/>
  <c r="W16" i="81"/>
  <c r="W36" i="81" s="1"/>
  <c r="C18" i="92"/>
  <c r="C18" i="91"/>
  <c r="C34" i="91" s="1"/>
  <c r="C17" i="90"/>
  <c r="C17" i="89"/>
  <c r="C33" i="89" s="1"/>
  <c r="C17" i="77"/>
  <c r="C33" i="77" s="1"/>
  <c r="C18" i="78"/>
  <c r="C34" i="78" s="1"/>
  <c r="C17" i="58"/>
  <c r="C37" i="58" s="1"/>
  <c r="C17" i="81"/>
  <c r="C37" i="81" s="1"/>
  <c r="C17" i="82"/>
  <c r="K17" i="58"/>
  <c r="K37" i="58" s="1"/>
  <c r="K17" i="81"/>
  <c r="K37" i="81" s="1"/>
  <c r="K17" i="82"/>
  <c r="K15" i="92"/>
  <c r="K15" i="91"/>
  <c r="K31" i="91" s="1"/>
  <c r="K15" i="78"/>
  <c r="K31" i="78" s="1"/>
  <c r="K14" i="90"/>
  <c r="K14" i="89"/>
  <c r="K30" i="89" s="1"/>
  <c r="K14" i="77"/>
  <c r="K30" i="77" s="1"/>
  <c r="V14" i="58"/>
  <c r="V34" i="58" s="1"/>
  <c r="V14" i="81"/>
  <c r="V34" i="81" s="1"/>
  <c r="V14" i="82"/>
  <c r="E19" i="82"/>
  <c r="E19" i="58"/>
  <c r="E39" i="58" s="1"/>
  <c r="E19" i="81"/>
  <c r="E39" i="81" s="1"/>
  <c r="I17" i="58"/>
  <c r="I37" i="58" s="1"/>
  <c r="I17" i="81"/>
  <c r="I37" i="81" s="1"/>
  <c r="I17" i="82"/>
  <c r="C19" i="58"/>
  <c r="C39" i="58" s="1"/>
  <c r="C19" i="81"/>
  <c r="C39" i="81" s="1"/>
  <c r="C19" i="82"/>
  <c r="M17" i="81"/>
  <c r="M37" i="81" s="1"/>
  <c r="M17" i="82"/>
  <c r="M17" i="58"/>
  <c r="M37" i="58" s="1"/>
  <c r="B18" i="92"/>
  <c r="B18" i="91"/>
  <c r="B34" i="91" s="1"/>
  <c r="B17" i="90"/>
  <c r="B18" i="78"/>
  <c r="B34" i="78" s="1"/>
  <c r="B17" i="77"/>
  <c r="B33" i="77" s="1"/>
  <c r="B17" i="89"/>
  <c r="B33" i="89" s="1"/>
  <c r="B17" i="58"/>
  <c r="B37" i="58" s="1"/>
  <c r="B17" i="81"/>
  <c r="B37" i="81" s="1"/>
  <c r="B17" i="82"/>
  <c r="N16" i="81"/>
  <c r="N36" i="81" s="1"/>
  <c r="N16" i="82"/>
  <c r="N16" i="58"/>
  <c r="N36" i="58" s="1"/>
  <c r="H17" i="92"/>
  <c r="H17" i="91"/>
  <c r="H33" i="91" s="1"/>
  <c r="H17" i="78"/>
  <c r="H33" i="78" s="1"/>
  <c r="H16" i="89"/>
  <c r="H32" i="89" s="1"/>
  <c r="H16" i="77"/>
  <c r="H32" i="77" s="1"/>
  <c r="H16" i="90"/>
  <c r="S16" i="58"/>
  <c r="S36" i="58" s="1"/>
  <c r="S16" i="81"/>
  <c r="S36" i="81" s="1"/>
  <c r="S16" i="82"/>
  <c r="O16" i="82"/>
  <c r="O16" i="58"/>
  <c r="O36" i="58" s="1"/>
  <c r="O16" i="81"/>
  <c r="O36" i="81" s="1"/>
  <c r="I19" i="58"/>
  <c r="I39" i="58" s="1"/>
  <c r="I19" i="81"/>
  <c r="I39" i="81" s="1"/>
  <c r="I19" i="82"/>
  <c r="J18" i="92"/>
  <c r="J17" i="90"/>
  <c r="J18" i="91"/>
  <c r="J34" i="91" s="1"/>
  <c r="J17" i="77"/>
  <c r="J33" i="77" s="1"/>
  <c r="J18" i="78"/>
  <c r="J34" i="78" s="1"/>
  <c r="J17" i="89"/>
  <c r="J33" i="89" s="1"/>
  <c r="U17" i="81"/>
  <c r="U37" i="81" s="1"/>
  <c r="U17" i="82"/>
  <c r="U17" i="58"/>
  <c r="U37" i="58" s="1"/>
  <c r="B19" i="58"/>
  <c r="B39" i="58" s="1"/>
  <c r="B19" i="81"/>
  <c r="B39" i="81" s="1"/>
  <c r="B19" i="82"/>
  <c r="N14" i="58"/>
  <c r="N34" i="58" s="1"/>
  <c r="N14" i="81"/>
  <c r="N34" i="81" s="1"/>
  <c r="N14" i="82"/>
  <c r="H16" i="82"/>
  <c r="H16" i="81"/>
  <c r="H36" i="81" s="1"/>
  <c r="H16" i="58"/>
  <c r="H36" i="58" s="1"/>
  <c r="O18" i="92"/>
  <c r="O18" i="91"/>
  <c r="O34" i="91" s="1"/>
  <c r="O18" i="78"/>
  <c r="O34" i="78" s="1"/>
  <c r="O17" i="90"/>
  <c r="O17" i="89"/>
  <c r="O33" i="89" s="1"/>
  <c r="O17" i="77"/>
  <c r="O33" i="77" s="1"/>
  <c r="Z17" i="58"/>
  <c r="Z37" i="58" s="1"/>
  <c r="Z17" i="81"/>
  <c r="Z37" i="81" s="1"/>
  <c r="Z17" i="82"/>
  <c r="H14" i="82"/>
  <c r="H14" i="58"/>
  <c r="H34" i="58" s="1"/>
  <c r="H14" i="81"/>
  <c r="H34" i="81" s="1"/>
  <c r="N18" i="92"/>
  <c r="N18" i="91"/>
  <c r="N34" i="91" s="1"/>
  <c r="N18" i="78"/>
  <c r="N34" i="78" s="1"/>
  <c r="N17" i="90"/>
  <c r="N17" i="89"/>
  <c r="N33" i="89" s="1"/>
  <c r="N17" i="77"/>
  <c r="N33" i="77" s="1"/>
  <c r="Y17" i="58"/>
  <c r="Y37" i="58" s="1"/>
  <c r="Y17" i="81"/>
  <c r="Y37" i="81" s="1"/>
  <c r="Y17" i="82"/>
  <c r="B17" i="105" l="1"/>
  <c r="B33" i="105" s="1"/>
  <c r="C17" i="105"/>
  <c r="C33" i="105" s="1"/>
  <c r="C17" i="106"/>
  <c r="C33" i="106" s="1"/>
  <c r="C17" i="107"/>
  <c r="B17" i="107"/>
  <c r="B17" i="106"/>
  <c r="B33" i="106" s="1"/>
  <c r="G18" i="78"/>
  <c r="G34" i="78" s="1"/>
  <c r="R17" i="82"/>
  <c r="G17" i="89"/>
  <c r="G33" i="89" s="1"/>
  <c r="R17" i="81"/>
  <c r="R37" i="81" s="1"/>
  <c r="G18" i="91"/>
  <c r="G34" i="91" s="1"/>
  <c r="G18" i="92"/>
  <c r="R17" i="58"/>
  <c r="R37" i="58" s="1"/>
  <c r="G17" i="90"/>
  <c r="G17" i="77"/>
  <c r="G33" i="77" s="1"/>
  <c r="AI17" i="58"/>
  <c r="AI37" i="58" s="1"/>
  <c r="AO17" i="58"/>
  <c r="AO37" i="58" s="1"/>
  <c r="AK17" i="58"/>
  <c r="AK37" i="58" s="1"/>
  <c r="AO19" i="58"/>
  <c r="AO39" i="58" s="1"/>
  <c r="AL19" i="58"/>
  <c r="AL39" i="58" s="1"/>
  <c r="AL17" i="58"/>
  <c r="AL37" i="58" s="1"/>
  <c r="X18" i="92"/>
  <c r="X17" i="90"/>
  <c r="X17" i="77"/>
  <c r="X33" i="77" s="1"/>
  <c r="X18" i="91"/>
  <c r="X34" i="91" s="1"/>
  <c r="X18" i="78"/>
  <c r="X34" i="78" s="1"/>
  <c r="X17" i="89"/>
  <c r="X33" i="89" s="1"/>
  <c r="AI17" i="82"/>
  <c r="AI17" i="81"/>
  <c r="AI37" i="81" s="1"/>
  <c r="AO17" i="82"/>
  <c r="AO17" i="81"/>
  <c r="AO37" i="81" s="1"/>
  <c r="AK17" i="82"/>
  <c r="AK17" i="81"/>
  <c r="AK37" i="81" s="1"/>
  <c r="AB17" i="82"/>
  <c r="AB17" i="81"/>
  <c r="AB37" i="81" s="1"/>
  <c r="AO19" i="82"/>
  <c r="AO19" i="81"/>
  <c r="AO39" i="81" s="1"/>
  <c r="U18" i="91"/>
  <c r="U34" i="91" s="1"/>
  <c r="U18" i="92"/>
  <c r="U17" i="90"/>
  <c r="U17" i="89"/>
  <c r="U33" i="89" s="1"/>
  <c r="U17" i="77"/>
  <c r="U33" i="77" s="1"/>
  <c r="U18" i="78"/>
  <c r="U34" i="78" s="1"/>
  <c r="AF17" i="82"/>
  <c r="AF17" i="81"/>
  <c r="AF37" i="81" s="1"/>
  <c r="AF17" i="58"/>
  <c r="AF37" i="58" s="1"/>
  <c r="R18" i="92"/>
  <c r="AC17" i="82"/>
  <c r="AC17" i="81"/>
  <c r="AC37" i="81" s="1"/>
  <c r="AL19" i="82"/>
  <c r="AL19" i="81"/>
  <c r="AL39" i="81" s="1"/>
  <c r="AL17" i="81"/>
  <c r="AL37" i="81" s="1"/>
  <c r="AL17" i="82"/>
  <c r="AC17" i="58"/>
  <c r="AC37" i="58" s="1"/>
  <c r="R17" i="89"/>
  <c r="R33" i="89" s="1"/>
  <c r="R18" i="91"/>
  <c r="R34" i="91" s="1"/>
  <c r="R18" i="78"/>
  <c r="R34" i="78" s="1"/>
  <c r="R17" i="77"/>
  <c r="R33" i="77" s="1"/>
  <c r="R17" i="90"/>
  <c r="Q18" i="92"/>
  <c r="Q18" i="91"/>
  <c r="Q34" i="91" s="1"/>
  <c r="Q18" i="78"/>
  <c r="Q34" i="78" s="1"/>
  <c r="Q17" i="90"/>
  <c r="Q17" i="89"/>
  <c r="Q33" i="89" s="1"/>
  <c r="AB17" i="58"/>
  <c r="AB37" i="58" s="1"/>
  <c r="Q17" i="77"/>
  <c r="Q33" i="77" s="1"/>
  <c r="H17" i="82"/>
  <c r="H17" i="58"/>
  <c r="H37" i="58" s="1"/>
  <c r="H17" i="81"/>
  <c r="H37" i="81" s="1"/>
  <c r="K18" i="92"/>
  <c r="K18" i="91"/>
  <c r="K34" i="91" s="1"/>
  <c r="K18" i="78"/>
  <c r="K34" i="78" s="1"/>
  <c r="K17" i="90"/>
  <c r="K17" i="89"/>
  <c r="K33" i="89" s="1"/>
  <c r="K17" i="77"/>
  <c r="K33" i="77" s="1"/>
  <c r="V17" i="82"/>
  <c r="V17" i="58"/>
  <c r="V37" i="58" s="1"/>
  <c r="V17" i="81"/>
  <c r="V37" i="81" s="1"/>
  <c r="O17" i="82"/>
  <c r="O17" i="81"/>
  <c r="O37" i="81" s="1"/>
  <c r="O17" i="58"/>
  <c r="O37" i="58" s="1"/>
  <c r="F19" i="82"/>
  <c r="F19" i="81"/>
  <c r="F39" i="81" s="1"/>
  <c r="F19" i="58"/>
  <c r="F39" i="58" s="1"/>
  <c r="N17" i="82"/>
  <c r="N17" i="58"/>
  <c r="N37" i="58" s="1"/>
  <c r="N17" i="81"/>
  <c r="N37" i="81" s="1"/>
  <c r="F17" i="82"/>
  <c r="F17" i="58"/>
  <c r="F37" i="58" s="1"/>
  <c r="F17" i="81"/>
  <c r="F37" i="81" s="1"/>
  <c r="P18" i="92"/>
  <c r="P18" i="91"/>
  <c r="P34" i="91" s="1"/>
  <c r="P18" i="78"/>
  <c r="P34" i="78" s="1"/>
  <c r="P17" i="90"/>
  <c r="P17" i="89"/>
  <c r="P33" i="89" s="1"/>
  <c r="P17" i="77"/>
  <c r="P33" i="77" s="1"/>
  <c r="AA17" i="58"/>
  <c r="AA37" i="58" s="1"/>
  <c r="AA17" i="81"/>
  <c r="AA37" i="81" s="1"/>
  <c r="AA17" i="82"/>
  <c r="L18" i="91"/>
  <c r="L34" i="91" s="1"/>
  <c r="L18" i="92"/>
  <c r="L18" i="78"/>
  <c r="L34" i="78" s="1"/>
  <c r="L17" i="90"/>
  <c r="L17" i="89"/>
  <c r="L33" i="89" s="1"/>
  <c r="L17" i="77"/>
  <c r="L33" i="77" s="1"/>
  <c r="W17" i="82"/>
  <c r="W17" i="81"/>
  <c r="W37" i="81" s="1"/>
  <c r="W17" i="58"/>
  <c r="W37" i="58" s="1"/>
  <c r="E18" i="92"/>
  <c r="E18" i="91"/>
  <c r="E34" i="91" s="1"/>
  <c r="E17" i="89"/>
  <c r="E33" i="89" s="1"/>
  <c r="E18" i="78"/>
  <c r="E34" i="78" s="1"/>
  <c r="E17" i="77"/>
  <c r="E33" i="77" s="1"/>
  <c r="E17" i="90"/>
  <c r="P17" i="82"/>
  <c r="P17" i="58"/>
  <c r="P37" i="58" s="1"/>
  <c r="P17" i="81"/>
  <c r="P37" i="81" s="1"/>
  <c r="H19" i="58"/>
  <c r="H39" i="58" s="1"/>
  <c r="H19" i="81"/>
  <c r="H39" i="81" s="1"/>
  <c r="H19" i="82"/>
  <c r="H18" i="92"/>
  <c r="H18" i="91"/>
  <c r="H34" i="91" s="1"/>
  <c r="H18" i="78"/>
  <c r="H34" i="78" s="1"/>
  <c r="H17" i="90"/>
  <c r="H17" i="89"/>
  <c r="H33" i="89" s="1"/>
  <c r="H17" i="77"/>
  <c r="H33" i="77" s="1"/>
  <c r="S17" i="58"/>
  <c r="S37" i="58" s="1"/>
  <c r="S17" i="81"/>
  <c r="S37" i="81" s="1"/>
  <c r="S17" i="82"/>
  <c r="G19" i="82"/>
  <c r="G19" i="58"/>
  <c r="G39" i="58" s="1"/>
  <c r="G19" i="81"/>
  <c r="G39" i="81" s="1"/>
  <c r="G17" i="82"/>
  <c r="G17" i="81"/>
  <c r="G37" i="81" s="1"/>
  <c r="G17" i="58"/>
  <c r="G37" i="58" s="1"/>
  <c r="D10" i="126" l="1"/>
  <c r="D31" i="126" s="1"/>
  <c r="D10" i="127"/>
  <c r="D10" i="122"/>
  <c r="D31" i="122" s="1"/>
  <c r="D9" i="131"/>
  <c r="D9" i="128"/>
  <c r="D21" i="128" s="1"/>
  <c r="D10" i="113"/>
  <c r="D10" i="115" s="1"/>
  <c r="D9" i="130"/>
  <c r="D21" i="130" s="1"/>
  <c r="D8" i="127"/>
  <c r="D8" i="122"/>
  <c r="D29" i="122" s="1"/>
  <c r="D8" i="126"/>
  <c r="D29" i="126" s="1"/>
  <c r="D8" i="113"/>
  <c r="D8" i="115" s="1"/>
  <c r="B19" i="147"/>
  <c r="B38" i="147" s="1"/>
  <c r="B8" i="147"/>
  <c r="B27" i="147" s="1"/>
  <c r="B6" i="147"/>
  <c r="B25" i="147" s="1"/>
  <c r="B5" i="149"/>
  <c r="B5" i="148"/>
  <c r="B24" i="148" s="1"/>
  <c r="D11" i="126" l="1"/>
  <c r="D32" i="126" s="1"/>
  <c r="D11" i="127"/>
  <c r="D11" i="122"/>
  <c r="D32" i="122" s="1"/>
  <c r="D11" i="113"/>
  <c r="D11" i="115" s="1"/>
  <c r="D21" i="127"/>
  <c r="D21" i="122"/>
  <c r="D42" i="122" s="1"/>
  <c r="D21" i="126"/>
  <c r="D42" i="126" s="1"/>
  <c r="D21" i="113"/>
  <c r="D21" i="115" s="1"/>
  <c r="D19" i="127"/>
  <c r="D19" i="113"/>
  <c r="D19" i="115" s="1"/>
  <c r="D19" i="126"/>
  <c r="D40" i="126" s="1"/>
  <c r="D19" i="122"/>
  <c r="D40" i="122" s="1"/>
  <c r="D31" i="113"/>
  <c r="D10" i="114"/>
  <c r="D31" i="114" s="1"/>
  <c r="D11" i="130"/>
  <c r="D23" i="130" s="1"/>
  <c r="D13" i="127"/>
  <c r="D11" i="128"/>
  <c r="D23" i="128" s="1"/>
  <c r="D11" i="131"/>
  <c r="D13" i="113"/>
  <c r="D13" i="115" s="1"/>
  <c r="D13" i="126"/>
  <c r="D34" i="126" s="1"/>
  <c r="D13" i="122"/>
  <c r="D34" i="122" s="1"/>
  <c r="D8" i="114"/>
  <c r="D29" i="114" s="1"/>
  <c r="D29" i="113"/>
  <c r="B9" i="147"/>
  <c r="B28" i="147" s="1"/>
  <c r="B11" i="147"/>
  <c r="B30" i="147" s="1"/>
  <c r="B6" i="149"/>
  <c r="B19" i="149"/>
  <c r="B8" i="149"/>
  <c r="B6" i="148"/>
  <c r="B25" i="148" s="1"/>
  <c r="B19" i="148"/>
  <c r="B38" i="148" s="1"/>
  <c r="B8" i="148"/>
  <c r="B27" i="148" s="1"/>
  <c r="D34" i="113" l="1"/>
  <c r="D13" i="114"/>
  <c r="D34" i="114" s="1"/>
  <c r="D32" i="113"/>
  <c r="D11" i="114"/>
  <c r="D32" i="114" s="1"/>
  <c r="D21" i="114"/>
  <c r="D42" i="114" s="1"/>
  <c r="D42" i="113"/>
  <c r="D40" i="113"/>
  <c r="D19" i="114"/>
  <c r="D40" i="114" s="1"/>
  <c r="D13" i="131"/>
  <c r="D13" i="128"/>
  <c r="D25" i="128" s="1"/>
  <c r="D16" i="126"/>
  <c r="D37" i="126" s="1"/>
  <c r="D13" i="130"/>
  <c r="D25" i="130" s="1"/>
  <c r="D16" i="122"/>
  <c r="D37" i="122" s="1"/>
  <c r="D16" i="127"/>
  <c r="D16" i="113"/>
  <c r="D16" i="115" s="1"/>
  <c r="D14" i="122"/>
  <c r="D35" i="122" s="1"/>
  <c r="D14" i="127"/>
  <c r="D14" i="126"/>
  <c r="D35" i="126" s="1"/>
  <c r="D14" i="113"/>
  <c r="D14" i="115" s="1"/>
  <c r="B12" i="147"/>
  <c r="B31" i="147" s="1"/>
  <c r="B14" i="147"/>
  <c r="B33" i="147" s="1"/>
  <c r="B11" i="149"/>
  <c r="B9" i="149"/>
  <c r="B9" i="148"/>
  <c r="B28" i="148" s="1"/>
  <c r="B11" i="148"/>
  <c r="B30" i="148" s="1"/>
  <c r="D37" i="113" l="1"/>
  <c r="D16" i="114"/>
  <c r="D37" i="114" s="1"/>
  <c r="D35" i="113"/>
  <c r="D14" i="114"/>
  <c r="D35" i="114" s="1"/>
  <c r="D17" i="126"/>
  <c r="D38" i="126" s="1"/>
  <c r="D17" i="113"/>
  <c r="D17" i="115" s="1"/>
  <c r="D17" i="122"/>
  <c r="D38" i="122" s="1"/>
  <c r="D17" i="127"/>
  <c r="B17" i="147"/>
  <c r="B36" i="147" s="1"/>
  <c r="B15" i="147"/>
  <c r="B34" i="147" s="1"/>
  <c r="B12" i="149"/>
  <c r="B14" i="149"/>
  <c r="B12" i="148"/>
  <c r="B31" i="148" s="1"/>
  <c r="B14" i="148"/>
  <c r="B33" i="148" s="1"/>
  <c r="D38" i="113" l="1"/>
  <c r="D17" i="114"/>
  <c r="D38" i="114" s="1"/>
  <c r="B17" i="149"/>
  <c r="B15" i="149"/>
  <c r="B17" i="148"/>
  <c r="B36" i="148" s="1"/>
  <c r="B15" i="148"/>
  <c r="B34" i="148" s="1"/>
  <c r="B5" i="75" l="1"/>
  <c r="B24" i="75" l="1"/>
  <c r="B5" i="111"/>
  <c r="B24" i="111" s="1"/>
  <c r="B5" i="112"/>
  <c r="AF7" i="80"/>
  <c r="AF27" i="80" s="1"/>
  <c r="B6" i="75"/>
  <c r="B8" i="75"/>
  <c r="B19" i="75"/>
  <c r="B19" i="112" l="1"/>
  <c r="B38" i="75"/>
  <c r="B19" i="111"/>
  <c r="B38" i="111" s="1"/>
  <c r="B27" i="75"/>
  <c r="B8" i="112"/>
  <c r="B8" i="111"/>
  <c r="B27" i="111" s="1"/>
  <c r="B6" i="112"/>
  <c r="B25" i="75"/>
  <c r="B6" i="111"/>
  <c r="B25" i="111" s="1"/>
  <c r="AF21" i="80"/>
  <c r="AF41" i="80" s="1"/>
  <c r="AF10" i="80"/>
  <c r="AF30" i="80" s="1"/>
  <c r="AF8" i="80"/>
  <c r="AF28" i="80" s="1"/>
  <c r="B9" i="75"/>
  <c r="B11" i="75"/>
  <c r="B30" i="75" l="1"/>
  <c r="B11" i="112"/>
  <c r="B11" i="111"/>
  <c r="B30" i="111" s="1"/>
  <c r="B28" i="75"/>
  <c r="B9" i="112"/>
  <c r="B9" i="111"/>
  <c r="B28" i="111" s="1"/>
  <c r="B14" i="75"/>
  <c r="B12" i="75"/>
  <c r="AF11" i="80"/>
  <c r="AF31" i="80" s="1"/>
  <c r="AF13" i="80"/>
  <c r="AF33" i="80" s="1"/>
  <c r="B14" i="111" l="1"/>
  <c r="B33" i="111" s="1"/>
  <c r="B14" i="112"/>
  <c r="B33" i="75"/>
  <c r="B31" i="75"/>
  <c r="B12" i="111"/>
  <c r="B31" i="111" s="1"/>
  <c r="B12" i="112"/>
  <c r="AF16" i="80"/>
  <c r="AF36" i="80" s="1"/>
  <c r="B15" i="75"/>
  <c r="B17" i="75"/>
  <c r="AF14" i="80"/>
  <c r="AF34" i="80" s="1"/>
  <c r="B17" i="111" l="1"/>
  <c r="B36" i="111" s="1"/>
  <c r="B17" i="112"/>
  <c r="B36" i="75"/>
  <c r="B15" i="111"/>
  <c r="B34" i="111" s="1"/>
  <c r="B15" i="112"/>
  <c r="B34" i="75"/>
  <c r="AF19" i="80"/>
  <c r="AF39" i="80" s="1"/>
  <c r="AF17" i="80"/>
  <c r="AF37" i="80" s="1"/>
  <c r="B6" i="192" l="1"/>
  <c r="C6" i="192"/>
  <c r="C9" i="192" l="1"/>
  <c r="B15" i="192"/>
  <c r="C12" i="192"/>
  <c r="B7" i="192"/>
  <c r="C15" i="192"/>
  <c r="B9" i="192"/>
  <c r="C7" i="192"/>
  <c r="C7" i="190"/>
  <c r="C7" i="188"/>
  <c r="C7" i="189"/>
  <c r="B12" i="192"/>
  <c r="B7" i="188"/>
  <c r="B7" i="190"/>
  <c r="B7" i="189"/>
  <c r="B13" i="192" l="1"/>
  <c r="C18" i="192"/>
  <c r="C8" i="190"/>
  <c r="C8" i="189"/>
  <c r="C8" i="188"/>
  <c r="B10" i="188"/>
  <c r="B10" i="190"/>
  <c r="B10" i="189"/>
  <c r="C16" i="190"/>
  <c r="C16" i="189"/>
  <c r="C16" i="188"/>
  <c r="C13" i="189"/>
  <c r="C13" i="188"/>
  <c r="C13" i="190"/>
  <c r="C10" i="190"/>
  <c r="C10" i="189"/>
  <c r="C10" i="188"/>
  <c r="C20" i="192"/>
  <c r="B18" i="192"/>
  <c r="C10" i="192"/>
  <c r="B13" i="188"/>
  <c r="B13" i="190"/>
  <c r="B13" i="189"/>
  <c r="B20" i="192"/>
  <c r="B16" i="192"/>
  <c r="B10" i="192"/>
  <c r="C16" i="192"/>
  <c r="B8" i="188"/>
  <c r="B8" i="190"/>
  <c r="B8" i="189"/>
  <c r="C13" i="192"/>
  <c r="B16" i="188"/>
  <c r="B16" i="190"/>
  <c r="B16" i="189"/>
  <c r="C11" i="190" l="1"/>
  <c r="C11" i="189"/>
  <c r="C11" i="188"/>
  <c r="C14" i="189"/>
  <c r="C14" i="188"/>
  <c r="C14" i="190"/>
  <c r="B21" i="189"/>
  <c r="B21" i="188"/>
  <c r="B21" i="190"/>
  <c r="B19" i="189"/>
  <c r="B19" i="188"/>
  <c r="B19" i="190"/>
  <c r="B14" i="190"/>
  <c r="B14" i="189"/>
  <c r="B14" i="188"/>
  <c r="C17" i="189"/>
  <c r="C17" i="188"/>
  <c r="C17" i="190"/>
  <c r="B11" i="189"/>
  <c r="B11" i="188"/>
  <c r="B11" i="190"/>
  <c r="B17" i="188"/>
  <c r="B17" i="190"/>
  <c r="B17" i="189"/>
  <c r="C21" i="189"/>
  <c r="C21" i="188"/>
  <c r="C21" i="190"/>
  <c r="C19" i="188"/>
  <c r="C19" i="190"/>
  <c r="C19" i="189"/>
</calcChain>
</file>

<file path=xl/sharedStrings.xml><?xml version="1.0" encoding="utf-8"?>
<sst xmlns="http://schemas.openxmlformats.org/spreadsheetml/2006/main" count="4035" uniqueCount="396">
  <si>
    <t>SUPERIOR ROOM</t>
  </si>
  <si>
    <t>Риксос Красная Поляна Сочи</t>
  </si>
  <si>
    <t>SUPERIOR King</t>
  </si>
  <si>
    <t>Завтрак (Риксос)</t>
  </si>
  <si>
    <t>25.03.17 - 02.04.17</t>
  </si>
  <si>
    <t>1+1 (0-5)</t>
  </si>
  <si>
    <t>1+1 (6-11)</t>
  </si>
  <si>
    <t>1+2 (0-5)(6-11)</t>
  </si>
  <si>
    <t>1+2 (0-5)</t>
  </si>
  <si>
    <t>1+2 (6-11)</t>
  </si>
  <si>
    <t>2+1 (0-5)</t>
  </si>
  <si>
    <t>2+1 (6-11)</t>
  </si>
  <si>
    <t>2+2 (0-5)</t>
  </si>
  <si>
    <t>2+2 (0-5)(6-11)</t>
  </si>
  <si>
    <t>2+2 (6-11)</t>
  </si>
  <si>
    <t>Горки Отель (бывш. Солис Сочи Отель)</t>
  </si>
  <si>
    <t>Завтрак Солис</t>
  </si>
  <si>
    <t>Делюкс Кинг (вид на внутренний двор)</t>
  </si>
  <si>
    <t>Делюкс Твин (вид на внутренний двор)</t>
  </si>
  <si>
    <t>Делюкс Кинг (вид на горы)</t>
  </si>
  <si>
    <t>Делюкс Твин (вид на горы)</t>
  </si>
  <si>
    <t>Люкс Солис</t>
  </si>
  <si>
    <t>Без питания</t>
  </si>
  <si>
    <t>28.03.2017-16.09.2017</t>
  </si>
  <si>
    <t>1+1 (0-14)</t>
  </si>
  <si>
    <t>2+1(0-5)</t>
  </si>
  <si>
    <t>Горки Отель и Сьюит (бывш. Солис Сочи и Сьюитс Отель)</t>
  </si>
  <si>
    <t>Супериор Кинг</t>
  </si>
  <si>
    <t>Супериор Твин</t>
  </si>
  <si>
    <t>Люкс</t>
  </si>
  <si>
    <t>Улучшенный Люкс</t>
  </si>
  <si>
    <t>Долина 960 Отель</t>
  </si>
  <si>
    <t>Премиум Кинг</t>
  </si>
  <si>
    <t>Премиум Твин</t>
  </si>
  <si>
    <t>Эксклюзивный Кинг</t>
  </si>
  <si>
    <t>Горки Отель и Сьюит (бывш. Солис Сочи Сьюитс Отель )</t>
  </si>
  <si>
    <t>Красная Поляна Люкс</t>
  </si>
  <si>
    <t>Виста Кинг</t>
  </si>
  <si>
    <t>Панорама Люкс</t>
  </si>
  <si>
    <t>Долина Люкс</t>
  </si>
  <si>
    <t>2 + 2 (0-6)(7-14)</t>
  </si>
  <si>
    <t>30.03.2017-16.09.2017</t>
  </si>
  <si>
    <t>2 + 2 (0-6)</t>
  </si>
  <si>
    <t>30.03.2017-01.05.2017</t>
  </si>
  <si>
    <t>2 + 1 (7-14)</t>
  </si>
  <si>
    <t>08.06.2017-11.06.2017</t>
  </si>
  <si>
    <t>24.07.2017-07.08.2017</t>
  </si>
  <si>
    <t>20.08.2017-29.08.2017</t>
  </si>
  <si>
    <t>1+1 (0-6)</t>
  </si>
  <si>
    <t>1+1 (7-14)</t>
  </si>
  <si>
    <t>1+2 (0-6)(7-14)</t>
  </si>
  <si>
    <t>2+2 (0-6)</t>
  </si>
  <si>
    <t>2+1 (7-14)</t>
  </si>
  <si>
    <t>BB</t>
  </si>
  <si>
    <t>2+1(0-6)</t>
  </si>
  <si>
    <t>2+1(7-14)</t>
  </si>
  <si>
    <t>1+2 (7-14)</t>
  </si>
  <si>
    <t>2+2 (0-6)(7-14)</t>
  </si>
  <si>
    <t>2+2(7-14)</t>
  </si>
  <si>
    <t>22.07.2017-26.07.2017
02.08.2017
25.08.2017-28.08.2017</t>
  </si>
  <si>
    <t>08.07.2017-12.07.2017
16.07.2017-18.07.2017
27.07.2017-01.08.2017
03.08.2017-08.08.2017
19.08.2017-24.08.2017
29.08.2017-30.08.2017</t>
  </si>
  <si>
    <t>03.05.2017-07.07.2017
13.07.2017-15.07.2017
19.07.2017-21.07.2017
09.08.2017-18.08.2017
31.08.2017-16.09.2017</t>
  </si>
  <si>
    <t>20.05.2017-31.05.2017</t>
  </si>
  <si>
    <t>Люкс  с одной спальней</t>
  </si>
  <si>
    <t>06.03.2020-08.03.2020</t>
  </si>
  <si>
    <t>Дуплекс</t>
  </si>
  <si>
    <t>01.03.2020-05.03.2020</t>
  </si>
  <si>
    <t>от 1 до 6</t>
  </si>
  <si>
    <t>Период действия тарифа – до 31.03.2020</t>
  </si>
  <si>
    <t>Стоимость указана без скипасса.</t>
  </si>
  <si>
    <t>к тарифу обязательно прибавляется ски-пасс на взрослых в номере -  1500 р на каждый день с человека</t>
  </si>
  <si>
    <t>детский приобретается на ресепшн</t>
  </si>
  <si>
    <t>Условия отмены:</t>
  </si>
  <si>
    <t>08.01.2020 – 31.03.2020 – аннуляция без штрафа за 30 дней, менее 30 – штраф 100%</t>
  </si>
  <si>
    <t>Min stay – 2 nights</t>
  </si>
  <si>
    <t>Оплата до наступления аннуляции.</t>
  </si>
  <si>
    <t xml:space="preserve">Выдача ски-пассов на стойке регистрации в отеле при заселении. Возврат денежных средств за неиспользованные ски-пассы не производится. </t>
  </si>
  <si>
    <t xml:space="preserve">от 1 до 6 </t>
  </si>
  <si>
    <t>от 1 до 4</t>
  </si>
  <si>
    <t>NETTO RATES</t>
  </si>
  <si>
    <t>OPEN RATES</t>
  </si>
  <si>
    <t xml:space="preserve">Улучшенный люкс с одной спальней и гостиной     </t>
  </si>
  <si>
    <t>Мовенпик Красная Поляна (бывш. Горки Сьютс)</t>
  </si>
  <si>
    <t>Супериор кинг /Супериор твин</t>
  </si>
  <si>
    <t xml:space="preserve">OPEN RATES </t>
  </si>
  <si>
    <t xml:space="preserve">Дюплекс с двумя спальнями  </t>
  </si>
  <si>
    <t>Пентхаус с тремя спальнями</t>
  </si>
  <si>
    <t>01.04.2020-30.04.2020</t>
  </si>
  <si>
    <t>Супериор Кинг/Супериор Твин</t>
  </si>
  <si>
    <t>09.03.2020-10.03.2020</t>
  </si>
  <si>
    <t>12.03.2020-14.03.2020</t>
  </si>
  <si>
    <t>15.03.2020-20.03.2020</t>
  </si>
  <si>
    <t>21.03.2020-24.03.2020</t>
  </si>
  <si>
    <t>25.03.2020-31.03.2020</t>
  </si>
  <si>
    <t>Период проживания: 01.04.2020 – 30.04.2020</t>
  </si>
  <si>
    <t>Условия оплаты: согласно условиям в контракте</t>
  </si>
  <si>
    <t>Цены указаны в рублях и включают НДС (20%)</t>
  </si>
  <si>
    <t>Минимальный срок проживания: нет</t>
  </si>
  <si>
    <t>Политика отмены: бесплатная отмена бронирования возможна за 7 дней до заезда. В случае отмены бронирования позднее этого срока взимается оплата за одну ночь пребывания.</t>
  </si>
  <si>
    <t>Предложение ограничено и не комбинируется с другими действующими акциями отеля.</t>
  </si>
  <si>
    <t xml:space="preserve">Минимальный срок проживания: 2 ночи </t>
  </si>
  <si>
    <t>Тариф нетто включает:</t>
  </si>
  <si>
    <t>• завтрак по системе "Шведский стол"</t>
  </si>
  <si>
    <t>• обед и ужин по детокс меню</t>
  </si>
  <si>
    <t>• *1 дневной скипасс на все канатные дороги курорта</t>
  </si>
  <si>
    <t>• купонная книга на бесплатные активности и скидки в СПА центры курорта</t>
  </si>
  <si>
    <t>• ежедневные занятия йогой</t>
  </si>
  <si>
    <t>• подъем на канатной дороге до уровня 960м</t>
  </si>
  <si>
    <t>Курорт «Красная Поляна» оставляет за собой право изменять услуги и тарифы в составе пакета. Курорт «Красная Поляна» оставляет за собой приостановить данное предложение.</t>
  </si>
  <si>
    <t>*К тарифам на все отели обязательно необходимо добавлять стоимость прогулочного ски-пасса единоразово:</t>
  </si>
  <si>
    <t>- 700 рублей взрослый ски-пасс</t>
  </si>
  <si>
    <t>- 400 рублей детский ски-пасс (c 7 – 12 лет)</t>
  </si>
  <si>
    <t>- бесплатно до 6 лет</t>
  </si>
  <si>
    <t>Даты бронирования: 27.02.2020 - 15.04.2020</t>
  </si>
  <si>
    <t>• Бесплатное размещение 2 детей до 12 лет, включая завтрак и посещение СПА</t>
  </si>
  <si>
    <t>• Завтрак "Шведский стол"</t>
  </si>
  <si>
    <t>• Посещение СПА комплекса отеля</t>
  </si>
  <si>
    <t>• Бесплатный WI-FI в номере</t>
  </si>
  <si>
    <t>• Подъем на канатной дороге до уровня +960м</t>
  </si>
  <si>
    <r>
      <rPr>
        <b/>
        <sz val="11"/>
        <color indexed="8"/>
        <rFont val="Calibri"/>
        <family val="2"/>
        <charset val="204"/>
      </rPr>
      <t>Дополнительные услуги пакетного предложения (предоставляются по купонной книжке) *:</t>
    </r>
    <r>
      <rPr>
        <sz val="10"/>
        <rFont val="Arial Cyr"/>
        <charset val="204"/>
      </rPr>
      <t xml:space="preserve">
★ *Прогулочный билет "Панорама Красной Поляны" (действует для всех гостей, проживающих в номере)
★ Прокат городского велосипеда в главном прокате курорта на 1 час (действует однократно для одного взрослого и одного ребенка до 12 лет включительно)
★ Посещение аттракциона «Колесо Времени» (действует однократно для всех гостей, проживающих в номере, при единовременном посещении)
★ Посещение Детского развлекательного центра Страна Медведия в течение 1 часа до 14.00 (действует на ребенка от 3 до 14 лет включительно)
★ Один круг на аттракционе "Богатырские гонки" (действует на 1 человека от 110 см.)
★ 3 игры в игровых автоматах центра развлечений "Хали-Гали"
★ Посещение музея современного творчества "Олгиз"
★ Бесплатная видеосъемка при прохождении комнаты страха "Амбулатория"
★ Скидка 50% на посещение Хаски-центра для одного взрослого
★ Посещение Парка приключений Wonder Land со скидкой 30%
★ Скидку 20% на прокат электротранспорта на выбор
★ Скидку 10% на полет на параплане и на фото- и видеосъемку в подарок
★ Скидку 50% на аренду боулинг-дорожек центра развлечений "Хали-Гали"
★ Скидку 200 р на входные билеты в аквапарк Mountain Beach
★ Скидку 20% на любой киносеанс в кинотеатре "Старсинема"
★ Скидку 50% на билет в комнату страха "Амбулатория"
★ Скидку 500 р в магазине натуральной косметики LiA craft cosmetics
★ Скидку 50% на 1 час посещения центра развлечений "Хали-Гали"
★ Скидку 30% на творческий мастер-класс арт-студии "Белый Лис"
★ Скидку 100 р на услуги семейного салона красоты Family Beauty Club
★ Скидку 10% на любые покупки в художественно-музыкальном салоне "ОЛГИЗ"
★ Скидку 25% на VIP-прокат горных лыж и сноубордов в тест-центре "Антимузей друзей"
★ Скидку 15% на один сеанс игры в Anvio VR Arena
★ Скидку 20% на весь ассортимент фирменного магазина Курорта Красная Поляна
★ Обучение лучной стрельбе и 5 бесплатных дополнительных выстрелов из лука (Поляна 960)
★ Прокат беговела 1 час
★ Посещение хаски-центра (действует на 1 ребенка до 10 лет в сопровождении взрослого.)
* Купонная книжка выдается при заселении и предоставляется на номер. Купоны действуют
однократно. Условия предоставления дополнительных услуг прописаны в купонной книжке. Курорт
«Красная Поляна» оставляет за собой право изменять услуги в составе пакета. Тарифы
предоставлены со скидкой 15% от лучшей цены дня, возможно изменения тарифов.</t>
    </r>
  </si>
  <si>
    <t>*К тарифам на все отели необходимо добавлять стоимость прогулочного ски-пасса единоразово:</t>
  </si>
  <si>
    <t>• посещение СПА центра</t>
  </si>
  <si>
    <t>Период проживания: 20.03.2020 по 16.04.2020</t>
  </si>
  <si>
    <t>01.04.2020-16.04.2020</t>
  </si>
  <si>
    <t>C завтраками/ Bed and breakfast</t>
  </si>
  <si>
    <t>Открытые тарифы/ Open rates</t>
  </si>
  <si>
    <t>Нетто тарифы/ Net rates</t>
  </si>
  <si>
    <t>Тариф "C завтраками"/ "Bed and breakfast" rates</t>
  </si>
  <si>
    <t>В стоимость включено/ Rates include:</t>
  </si>
  <si>
    <t>Бесплатный беспроводной интернет на всей территории отеля/ Wi-Fi;</t>
  </si>
  <si>
    <t>Чай/кофе, вода в номера/tea and coffee in the room;</t>
  </si>
  <si>
    <t>Подъем до уровня +960 м./ Free of charge access to a cable car "Krasnaya Polyana" К-1  (Polyana 540 - Polyana 960);</t>
  </si>
  <si>
    <t>НДС 20% (в рублях) за номер в сутки/ VAT 20%</t>
  </si>
  <si>
    <t>Условия аннуляции/ Cancellation policy:</t>
  </si>
  <si>
    <t>Мовенпик Красная Поляна 5*/ Movenpick Krasnaya Polyana 5*</t>
  </si>
  <si>
    <t>Люкс  с одной спальней/ Suite</t>
  </si>
  <si>
    <t>Супериор Кинг, Супериор Твин/ Superior King, Twin</t>
  </si>
  <si>
    <t xml:space="preserve">Улучшенный люкс с одной спальней и гостиной/ Superior Suite   </t>
  </si>
  <si>
    <t>Красная Поляна Люкс/ Krasnaya Polyana Suite</t>
  </si>
  <si>
    <t xml:space="preserve">Дюплекс с двумя спальнями/ Duplex with 2 bedroom  </t>
  </si>
  <si>
    <t>Подъем до уровня +960 м./
Free of charge access to a cable car "Krasnaya Polyana" К-1  (Polyana 540 - Polyana 960);</t>
  </si>
  <si>
    <t>Специальный тариф "Туры с перелетами" | Flight Tours  special rates</t>
  </si>
  <si>
    <r>
      <rPr>
        <u/>
        <sz val="9"/>
        <color indexed="8"/>
        <rFont val="Times New Roman"/>
        <family val="1"/>
        <charset val="204"/>
      </rPr>
      <t>В случае отмены бронирования:</t>
    </r>
    <r>
      <rPr>
        <sz val="9"/>
        <color indexed="8"/>
        <rFont val="Times New Roman"/>
        <family val="1"/>
        <charset val="204"/>
      </rPr>
      <t xml:space="preserve">
Бронирование может быть отменено без штрафных санкций за </t>
    </r>
    <r>
      <rPr>
        <b/>
        <sz val="9"/>
        <color indexed="8"/>
        <rFont val="Times New Roman"/>
        <family val="1"/>
        <charset val="204"/>
      </rPr>
      <t>24</t>
    </r>
    <r>
      <rPr>
        <sz val="9"/>
        <color indexed="8"/>
        <rFont val="Times New Roman"/>
        <family val="1"/>
        <charset val="204"/>
      </rPr>
      <t xml:space="preserve"> часа до заезда. Отмена после указанного времени – штраф в размере стоимости первой ночи проживания. 
</t>
    </r>
    <r>
      <rPr>
        <u/>
        <sz val="9"/>
        <color indexed="8"/>
        <rFont val="Times New Roman"/>
        <family val="1"/>
        <charset val="204"/>
      </rPr>
      <t>In case of cancellation:
The</t>
    </r>
    <r>
      <rPr>
        <sz val="9"/>
        <color indexed="8"/>
        <rFont val="Times New Roman"/>
        <family val="1"/>
        <charset val="204"/>
      </rPr>
      <t xml:space="preserve"> reservation can be canceled without penalty up to </t>
    </r>
    <r>
      <rPr>
        <b/>
        <sz val="9"/>
        <color indexed="8"/>
        <rFont val="Times New Roman"/>
        <family val="1"/>
        <charset val="204"/>
      </rPr>
      <t>24</t>
    </r>
    <r>
      <rPr>
        <sz val="9"/>
        <color indexed="8"/>
        <rFont val="Times New Roman"/>
        <family val="1"/>
        <charset val="204"/>
      </rPr>
      <t xml:space="preserve"> hours before arrival. Cancellation after the specified time - a penalty - the cost of the first night of stay.
</t>
    </r>
  </si>
  <si>
    <t>Условия/ Conditions:</t>
  </si>
  <si>
    <t xml:space="preserve">Тариф "Раннее бронирование" на базе завтраков/ "Early booking" rates (BB) 15% discount </t>
  </si>
  <si>
    <t>Тариф "Без питания"/ "Room only" rates</t>
  </si>
  <si>
    <t>1-2 чел.</t>
  </si>
  <si>
    <t>Супериор Кинг, Супериор Твин с видом на горы / Superior King, Twin Mountain view</t>
  </si>
  <si>
    <t xml:space="preserve">Супериор Кинг, Твин с видом на город/ Superior King, Twin city view </t>
  </si>
  <si>
    <t>Супериор Кинг, Твин с видом на горы/ Superior King, Twin mountain view</t>
  </si>
  <si>
    <t>великолепный завтрак по системе "Шведский стол"</t>
  </si>
  <si>
    <t>купонную книгу на бесплатные активности курорта и скидки в СПА центры</t>
  </si>
  <si>
    <t>подъем на канатной дороге до уровня 960м</t>
  </si>
  <si>
    <t xml:space="preserve">парковка на Поляне 960; </t>
  </si>
  <si>
    <t>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t>
  </si>
  <si>
    <t>the reservation can be canceled without penalty up to 24 hours before arrival. Cancellation after the specified time - a penalty - the cost of the first night of stay.</t>
  </si>
  <si>
    <t>Завтрак/ Breakfast;</t>
  </si>
  <si>
    <t>Пользование термальной зоной СПА и тренажерным залом/ free GYM and SPA;</t>
  </si>
  <si>
    <t>НДС 20% (в рублях) за номер в сутки/ VAT 20%;</t>
  </si>
  <si>
    <r>
      <t xml:space="preserve">Период продажи: </t>
    </r>
    <r>
      <rPr>
        <b/>
        <sz val="9"/>
        <rFont val="Times New Roman"/>
        <family val="1"/>
        <charset val="204"/>
      </rPr>
      <t>с 05.08.2021 - 15.12.2021​</t>
    </r>
    <r>
      <rPr>
        <sz val="9"/>
        <rFont val="Times New Roman"/>
        <family val="1"/>
        <charset val="204"/>
      </rPr>
      <t xml:space="preserve">/ Period of sales: </t>
    </r>
    <r>
      <rPr>
        <b/>
        <sz val="9"/>
        <rFont val="Times New Roman"/>
        <family val="1"/>
        <charset val="204"/>
      </rPr>
      <t>с 05.08.2021 - 15.12.2021​</t>
    </r>
  </si>
  <si>
    <r>
      <t xml:space="preserve">Период проживания: </t>
    </r>
    <r>
      <rPr>
        <b/>
        <sz val="9"/>
        <rFont val="Times New Roman"/>
        <family val="1"/>
        <charset val="204"/>
      </rPr>
      <t xml:space="preserve">с 01.10.2021 - 16.12.202​1 </t>
    </r>
    <r>
      <rPr>
        <sz val="9"/>
        <rFont val="Times New Roman"/>
        <family val="1"/>
        <charset val="204"/>
      </rPr>
      <t xml:space="preserve">/ Period of stay: </t>
    </r>
    <r>
      <rPr>
        <b/>
        <sz val="9"/>
        <rFont val="Times New Roman"/>
        <family val="1"/>
        <charset val="204"/>
      </rPr>
      <t>с 01.10.2021 - 16.12.202​1</t>
    </r>
  </si>
  <si>
    <r>
      <t xml:space="preserve">Период продажи: </t>
    </r>
    <r>
      <rPr>
        <b/>
        <sz val="9"/>
        <rFont val="Times New Roman"/>
        <family val="1"/>
        <charset val="204"/>
      </rPr>
      <t>с 05.08.2021 - 14.12.2021​</t>
    </r>
    <r>
      <rPr>
        <sz val="9"/>
        <rFont val="Times New Roman"/>
        <family val="1"/>
        <charset val="204"/>
      </rPr>
      <t xml:space="preserve">/ Period of sales: </t>
    </r>
    <r>
      <rPr>
        <b/>
        <sz val="9"/>
        <rFont val="Times New Roman"/>
        <family val="1"/>
        <charset val="204"/>
      </rPr>
      <t>с 05.08.2021 - 14.12.2021​</t>
    </r>
  </si>
  <si>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The reservation can be canceled without penalty up to 24 hours before arrival. Cancellation after the specified time - a penalty - the cost of the first night of stay.
</t>
    </r>
    <r>
      <rPr>
        <sz val="9"/>
        <color indexed="10"/>
        <rFont val="Times New Roman"/>
        <family val="1"/>
        <charset val="204"/>
      </rPr>
      <t xml:space="preserve">
</t>
    </r>
  </si>
  <si>
    <t xml:space="preserve">NETTO  RATES </t>
  </si>
  <si>
    <r>
      <t xml:space="preserve">Мин срок бронирования до заезда: </t>
    </r>
    <r>
      <rPr>
        <b/>
        <sz val="9"/>
        <color indexed="8"/>
        <rFont val="Times New Roman"/>
        <family val="1"/>
        <charset val="204"/>
      </rPr>
      <t>15</t>
    </r>
    <r>
      <rPr>
        <sz val="9"/>
        <color indexed="8"/>
        <rFont val="Times New Roman"/>
        <family val="1"/>
        <charset val="204"/>
      </rPr>
      <t xml:space="preserve"> дней/ Min. Booking period before arrival: </t>
    </r>
    <r>
      <rPr>
        <b/>
        <sz val="9"/>
        <color indexed="8"/>
        <rFont val="Times New Roman"/>
        <family val="1"/>
        <charset val="204"/>
      </rPr>
      <t>15</t>
    </r>
    <r>
      <rPr>
        <sz val="9"/>
        <color indexed="8"/>
        <rFont val="Times New Roman"/>
        <family val="1"/>
        <charset val="204"/>
      </rPr>
      <t xml:space="preserve"> days.</t>
    </r>
  </si>
  <si>
    <r>
      <t xml:space="preserve">Тарифы «Раннего бронирования»  являются невозвратными. В случае сокращения или отмены бронирования, взимается штраф в размере </t>
    </r>
    <r>
      <rPr>
        <b/>
        <sz val="9"/>
        <color indexed="8"/>
        <rFont val="Times New Roman"/>
        <family val="1"/>
        <charset val="204"/>
      </rPr>
      <t xml:space="preserve">100% </t>
    </r>
    <r>
      <rPr>
        <sz val="9"/>
        <color indexed="8"/>
        <rFont val="Times New Roman"/>
        <family val="1"/>
        <charset val="204"/>
      </rPr>
      <t xml:space="preserve">от стоимости бронирования, совершенного Заказчиком/
"Early booking" rates are non-refundable. In case of reduction or cancellation of the reservation, a penalty - </t>
    </r>
    <r>
      <rPr>
        <b/>
        <sz val="9"/>
        <color indexed="8"/>
        <rFont val="Times New Roman"/>
        <family val="1"/>
        <charset val="204"/>
      </rPr>
      <t>100%</t>
    </r>
    <r>
      <rPr>
        <sz val="9"/>
        <color indexed="8"/>
        <rFont val="Times New Roman"/>
        <family val="1"/>
        <charset val="204"/>
      </rPr>
      <t xml:space="preserve"> of the cost of the reservation.</t>
    </r>
  </si>
  <si>
    <t>Купонная книга выдается при заселении из расчета: 1 номер = 1 книга / Coupon book is issued at check-in at the rate: 1 room = 1 book.</t>
  </si>
  <si>
    <t>Предоставление услуг может зависеть от погодных условий и работы канатных дорог. НАО «Красная поляна» оставляет за собой право изменять услуги в составе пакета / he services provided may depend on the weather conditions and the work of ropeways. NAO "Krasnaya Polyana" reserves the right to change the services in the package.</t>
  </si>
  <si>
    <r>
      <t>Предложение ограничено и не комбинируется с</t>
    </r>
    <r>
      <rPr>
        <i/>
        <sz val="8"/>
        <color indexed="8"/>
        <rFont val="Verdana"/>
        <family val="2"/>
        <charset val="204"/>
      </rPr>
      <t> </t>
    </r>
    <r>
      <rPr>
        <sz val="8"/>
        <color indexed="8"/>
        <rFont val="Verdana"/>
        <family val="2"/>
        <charset val="204"/>
      </rPr>
      <t>другими действующими акциями отеля / The offer is limited and cannot be combined with other current hotel promotions.</t>
    </r>
  </si>
  <si>
    <t>В купонную книжку входят скидки до 50%, специальные предложения и бесплатные  бонусные услуги / The coupon book includes discounts of up to 50%, special offers and free bonus services.</t>
  </si>
  <si>
    <r>
      <t>*</t>
    </r>
    <r>
      <rPr>
        <sz val="8"/>
        <color indexed="8"/>
        <rFont val="Verdana"/>
        <family val="2"/>
        <charset val="204"/>
      </rPr>
      <t> </t>
    </r>
    <r>
      <rPr>
        <u/>
        <sz val="8"/>
        <color indexed="8"/>
        <rFont val="Verdana"/>
        <family val="2"/>
        <charset val="204"/>
      </rPr>
      <t>Услуги и бонусы предложения действуют только в период проживания и предоставляются однократно, согласно условиям в купонной книге /</t>
    </r>
    <r>
      <rPr>
        <sz val="8"/>
        <color indexed="8"/>
        <rFont val="Verdana"/>
        <family val="2"/>
        <charset val="204"/>
      </rPr>
      <t>* Services and bonus offers are valid only during the stay and are provided once, according to the conditions in the coupon book.</t>
    </r>
  </si>
  <si>
    <t>А также купонная книга предоставляет дополнительные скидки на многочисленные платные активности Курорта / And also the coupon book provides additional discounts on numerous paid activities of the Resort;</t>
  </si>
  <si>
    <t>*Детокс питание, по специальному меню можно приобрести дополнительно / *Detox meals, by special menu can be purchased additionally.</t>
  </si>
  <si>
    <t>Предложение также включает выгодные условия на посещение спа-центров отелей и тренировочную программу / The offer also includes favorable terms on visits to hotel spas and exercise program.</t>
  </si>
  <si>
    <r>
      <t>В предложение «Зарядись энергией гор» входят </t>
    </r>
    <r>
      <rPr>
        <b/>
        <i/>
        <sz val="8"/>
        <color indexed="8"/>
        <rFont val="Verdana"/>
        <family val="2"/>
        <charset val="204"/>
      </rPr>
      <t>бесплатно</t>
    </r>
    <r>
      <rPr>
        <b/>
        <sz val="8"/>
        <color indexed="8"/>
        <rFont val="Verdana"/>
        <family val="2"/>
        <charset val="204"/>
      </rPr>
      <t> </t>
    </r>
    <r>
      <rPr>
        <sz val="8"/>
        <color indexed="8"/>
        <rFont val="Verdana"/>
        <family val="2"/>
        <charset val="204"/>
      </rPr>
      <t>хиты летнего сезона (</t>
    </r>
    <r>
      <rPr>
        <sz val="8"/>
        <color rgb="FFC00000"/>
        <rFont val="Verdana"/>
        <family val="2"/>
        <charset val="204"/>
      </rPr>
      <t>* условия предлоставления услуг подробно представлены в купонной книге</t>
    </r>
    <r>
      <rPr>
        <sz val="8"/>
        <color indexed="8"/>
        <rFont val="Verdana"/>
        <family val="2"/>
        <charset val="204"/>
      </rPr>
      <t>):</t>
    </r>
  </si>
  <si>
    <t xml:space="preserve">1. Прогулочный билет "День в горах" для подъема к горным вершинам / Walking ticket "Day in the Mountains" for reaching the mountain peaks.  Услуга предоставляется однократно для всех  гостей в номере / The service is provided once for all guests in the room </t>
  </si>
  <si>
    <t xml:space="preserve">2. Обзорная групповая экскурсия по курорту с профессиональным гидом / Group tour of the resort with a professional guide. Услуга предоставляется однократно для всех  гостей в номере / The service is provided once for all guests in the room </t>
  </si>
  <si>
    <t xml:space="preserve">3. Прохождение любого маршрута в Веревочном парке на выбор / Passing any route in the Rope Park on your choice; Действует на прохождение  одного  выбранного  маршрута  для  каждого гостя из числа проживающих в номере, при единовременном посещении парка / Valid for the passage of one selected route for each guest staying in the room, on a single visit to the park.
 </t>
  </si>
  <si>
    <t>8. Катание на картодроме GoKart960 / Riding at GoKart960 karting track. Действует однократно на один заезд для одного взрослого и одного ребёнка от четырёх лет / Valid once per check-in for one adult and one child Four years of age or older.</t>
  </si>
  <si>
    <t xml:space="preserve">5. Мастер-класс от Академии райдеров по катанию на скейтбордах и роликах / Master class from The Riders Academy on skateboarding and rollerblading. Действует на одно занятие для всех гостей,  проживающих  в  номере,  при  единовременном  посещении /  Valid for one class for all guests staying in the room at a single visit
</t>
  </si>
  <si>
    <t>4. Прокат городского велосипеда на 1 час / City bike rental for 1 hour. Действует однократно  на  одного  гостя  на  аренду  велосипеда на один час / Valid once per guest for one hour bike rental.</t>
  </si>
  <si>
    <t>6. Кормление северного оленя ягелем в парке приключений Wonder Land / Feeding the reindeer with reindeer berries in the adventure park Wonder Land.  Купон действует на один пакетик ягеля / The coupon is valid for one sachet of yagel</t>
  </si>
  <si>
    <t xml:space="preserve">7. Ознакомительный продукт лаборатории натуральной косметики LIA LAB / LIA LAB Natural Cosmetics Lab's introductory product. Действует  на  1  мини-версию продукта (30 мл) с уникальными эстетическими свойствами / Valid for 1 mini version of the product (30 ml) with unique aesthetic properties.
</t>
  </si>
  <si>
    <t>9. Мастер-класс «Роспись гипсовой фигурки» в детском клубе «Рай» в отеле Marriott / Master class "Painting Plaster Figures" at the Paradise Children's Club at the Marriott Hotel. Действует на 1 мастер-класс для всех детей старше 5 лет, 
проживающих в номере / Valid for 1 workshop for all children over 5 years old, 
staying in a room.</t>
  </si>
  <si>
    <t xml:space="preserve">Купонная книга на бесплатные активности курорта и скидки в СПА центры. / Coupon book for free spa activities and discounts to spa centers. </t>
  </si>
  <si>
    <t xml:space="preserve">Купонная книга на бесплатные активности курорта и скидки в СПА центры.  / Coupon book for free spa activities and discounts to spa centers. </t>
  </si>
  <si>
    <r>
      <t>Дневной спортивный ски-пасс на каждый день проживания в отеле</t>
    </r>
    <r>
      <rPr>
        <b/>
        <i/>
        <sz val="9"/>
        <rFont val="Times New Roman"/>
        <family val="1"/>
        <charset val="204"/>
      </rPr>
      <t>*</t>
    </r>
    <r>
      <rPr>
        <b/>
        <sz val="9"/>
        <rFont val="Times New Roman"/>
        <family val="1"/>
        <charset val="204"/>
      </rPr>
      <t xml:space="preserve">/ </t>
    </r>
    <r>
      <rPr>
        <sz val="9"/>
        <rFont val="Times New Roman"/>
        <family val="1"/>
        <charset val="204"/>
      </rPr>
      <t>Ski-pass (sporty) on a daily basis</t>
    </r>
    <r>
      <rPr>
        <b/>
        <i/>
        <sz val="9"/>
        <rFont val="Times New Roman"/>
        <family val="1"/>
        <charset val="204"/>
      </rPr>
      <t>*</t>
    </r>
  </si>
  <si>
    <t>Тарифы на дополнительные ски-пассы (для доп. мест)/ Rates for additional ski passes (for extra beds):</t>
  </si>
  <si>
    <t>Мин срок бронирования до заезда: 3 дня/ Min. Booking period before arrival: 3 days.</t>
  </si>
  <si>
    <t xml:space="preserve">Тариф "Раннее бронирование" на базе завтраков/ "Early booking" rates (BB) 10% discount </t>
  </si>
  <si>
    <t>Специальный тариф "Осенние каникулы" / Special offer "Autumn holidays"</t>
  </si>
  <si>
    <t>Бесплатное размещение 2 детей возрастом до 12 лет, включая завтрак и доп.место /  Free accommodation for 2 children under 12 years old, including breakfast and extra bed.</t>
  </si>
  <si>
    <t>Специальный тариф "Зарядись энергий гор Активный пакет" / Special offer "Energize the Mountains Active"</t>
  </si>
  <si>
    <t>Купонная книга с 10 бесплатными активностями и скидками на другие акции Курорта / 
Coupon book with 10 free activities and discounts for other promotions of the Krasnaya Polyana Resort</t>
  </si>
  <si>
    <r>
      <t>По купонной книге в предложение</t>
    </r>
    <r>
      <rPr>
        <b/>
        <sz val="10"/>
        <rFont val="Times New Roman"/>
        <family val="1"/>
        <charset val="204"/>
      </rPr>
      <t> «Зарядись энергией гор - Активный» входят</t>
    </r>
    <r>
      <rPr>
        <sz val="10"/>
        <rFont val="Times New Roman"/>
        <family val="1"/>
        <charset val="204"/>
      </rPr>
      <t> </t>
    </r>
    <r>
      <rPr>
        <i/>
        <sz val="10"/>
        <rFont val="Times New Roman"/>
        <family val="1"/>
        <charset val="204"/>
      </rPr>
      <t>бесплатно* / The Special offer "Energize the Mountains Active" includes free of charge (for hotel guests):</t>
    </r>
  </si>
  <si>
    <t>Дополнительно ЕДИНОРАЗОВО добавляется в стоимость заявки купонные книги для каждого взрослого, стоимость - 1200 взрослый. При размещении дополнительных гостей, также ЕДИНОРАЗОВО добавляется в стоимость заявки купонные книжки на каждого гостя - 1200 взрослый. / Extra pay  for coupon book per every adult at once. Cost  - 1200 rub per adult at the main and extra bed.</t>
  </si>
  <si>
    <r>
      <t>Дополнительно ЕДИНОРАЗОВО добавляется в стоимость заявки купонные книги для каждого взрослого и ребенка, стоимость - 1200 взрослый / 750 детский. При размещении дополнительных гостей, также ЕДИНОРАЗОВО добавляется в стоимость заявки  купонные книжки на каждого гостя - 1200 взрослый/750 детский.</t>
    </r>
    <r>
      <rPr>
        <b/>
        <sz val="11"/>
        <color rgb="FFFF0000"/>
        <rFont val="Calibri"/>
        <family val="2"/>
        <charset val="204"/>
      </rPr>
      <t xml:space="preserve"> Стоимость купонных книг на всех взрослых и детей просим сразу добавлять в заявку. / Extra pay  for coupon book per every adult and child at once. Cost  - 1200 rub per adult / 750 rub per child.  The cost of the coupon book for each guest (at extra bed)  is also added - 1200 rub per adult / 750 rub per child. Please add the cost of coupon books for all and adult children to the application immediately.</t>
    </r>
  </si>
  <si>
    <t>Специальный тариф "Горный детокс" / Special offer "Mountain detox"</t>
  </si>
  <si>
    <r>
      <t>В предложение </t>
    </r>
    <r>
      <rPr>
        <b/>
        <sz val="8"/>
        <color rgb="FF000000"/>
        <rFont val="Verdana"/>
        <family val="2"/>
        <charset val="204"/>
      </rPr>
      <t>«Горный Детокс»</t>
    </r>
    <r>
      <rPr>
        <sz val="8"/>
        <color rgb="FF000000"/>
        <rFont val="Verdana"/>
        <family val="2"/>
        <charset val="204"/>
      </rPr>
      <t> </t>
    </r>
    <r>
      <rPr>
        <b/>
        <i/>
        <sz val="8"/>
        <color rgb="FF000000"/>
        <rFont val="Verdana"/>
        <family val="2"/>
        <charset val="204"/>
      </rPr>
      <t>бесплатно </t>
    </r>
    <r>
      <rPr>
        <sz val="8"/>
        <color rgb="FF000000"/>
        <rFont val="Verdana"/>
        <family val="2"/>
        <charset val="204"/>
      </rPr>
      <t>входят услуги по купонной книге / The special offer "Mountain Detox" includes free of charge (for hotel guests):</t>
    </r>
  </si>
  <si>
    <r>
      <t>Минимальный период проживания: </t>
    </r>
    <r>
      <rPr>
        <b/>
        <sz val="8"/>
        <color indexed="8"/>
        <rFont val="Verdana"/>
        <family val="2"/>
        <charset val="204"/>
      </rPr>
      <t xml:space="preserve">2 ночи / </t>
    </r>
    <r>
      <rPr>
        <sz val="8"/>
        <color indexed="8"/>
        <rFont val="Verdana"/>
        <family val="2"/>
        <charset val="204"/>
      </rPr>
      <t>Min.stay:</t>
    </r>
    <r>
      <rPr>
        <b/>
        <sz val="8"/>
        <color indexed="8"/>
        <rFont val="Verdana"/>
        <family val="2"/>
        <charset val="204"/>
      </rPr>
      <t xml:space="preserve"> 2 nights</t>
    </r>
  </si>
  <si>
    <t>Специальное предложение "Отдыхай и катай"  / Special offer "Rest and Ski"</t>
  </si>
  <si>
    <t>6. Прокат скейтборда или роликов на 1 час в Академии райдеров (действует на всех гостей) / Skateboard or rollerblading for 1 hour at the Rider Academy(valid for all guests);</t>
  </si>
  <si>
    <t>10. Поход с гидом Бюро приключений 100К (действует на всех гостей) / Нiking along the eco-trails with a guide (valid for all guests).</t>
  </si>
  <si>
    <t>3.Поход с гидом Бюро приключений 100К (действует на всех гостей) / Нiking along the eco-trails with a guide (valid for all guests);</t>
  </si>
  <si>
    <t>5. Прокат скейтборда или роликов на 1 час в Академии райдеров (действует на всех гостей) / Skateboard or rollerblading for 1 hour at the Rider Academy(valid for all guests);</t>
  </si>
  <si>
    <t xml:space="preserve">4. Групповая фитнес-тренировка «Йога-класс» /Group fitness training "Yoga class".  Действует  однократно  для  всех  гостей,  проживающих  в  номере, при  единовременном  посещении  тренировки /  Valid once for all guests staying in the room at a single visit to the training </t>
  </si>
  <si>
    <t xml:space="preserve">7. Прокат городского велосипеда на 1 час / City bike rental for 1 hour. Действует однократно  на  одного  гостя  на  аренду  велосипеда на один час / Valid once per guest for one hour bike rental.
</t>
  </si>
  <si>
    <t xml:space="preserve">8. Заезд на картодроме GoKart960  / Race at the GoKart960 karting track.  Действует однократно на один заезд для одного гостя /Valid once per check-in for one guest
</t>
  </si>
  <si>
    <t xml:space="preserve">9. Кормление оленя ягелем на Ферме северных оленей / Feeding reindeer with reindeer moss at the Reindeer Farm.  Купон действует на один пакетик ягеля / The coupon is valid for one sachet of yagel
</t>
  </si>
  <si>
    <t>Дополнительно ЕДИНОРАЗОВО в стоимость заявки добавляются прогулочные ски-пассы  для каждого взрослого и ребенка, стоимость - 1200 взрослый / 750 детский. При размещении дополнительных гостей, также ЕДИНОРАЗОВО добавляются в стоимость заявки прогулочные ски-пассы на каждого гостя - 1200 взрослый/750 детский. Стоимость прогулочных ски-пассов на всех взрослых и детей просим сразу добавлять в заявку. / Extra pay  for ski-passes per every adult and child at once. Cost  - 1200 rub per adult / 750 rub per child.  The cost of the ski-passes for each guest (at extra bed)  is also added - 1200 rub per adult / 750 rub per child. Please, add the cost of ski-passes for all and adult children to the application immediately.</t>
  </si>
  <si>
    <r>
      <t xml:space="preserve">Период проживания: </t>
    </r>
    <r>
      <rPr>
        <b/>
        <sz val="9"/>
        <rFont val="Times New Roman"/>
        <family val="1"/>
        <charset val="204"/>
      </rPr>
      <t xml:space="preserve">с 18.03.2022 - 11.04.2022 </t>
    </r>
    <r>
      <rPr>
        <sz val="9"/>
        <rFont val="Times New Roman"/>
        <family val="1"/>
        <charset val="204"/>
      </rPr>
      <t xml:space="preserve">/ Period of stay: </t>
    </r>
    <r>
      <rPr>
        <b/>
        <sz val="9"/>
        <rFont val="Times New Roman"/>
        <family val="1"/>
        <charset val="204"/>
      </rPr>
      <t>18.03.2022 - 11.04.2022</t>
    </r>
  </si>
  <si>
    <r>
      <rPr>
        <sz val="9"/>
        <color theme="1"/>
        <rFont val="Times New Roman"/>
        <family val="1"/>
      </rPr>
      <t>Период бронирования</t>
    </r>
    <r>
      <rPr>
        <b/>
        <sz val="9"/>
        <color theme="1"/>
        <rFont val="Times New Roman"/>
        <family val="1"/>
        <charset val="204"/>
      </rPr>
      <t xml:space="preserve">: 21.02.2022 - 10.04.2022 /  </t>
    </r>
    <r>
      <rPr>
        <sz val="9"/>
        <color theme="1"/>
        <rFont val="Times New Roman"/>
        <family val="1"/>
      </rPr>
      <t>Period of sales</t>
    </r>
    <r>
      <rPr>
        <b/>
        <sz val="9"/>
        <color theme="1"/>
        <rFont val="Times New Roman"/>
        <family val="1"/>
        <charset val="204"/>
      </rPr>
      <t>: 21.02.2022 - 10.04.2022</t>
    </r>
  </si>
  <si>
    <t>1. Прогулочные билеты к горным вершинам «Панорама Красной Поляны»
действуют на подъём к смотровой площадке на Поляну 2200, для всех взрослых, проживающих в номере / Walking tickets to the mountain peaks "Panorama Krasnaya Polyana".
Tickets are valid for the single hike up to the observation deck at the Polyana 2200, for all adults staying in the room</t>
  </si>
  <si>
    <t xml:space="preserve">2. Обзорная экскурсия на Поляне 540 для всех гостей, проживающих в номере / Panoramic tour at the Polyana 540 for all guests staying in the room
</t>
  </si>
  <si>
    <t xml:space="preserve">3. 2-часовое занятие на горных лыжах в группе для новичков. Действует для всех гостей старше 3 лет, проживающих в номере (занятия – по вторникам и четвергам) / 2-hour beginners' skiing lesson. Valid for all guests over the age of 3 staying in the room (classes are on Tuesdays and Thursdays)
</t>
  </si>
  <si>
    <t>4. Посещение хаски-центра, знакомство с культурой северных народов. Действует на одного ребенка до 18 лет / Visit to the Husky Center, explore the culture of northern people. Valid for one child under 18 years old</t>
  </si>
  <si>
    <t>5. Интерактивная экскурсия по истории Красной Поляны и стикерпак «Серна Поля» в подарок 
Действует для всех гостей, проживающих в номере, стикерпак для детей до 18 лет (экскурсия проводится 2 раза в неделю) / Interactive tour of the history of Krasnaya Polyana and a "Serna Polya" stickerpack as a gift. Valid for all guests staying in the room, stickerpack for children under 18 years old (lesson takes place 2 times a week)</t>
  </si>
  <si>
    <t>6. 1 час игры в киберспортивном клубе COLIZEUM. Действует для всех новых пользователей клуба с 8:00 до 17:00 / 1 hour of playing at COLIZEUM cybersports club is valid for all new users of the club from 8:00 to 17:00</t>
  </si>
  <si>
    <t>7. Билет на аттракцион «Богатырские гонки» от Сочи Парка. Действует на 1 гостя старше 4 лет, ростом от 110 см / Ticket to the attraction "Bogatyr Races" from Sochi Park. Valid for 1 guest over 4 years of age, 110 cm tall and above</t>
  </si>
  <si>
    <t>8. Беговая тренировка с фитнес-инструктором длительностью 1 час. Действует для всех гостей, проживающих в номере / Running training with a fitness instructor for 1 hour. Valid for all room guests</t>
  </si>
  <si>
    <t xml:space="preserve">9. Стретчинг-занятие с фитнес-инструктором в Rixos Royal SPA. Действует для всех гостей, проживающих в номере.  / Stretching training with fitness instructor at Rixos Royal SPA. Valid for all guests staying in the room
</t>
  </si>
  <si>
    <t>10. Прокат городского велосипеда на 1 час / City bike rental for 1 hour. Действует однократно на 1 взрослого и ребёнка до 12 лет при единовременной аренде / Valid one time for 1 adult and child under 12 years of age on a single rental</t>
  </si>
  <si>
    <t>Условия / Conditions:</t>
  </si>
  <si>
    <r>
      <t xml:space="preserve">По купонной книге в предложение </t>
    </r>
    <r>
      <rPr>
        <b/>
        <sz val="10"/>
        <rFont val="Times New Roman"/>
        <family val="1"/>
        <charset val="204"/>
      </rPr>
      <t>«Весенние Каникулы»</t>
    </r>
    <r>
      <rPr>
        <sz val="10"/>
        <rFont val="Times New Roman"/>
        <family val="1"/>
        <charset val="204"/>
      </rPr>
      <t xml:space="preserve"> входят </t>
    </r>
    <r>
      <rPr>
        <i/>
        <sz val="10"/>
        <rFont val="Times New Roman"/>
        <family val="1"/>
        <charset val="204"/>
      </rPr>
      <t>бесплатно* / The special offer "Spring holidays" includes free of charge (for hotel guests):</t>
    </r>
    <r>
      <rPr>
        <sz val="10"/>
        <rFont val="Times New Roman"/>
        <family val="1"/>
        <charset val="204"/>
      </rPr>
      <t>:</t>
    </r>
  </si>
  <si>
    <t>Специальный тариф "Весенние каникулы" / Special offer "Spring holidays"</t>
  </si>
  <si>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The reservation can be canceled without penalty up to 24 hours before arrival. Cancellation after the specified time - a penalty - the cost of the first night of stay.
</t>
    </r>
    <r>
      <rPr>
        <sz val="9"/>
        <color indexed="10"/>
        <rFont val="Times New Roman"/>
        <family val="1"/>
        <charset val="204"/>
      </rPr>
      <t xml:space="preserve">
</t>
    </r>
  </si>
  <si>
    <t>Открытый тариф "Зарядись Энергией Гор"</t>
  </si>
  <si>
    <r>
      <t xml:space="preserve">Период продажи: </t>
    </r>
    <r>
      <rPr>
        <b/>
        <sz val="9"/>
        <rFont val="Times New Roman"/>
        <family val="1"/>
      </rPr>
      <t>18.03.2022</t>
    </r>
    <r>
      <rPr>
        <b/>
        <sz val="9"/>
        <rFont val="Times New Roman"/>
        <family val="1"/>
        <charset val="204"/>
      </rPr>
      <t xml:space="preserve"> - 29.09.2022</t>
    </r>
    <r>
      <rPr>
        <sz val="9"/>
        <rFont val="Times New Roman"/>
        <family val="1"/>
        <charset val="204"/>
      </rPr>
      <t xml:space="preserve">/ Period of sales: </t>
    </r>
    <r>
      <rPr>
        <b/>
        <sz val="9"/>
        <rFont val="Times New Roman"/>
        <family val="1"/>
        <charset val="204"/>
      </rPr>
      <t>18.03.2022 - 29.09.2022</t>
    </r>
  </si>
  <si>
    <r>
      <t xml:space="preserve">Период проживания: </t>
    </r>
    <r>
      <rPr>
        <b/>
        <sz val="9"/>
        <rFont val="Times New Roman"/>
        <family val="1"/>
      </rPr>
      <t>01.06.2022</t>
    </r>
    <r>
      <rPr>
        <b/>
        <sz val="9"/>
        <rFont val="Times New Roman"/>
        <family val="1"/>
        <charset val="204"/>
      </rPr>
      <t xml:space="preserve"> - 30.09.2022​</t>
    </r>
    <r>
      <rPr>
        <sz val="9"/>
        <rFont val="Times New Roman"/>
        <family val="1"/>
        <charset val="204"/>
      </rPr>
      <t xml:space="preserve">/ Period of stay: </t>
    </r>
    <r>
      <rPr>
        <b/>
        <sz val="9"/>
        <rFont val="Times New Roman"/>
        <family val="1"/>
        <charset val="204"/>
      </rPr>
      <t>01.06.2022 - 30.09.2022​</t>
    </r>
  </si>
  <si>
    <t>Купонная книга с 11 бесплатными активностями курорта и скидками на другие акции</t>
  </si>
  <si>
    <t>1. Прогулочные билеты на канатную дорогу для посещения водопада Поликаря высотой 70 м 
 Действует для всех взрослых гостей, проживающих в номере./ Walking tickets for the cable car to visit the waterfall of Polikaria, 70 m high. Valid for all adult guests staying in the room</t>
  </si>
  <si>
    <t>2. Обзорная групповая экскурсия с гидом по достопримечательностям курорта. Действует для всех гостей, проживающих в номере. / Guided group tour of the resort's landmarks 
Valid for all room guests</t>
  </si>
  <si>
    <t xml:space="preserve">3.  Почтовая открытка-сувенир для отправки с вершины Чёрная Пирамида на высоте 2375 м. Действует на 1 открытку. / Postcard souvenir for sending from the top of the Black Pyramid at 2375 m. Valid for 1 postcard
</t>
  </si>
  <si>
    <t xml:space="preserve">4.  Фитнес-тренировка в группе на территории курорта. Действует для всех гостей, проживающих в номере. / Fitness training in the group on the territory of the resort
Valid for all in-room guests.
</t>
  </si>
  <si>
    <t>5.  Мастер-класс Академии райдеров по катанию на скейтбордах и роликах. Действует для всех гостей, проживающих в номер. / Master class of the Academy of Riders in skateboarding and rollerblading. Valid for all room guests</t>
  </si>
  <si>
    <t>6.  Тестовый спуск по трассам байк-парка. Действует на 1 гостя старше 14 лет / Bike park test downhill. Valid for 1 guest over 14 years old</t>
  </si>
  <si>
    <t>7.  Прокат городского велосипеда на 1 час. Действует на одного взрослого и ребёнка до 12 лет/ City bike rental for 1 hour. Valid for one adult and a child under 12 years of age</t>
  </si>
  <si>
    <r>
      <t>8. Прокат беговелов на 1 час. Действует на всех детей от 2 до 5 лет, проживающих в номере</t>
    </r>
    <r>
      <rPr>
        <sz val="10"/>
        <rFont val="Arial Cyr"/>
        <charset val="204"/>
      </rPr>
      <t xml:space="preserve"> /</t>
    </r>
    <r>
      <rPr>
        <sz val="8"/>
        <color theme="1"/>
        <rFont val="Verdana"/>
        <family val="2"/>
        <charset val="204"/>
      </rPr>
      <t xml:space="preserve"> Balance bike</t>
    </r>
    <r>
      <rPr>
        <sz val="9"/>
        <color theme="1"/>
        <rFont val="Verdana"/>
        <family val="2"/>
        <charset val="204"/>
      </rPr>
      <t xml:space="preserve"> rental for 1 hour. Valid for all children from 2 to 5 years old staying in the room</t>
    </r>
  </si>
  <si>
    <t xml:space="preserve">9.  Прохождение 1 маршрута Верёвочного парка 900. Действует на 1 гостя, проживающего в номере / Passage of 1 route of the Rope Park 900. Valid for 1 guest staying in the room
</t>
  </si>
  <si>
    <t xml:space="preserve">10.  Видео 360° с панорамной площадки на Поляне 2200. Действует на 1 видео. / 360° video from the panoramic site at Glade 2200. Valid for 1 video
</t>
  </si>
  <si>
    <t>Трансфер на пляж Имеретинский</t>
  </si>
  <si>
    <t xml:space="preserve">*Пляж функционирует с 01.06.2022-30.09.2022, в график могут быть внесены изменения в зависимости от погодных условий. Трансфер предоставляется ежедневно для всех гостей, проживающих в номере.
Расписание трансфера уточняйте на ресепшн вашего отеля. 
Предварительная запись на трансфер обязательна. 
</t>
  </si>
  <si>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На период </t>
    </r>
    <r>
      <rPr>
        <b/>
        <sz val="9"/>
        <color theme="1"/>
        <rFont val="Times New Roman"/>
        <family val="1"/>
        <charset val="204"/>
      </rPr>
      <t>30.12.2022-08.01.2023, включительно</t>
    </r>
    <r>
      <rPr>
        <sz val="9"/>
        <color theme="1"/>
        <rFont val="Times New Roman"/>
        <family val="1"/>
        <charset val="204"/>
      </rPr>
      <t>, -  бесплатная отмена бронирования за 3</t>
    </r>
    <r>
      <rPr>
        <b/>
        <sz val="9"/>
        <color theme="1"/>
        <rFont val="Times New Roman"/>
        <family val="1"/>
        <charset val="204"/>
      </rPr>
      <t>0</t>
    </r>
    <r>
      <rPr>
        <sz val="9"/>
        <color theme="1"/>
        <rFont val="Times New Roman"/>
        <family val="1"/>
        <charset val="204"/>
      </rPr>
      <t xml:space="preserve"> дней до заезда. Бронирование должно быть </t>
    </r>
    <r>
      <rPr>
        <b/>
        <sz val="9"/>
        <color theme="1"/>
        <rFont val="Times New Roman"/>
        <family val="1"/>
        <charset val="204"/>
      </rPr>
      <t>100%</t>
    </r>
    <r>
      <rPr>
        <sz val="9"/>
        <color theme="1"/>
        <rFont val="Times New Roman"/>
        <family val="1"/>
        <charset val="204"/>
      </rPr>
      <t xml:space="preserve"> предоплаченным Заказчиком. Отмена после указанного времени – штраф в </t>
    </r>
    <r>
      <rPr>
        <b/>
        <sz val="9"/>
        <color theme="1"/>
        <rFont val="Times New Roman"/>
        <family val="1"/>
        <charset val="204"/>
      </rPr>
      <t>100%</t>
    </r>
    <r>
      <rPr>
        <sz val="9"/>
        <color theme="1"/>
        <rFont val="Times New Roman"/>
        <family val="1"/>
        <charset val="204"/>
      </rPr>
      <t xml:space="preserve"> размере от стоимости бронирования.
The reservation can be canceled without penalty up to 24 hours before arrival. Cancellation after the specified time - a penalty - the cost of the first night of stay.
 For the period </t>
    </r>
    <r>
      <rPr>
        <b/>
        <sz val="9"/>
        <color theme="1"/>
        <rFont val="Times New Roman"/>
        <family val="1"/>
        <charset val="204"/>
      </rPr>
      <t>30.12.2022-08.01.2023 inclusive</t>
    </r>
    <r>
      <rPr>
        <sz val="9"/>
        <color theme="1"/>
        <rFont val="Times New Roman"/>
        <family val="1"/>
        <charset val="204"/>
      </rPr>
      <t>, - free cancellation 3</t>
    </r>
    <r>
      <rPr>
        <b/>
        <sz val="9"/>
        <color theme="1"/>
        <rFont val="Times New Roman"/>
        <family val="1"/>
        <charset val="204"/>
      </rPr>
      <t>0</t>
    </r>
    <r>
      <rPr>
        <sz val="9"/>
        <color theme="1"/>
        <rFont val="Times New Roman"/>
        <family val="1"/>
        <charset val="204"/>
      </rPr>
      <t xml:space="preserve"> days before arrival. Reservation must be </t>
    </r>
    <r>
      <rPr>
        <b/>
        <sz val="9"/>
        <color theme="1"/>
        <rFont val="Times New Roman"/>
        <family val="1"/>
        <charset val="204"/>
      </rPr>
      <t>100%</t>
    </r>
    <r>
      <rPr>
        <sz val="9"/>
        <color theme="1"/>
        <rFont val="Times New Roman"/>
        <family val="1"/>
        <charset val="204"/>
      </rPr>
      <t xml:space="preserve"> prepaid by the Customer. Cancellation after the specified time - a penalty - </t>
    </r>
    <r>
      <rPr>
        <b/>
        <sz val="9"/>
        <color theme="1"/>
        <rFont val="Times New Roman"/>
        <family val="1"/>
        <charset val="204"/>
      </rPr>
      <t>100%</t>
    </r>
    <r>
      <rPr>
        <sz val="9"/>
        <color theme="1"/>
        <rFont val="Times New Roman"/>
        <family val="1"/>
        <charset val="204"/>
      </rPr>
      <t xml:space="preserve"> of the cost of the reservation.</t>
    </r>
    <r>
      <rPr>
        <sz val="9"/>
        <color indexed="8"/>
        <rFont val="Times New Roman"/>
        <family val="1"/>
        <charset val="204"/>
      </rPr>
      <t xml:space="preserve">
</t>
    </r>
  </si>
  <si>
    <r>
      <t>Мин срок бронирования до заезда: 14</t>
    </r>
    <r>
      <rPr>
        <sz val="9"/>
        <color indexed="8"/>
        <rFont val="Times New Roman"/>
        <family val="1"/>
        <charset val="204"/>
      </rPr>
      <t xml:space="preserve"> дней/ Min. Booking period before arrival: 14 days.</t>
    </r>
  </si>
  <si>
    <t xml:space="preserve">% НДС согласно НК РФ </t>
  </si>
  <si>
    <t xml:space="preserve">11. Бесплатный трансфер на морской пляж Курорта Красная Поляна / Free shuttle service to the sea beach of Krasnaya Polyana Resort
</t>
  </si>
  <si>
    <r>
      <t xml:space="preserve">Дополнительно ЕДИНОРАЗОВО в стоимость заявки добавляются прогулочные ски-пассы  для каждого взрослого и ребенка, стоимость - </t>
    </r>
    <r>
      <rPr>
        <b/>
        <sz val="11"/>
        <color theme="1"/>
        <rFont val="Calibri"/>
        <family val="2"/>
      </rPr>
      <t>1300</t>
    </r>
    <r>
      <rPr>
        <sz val="11"/>
        <color theme="1"/>
        <rFont val="Calibri"/>
        <family val="2"/>
        <charset val="204"/>
      </rPr>
      <t xml:space="preserve"> взрослый. При размещении дополнительных гостей, также ЕДИНОРАЗОВО добавляются в стоимость заявки прогулочные ски-пассы на каждого гостя - </t>
    </r>
    <r>
      <rPr>
        <b/>
        <sz val="11"/>
        <color theme="1"/>
        <rFont val="Calibri"/>
        <family val="2"/>
      </rPr>
      <t>1300</t>
    </r>
    <r>
      <rPr>
        <sz val="11"/>
        <color theme="1"/>
        <rFont val="Calibri"/>
        <family val="2"/>
        <charset val="204"/>
      </rPr>
      <t xml:space="preserve"> взрослый. Стоимость прогулочных ски-пассов на всех взрослых просим сразу добавлять в заявку. / Extra pay  for ski-passes per every adult at once. Cost  - </t>
    </r>
    <r>
      <rPr>
        <b/>
        <sz val="11"/>
        <color theme="1"/>
        <rFont val="Calibri"/>
        <family val="2"/>
      </rPr>
      <t>1300</t>
    </r>
    <r>
      <rPr>
        <sz val="11"/>
        <color theme="1"/>
        <rFont val="Calibri"/>
        <family val="2"/>
        <charset val="204"/>
      </rPr>
      <t xml:space="preserve"> rub per adult.  The cost of the ski-passes for each guest (at extra bed)  is also added - </t>
    </r>
    <r>
      <rPr>
        <b/>
        <sz val="11"/>
        <color theme="1"/>
        <rFont val="Calibri"/>
        <family val="2"/>
      </rPr>
      <t>1300</t>
    </r>
    <r>
      <rPr>
        <sz val="11"/>
        <color theme="1"/>
        <rFont val="Calibri"/>
        <family val="2"/>
        <charset val="204"/>
      </rPr>
      <t xml:space="preserve"> rub per adult. Please, add the cost of ski-passes for all and adult children to the application immediately.</t>
    </r>
  </si>
  <si>
    <t>в том числе НДС, предусмотренный НК РФ</t>
  </si>
  <si>
    <r>
      <t xml:space="preserve">Период продажи: </t>
    </r>
    <r>
      <rPr>
        <b/>
        <sz val="9"/>
        <rFont val="Times New Roman"/>
        <family val="1"/>
        <charset val="204"/>
      </rPr>
      <t>с 05.08.2022 - 29.11.2022​</t>
    </r>
    <r>
      <rPr>
        <sz val="9"/>
        <rFont val="Times New Roman"/>
        <family val="1"/>
        <charset val="204"/>
      </rPr>
      <t xml:space="preserve">/ Period of sales: </t>
    </r>
    <r>
      <rPr>
        <b/>
        <sz val="9"/>
        <rFont val="Times New Roman"/>
        <family val="1"/>
        <charset val="204"/>
      </rPr>
      <t>с 05.08.2022 - 29.11.20212</t>
    </r>
  </si>
  <si>
    <r>
      <t xml:space="preserve">Период проживания: </t>
    </r>
    <r>
      <rPr>
        <b/>
        <sz val="9"/>
        <rFont val="Times New Roman"/>
        <family val="1"/>
        <charset val="204"/>
      </rPr>
      <t xml:space="preserve">с 01.10.2022 - 30.11.202​2 </t>
    </r>
    <r>
      <rPr>
        <sz val="9"/>
        <rFont val="Times New Roman"/>
        <family val="1"/>
        <charset val="204"/>
      </rPr>
      <t xml:space="preserve">/ Period of stay: </t>
    </r>
    <r>
      <rPr>
        <b/>
        <sz val="9"/>
        <rFont val="Times New Roman"/>
        <family val="1"/>
        <charset val="204"/>
      </rPr>
      <t>с 01.10.2022 - 30.11.202​2</t>
    </r>
  </si>
  <si>
    <r>
      <t xml:space="preserve">По купонной книге в предложение </t>
    </r>
    <r>
      <rPr>
        <b/>
        <sz val="10"/>
        <rFont val="Times New Roman"/>
        <family val="1"/>
        <charset val="204"/>
      </rPr>
      <t>«Яркие Осенние Каникулы»</t>
    </r>
    <r>
      <rPr>
        <sz val="10"/>
        <rFont val="Times New Roman"/>
        <family val="1"/>
        <charset val="204"/>
      </rPr>
      <t xml:space="preserve"> входят </t>
    </r>
    <r>
      <rPr>
        <i/>
        <sz val="10"/>
        <rFont val="Times New Roman"/>
        <family val="1"/>
        <charset val="204"/>
      </rPr>
      <t>бесплатно* / The special offer "Autumn holidays" includes free of charge (for hotel guests):</t>
    </r>
  </si>
  <si>
    <t>1. Прогулочный билет "Панорама Красной Поляны" на все открытые канатные дороги (действует для всех гостей, проживающих в номере) / The ski tour ticket "Panorama Krasnaya Polyana" for all open ropeways (valid for all guests staying in the room)</t>
  </si>
  <si>
    <t>2. Обзорная экскурсия по курорту с гидом-экскурсоводом (действует для всех гостей, проживающих в номере) / Guided sightseeing tour at the resort (valid for all guests staying in the room)</t>
  </si>
  <si>
    <t xml:space="preserve">3. Прокат роликов или скейтборда на 1 час в Академии райдеров (действует для всех гостей, проживающих в номере) / Rent a roller skates or skateboard for 1 hour at the Rider Academy (valid for all guests staying in the room)
 </t>
  </si>
  <si>
    <t>4. Прокат городского велосипеда на 1 час / City bike rental for 1 hour. Действует однократно на 1 взрослого и ребёнка до 12 лет при единовременной аренде / Valid one time for 1 adult and child under 12 years of age on a single rental</t>
  </si>
  <si>
    <r>
      <t xml:space="preserve">Дополнительно ЕДИНОРАЗОВО в стоимость заявки добавляются прогулочные ски-пассы за каждого взрослого гостя </t>
    </r>
    <r>
      <rPr>
        <sz val="11"/>
        <color theme="1"/>
        <rFont val="Calibri"/>
        <family val="2"/>
      </rPr>
      <t>(возраст</t>
    </r>
    <r>
      <rPr>
        <b/>
        <sz val="11"/>
        <color theme="1"/>
        <rFont val="Calibri"/>
        <family val="2"/>
      </rPr>
      <t xml:space="preserve"> от 12 лет)</t>
    </r>
    <r>
      <rPr>
        <sz val="11"/>
        <color theme="1"/>
        <rFont val="Calibri"/>
        <family val="2"/>
        <charset val="204"/>
      </rPr>
      <t xml:space="preserve">, стоимость - </t>
    </r>
    <r>
      <rPr>
        <b/>
        <sz val="11"/>
        <color theme="1"/>
        <rFont val="Calibri"/>
        <family val="2"/>
      </rPr>
      <t>1700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1700</t>
    </r>
    <r>
      <rPr>
        <sz val="11"/>
        <color theme="1"/>
        <rFont val="Calibri"/>
        <family val="2"/>
        <charset val="204"/>
      </rPr>
      <t xml:space="preserve"> руб. </t>
    </r>
    <r>
      <rPr>
        <sz val="11"/>
        <color theme="1"/>
        <rFont val="Calibri"/>
        <family val="2"/>
      </rPr>
      <t>(возраст</t>
    </r>
    <r>
      <rPr>
        <b/>
        <sz val="11"/>
        <color theme="1"/>
        <rFont val="Calibri"/>
        <family val="2"/>
      </rPr>
      <t xml:space="preserve"> от 12 лет</t>
    </r>
    <r>
      <rPr>
        <sz val="11"/>
        <color theme="1"/>
        <rFont val="Calibri"/>
        <family val="2"/>
        <charset val="204"/>
      </rPr>
      <t xml:space="preserve">). Стоимость прогулочных ски-пассов на всех взрослых просим сразу добавлять в заявку. / Extra pay  for ski-passes per every adult at once </t>
    </r>
    <r>
      <rPr>
        <sz val="11"/>
        <color theme="1"/>
        <rFont val="Calibri"/>
        <family val="2"/>
      </rPr>
      <t>(ages</t>
    </r>
    <r>
      <rPr>
        <b/>
        <sz val="11"/>
        <color theme="1"/>
        <rFont val="Calibri"/>
        <family val="2"/>
      </rPr>
      <t xml:space="preserve"> from 12 y.o. and up</t>
    </r>
    <r>
      <rPr>
        <sz val="11"/>
        <color theme="1"/>
        <rFont val="Calibri"/>
        <family val="2"/>
        <charset val="204"/>
      </rPr>
      <t xml:space="preserve">). Cost  - </t>
    </r>
    <r>
      <rPr>
        <b/>
        <sz val="11"/>
        <color theme="1"/>
        <rFont val="Calibri"/>
        <family val="2"/>
      </rPr>
      <t>1700</t>
    </r>
    <r>
      <rPr>
        <sz val="11"/>
        <color theme="1"/>
        <rFont val="Calibri"/>
        <family val="2"/>
        <charset val="204"/>
      </rPr>
      <t xml:space="preserve"> rub per adult </t>
    </r>
    <r>
      <rPr>
        <sz val="11"/>
        <color theme="1"/>
        <rFont val="Calibri"/>
        <family val="2"/>
      </rPr>
      <t>(ages</t>
    </r>
    <r>
      <rPr>
        <b/>
        <sz val="11"/>
        <color theme="1"/>
        <rFont val="Calibri"/>
        <family val="2"/>
      </rPr>
      <t xml:space="preserve"> from 12 y.o. and up</t>
    </r>
    <r>
      <rPr>
        <sz val="11"/>
        <color theme="1"/>
        <rFont val="Calibri"/>
        <family val="2"/>
        <charset val="204"/>
      </rPr>
      <t xml:space="preserve">).  The cost of the ski-passes for each guest (at extra bed)  is also added - </t>
    </r>
    <r>
      <rPr>
        <b/>
        <sz val="11"/>
        <color theme="1"/>
        <rFont val="Calibri"/>
        <family val="2"/>
      </rPr>
      <t>1700</t>
    </r>
    <r>
      <rPr>
        <sz val="11"/>
        <color theme="1"/>
        <rFont val="Calibri"/>
        <family val="2"/>
        <charset val="204"/>
      </rPr>
      <t xml:space="preserve"> rub per adult </t>
    </r>
    <r>
      <rPr>
        <sz val="11"/>
        <color theme="1"/>
        <rFont val="Calibri"/>
        <family val="2"/>
      </rPr>
      <t>(ages</t>
    </r>
    <r>
      <rPr>
        <b/>
        <sz val="11"/>
        <color theme="1"/>
        <rFont val="Calibri"/>
        <family val="2"/>
      </rPr>
      <t xml:space="preserve"> from 12 y.o. and up</t>
    </r>
    <r>
      <rPr>
        <sz val="11"/>
        <color theme="1"/>
        <rFont val="Calibri"/>
        <family val="2"/>
        <charset val="204"/>
      </rPr>
      <t>). Please, add the cost of ski-passes for all  adults to the application immediately.</t>
    </r>
  </si>
  <si>
    <r>
      <rPr>
        <b/>
        <sz val="9"/>
        <rFont val="Times New Roman"/>
        <family val="1"/>
        <charset val="204"/>
      </rPr>
      <t>Период продажи:</t>
    </r>
    <r>
      <rPr>
        <sz val="9"/>
        <rFont val="Times New Roman"/>
        <family val="1"/>
        <charset val="204"/>
      </rPr>
      <t xml:space="preserve"> </t>
    </r>
    <r>
      <rPr>
        <b/>
        <sz val="9"/>
        <rFont val="Times New Roman"/>
        <family val="1"/>
      </rPr>
      <t>05.10.2022</t>
    </r>
    <r>
      <rPr>
        <b/>
        <sz val="9"/>
        <rFont val="Times New Roman"/>
        <family val="1"/>
        <charset val="204"/>
      </rPr>
      <t xml:space="preserve"> - 30.03.2023</t>
    </r>
    <r>
      <rPr>
        <sz val="9"/>
        <rFont val="Times New Roman"/>
        <family val="1"/>
        <charset val="204"/>
      </rPr>
      <t xml:space="preserve">/ Period of sales: </t>
    </r>
    <r>
      <rPr>
        <b/>
        <sz val="9"/>
        <rFont val="Times New Roman"/>
        <family val="1"/>
        <charset val="204"/>
      </rPr>
      <t>05.10.2022 - 30.03.2023</t>
    </r>
  </si>
  <si>
    <r>
      <rPr>
        <b/>
        <sz val="9"/>
        <color theme="1"/>
        <rFont val="Times New Roman"/>
        <family val="1"/>
        <charset val="204"/>
      </rPr>
      <t>16.12.2022-23.12.2022, включительно</t>
    </r>
    <r>
      <rPr>
        <sz val="9"/>
        <color theme="1"/>
        <rFont val="Times New Roman"/>
        <family val="1"/>
        <charset val="204"/>
      </rPr>
      <t xml:space="preserve"> - </t>
    </r>
    <r>
      <rPr>
        <b/>
        <sz val="9"/>
        <color theme="1"/>
        <rFont val="Times New Roman"/>
        <family val="1"/>
        <charset val="204"/>
      </rPr>
      <t>1750</t>
    </r>
    <r>
      <rPr>
        <sz val="9"/>
        <color theme="1"/>
        <rFont val="Times New Roman"/>
        <family val="1"/>
        <charset val="204"/>
      </rPr>
      <t xml:space="preserve"> рублей - взрослый, </t>
    </r>
    <r>
      <rPr>
        <b/>
        <sz val="9"/>
        <color theme="1"/>
        <rFont val="Times New Roman"/>
        <family val="1"/>
        <charset val="204"/>
      </rPr>
      <t>1200</t>
    </r>
    <r>
      <rPr>
        <sz val="9"/>
        <color theme="1"/>
        <rFont val="Times New Roman"/>
        <family val="1"/>
        <charset val="204"/>
      </rPr>
      <t xml:space="preserve"> рублей - детский / </t>
    </r>
    <r>
      <rPr>
        <b/>
        <sz val="9"/>
        <color theme="1"/>
        <rFont val="Times New Roman"/>
        <family val="1"/>
        <charset val="204"/>
      </rPr>
      <t>16.12.2022-23.12.2022 - 1750</t>
    </r>
    <r>
      <rPr>
        <sz val="9"/>
        <color theme="1"/>
        <rFont val="Times New Roman"/>
        <family val="1"/>
        <charset val="204"/>
      </rPr>
      <t xml:space="preserve">  rubles - adult, </t>
    </r>
    <r>
      <rPr>
        <b/>
        <sz val="9"/>
        <color theme="1"/>
        <rFont val="Times New Roman"/>
        <family val="1"/>
        <charset val="204"/>
      </rPr>
      <t>1200</t>
    </r>
    <r>
      <rPr>
        <sz val="9"/>
        <color theme="1"/>
        <rFont val="Times New Roman"/>
        <family val="1"/>
        <charset val="204"/>
      </rPr>
      <t xml:space="preserve"> - child.</t>
    </r>
  </si>
  <si>
    <r>
      <rPr>
        <b/>
        <sz val="9"/>
        <color theme="1"/>
        <rFont val="Times New Roman"/>
        <family val="1"/>
        <charset val="204"/>
      </rPr>
      <t>24.12.2022-08.01.2023, включительно,</t>
    </r>
    <r>
      <rPr>
        <sz val="9"/>
        <color theme="1"/>
        <rFont val="Times New Roman"/>
        <family val="1"/>
        <charset val="204"/>
      </rPr>
      <t xml:space="preserve"> - </t>
    </r>
    <r>
      <rPr>
        <b/>
        <sz val="9"/>
        <color theme="1"/>
        <rFont val="Times New Roman"/>
        <family val="1"/>
        <charset val="204"/>
      </rPr>
      <t>2400</t>
    </r>
    <r>
      <rPr>
        <sz val="9"/>
        <color theme="1"/>
        <rFont val="Times New Roman"/>
        <family val="1"/>
        <charset val="204"/>
      </rPr>
      <t xml:space="preserve"> рублей - взрослый, </t>
    </r>
    <r>
      <rPr>
        <b/>
        <sz val="9"/>
        <color theme="1"/>
        <rFont val="Times New Roman"/>
        <family val="1"/>
        <charset val="204"/>
      </rPr>
      <t>1500</t>
    </r>
    <r>
      <rPr>
        <sz val="9"/>
        <color theme="1"/>
        <rFont val="Times New Roman"/>
        <family val="1"/>
        <charset val="204"/>
      </rPr>
      <t xml:space="preserve"> рублей - детский / </t>
    </r>
    <r>
      <rPr>
        <b/>
        <sz val="9"/>
        <color theme="1"/>
        <rFont val="Times New Roman"/>
        <family val="1"/>
        <charset val="204"/>
      </rPr>
      <t>24.12.2022-08.01.2023 - 2400</t>
    </r>
    <r>
      <rPr>
        <sz val="9"/>
        <color theme="1"/>
        <rFont val="Times New Roman"/>
        <family val="1"/>
        <charset val="204"/>
      </rPr>
      <t xml:space="preserve"> rubles - adult, </t>
    </r>
    <r>
      <rPr>
        <b/>
        <sz val="9"/>
        <color theme="1"/>
        <rFont val="Times New Roman"/>
        <family val="1"/>
        <charset val="204"/>
      </rPr>
      <t>1500</t>
    </r>
    <r>
      <rPr>
        <sz val="9"/>
        <color theme="1"/>
        <rFont val="Times New Roman"/>
        <family val="1"/>
        <charset val="204"/>
      </rPr>
      <t xml:space="preserve"> - child.</t>
    </r>
  </si>
  <si>
    <r>
      <rPr>
        <b/>
        <sz val="9"/>
        <color theme="1"/>
        <rFont val="Times New Roman"/>
        <family val="1"/>
        <charset val="204"/>
      </rPr>
      <t xml:space="preserve">09.01.2023-31.03.2023, включительно </t>
    </r>
    <r>
      <rPr>
        <sz val="9"/>
        <color theme="1"/>
        <rFont val="Times New Roman"/>
        <family val="1"/>
        <charset val="204"/>
      </rPr>
      <t xml:space="preserve">- </t>
    </r>
    <r>
      <rPr>
        <b/>
        <sz val="9"/>
        <color theme="1"/>
        <rFont val="Times New Roman"/>
        <family val="1"/>
        <charset val="204"/>
      </rPr>
      <t>2000</t>
    </r>
    <r>
      <rPr>
        <sz val="9"/>
        <color theme="1"/>
        <rFont val="Times New Roman"/>
        <family val="1"/>
        <charset val="204"/>
      </rPr>
      <t xml:space="preserve"> рублей - взрослый, </t>
    </r>
    <r>
      <rPr>
        <b/>
        <sz val="9"/>
        <color theme="1"/>
        <rFont val="Times New Roman"/>
        <family val="1"/>
        <charset val="204"/>
      </rPr>
      <t xml:space="preserve">1300 </t>
    </r>
    <r>
      <rPr>
        <sz val="9"/>
        <color theme="1"/>
        <rFont val="Times New Roman"/>
        <family val="1"/>
        <charset val="204"/>
      </rPr>
      <t xml:space="preserve">рублей - детский / </t>
    </r>
    <r>
      <rPr>
        <b/>
        <sz val="9"/>
        <color theme="1"/>
        <rFont val="Times New Roman"/>
        <family val="1"/>
        <charset val="204"/>
      </rPr>
      <t>09.01.2023-31.03.2023  - 2000</t>
    </r>
    <r>
      <rPr>
        <sz val="9"/>
        <color theme="1"/>
        <rFont val="Times New Roman"/>
        <family val="1"/>
        <charset val="204"/>
      </rPr>
      <t xml:space="preserve"> rubles - adult, </t>
    </r>
    <r>
      <rPr>
        <b/>
        <sz val="9"/>
        <color theme="1"/>
        <rFont val="Times New Roman"/>
        <family val="1"/>
        <charset val="204"/>
      </rPr>
      <t>1300</t>
    </r>
    <r>
      <rPr>
        <sz val="9"/>
        <color theme="1"/>
        <rFont val="Times New Roman"/>
        <family val="1"/>
        <charset val="204"/>
      </rPr>
      <t xml:space="preserve"> - child.</t>
    </r>
  </si>
  <si>
    <t xml:space="preserve">Период 30.12.22-08.01.23 не доступен для бронирования в рамках СПО "Отдыхай и катай"  </t>
  </si>
  <si>
    <t>данным цветом выделены изменения стоимости номеров, ввиду высокого сезона, прошу проверить.</t>
  </si>
  <si>
    <t>* Выдача ски-пассов на стойке регистрации в отеле при заселении. Возврат денежных средств за неиспользованные ски-пассы не производится.
Политика гарантии: Гарантия кредитной картой обязательна/  * There is no refund for unused ski passes. Children's ski passes can be purchased separately at the reception.
Credit card guarantee is required</t>
  </si>
  <si>
    <t>Размещение на основных местах</t>
  </si>
  <si>
    <t>ски-пасс 1 гость (стоимость за сутки)</t>
  </si>
  <si>
    <t>ски-пасс 2 гостя (стоимость за сутки)</t>
  </si>
  <si>
    <t>5. Посещение кинотеатра Старсинема до 14:00 / Visiting the Starsinema until 2:00 p.m.</t>
  </si>
  <si>
    <t>6. VR-экскурсия "Полет над Красной Поляной" / VR-excursion "Flight over Krasnaya Polyana"</t>
  </si>
  <si>
    <t>7. Открытка-сувенир для отправки с вершины Чёрная Пирамида (предоставляется 1 открытка на номер) / Postcard-souvenir for sending from the summit of the Black Pyramid (1 postcard per number is provided)</t>
  </si>
  <si>
    <t>8. Мастер-класс по росписи гипсовой фигурки в детском клубе "Рай" в отеле Marriott (для всех гостей до 6 лет) / Master class in plaster figure painting at the Paradise Children's Club at the Marriott (for all guests up to 6 years old)</t>
  </si>
  <si>
    <t xml:space="preserve">9. Стикерпак с талисманом курорта Серной Полей (предоставляется один стикерпак на номер) / Sticker pack with the Sulphur Fields resort mascot (one sticker pack per room is provided)
</t>
  </si>
  <si>
    <t xml:space="preserve">10. Консультация стилиста и визажиста от салона Privé7 в Soul SPA by Marriott (всем гостям, проживающим в номере) / Stylist and makeup artist consultation from Privé7 at Soul SPA by Marriott (for all in-room guests)
</t>
  </si>
  <si>
    <t>Тариф включает ски-пассы только на взрослых гостей на основных местах. Стоимость ски-пассов на дополнительных взрослых и детей просим сразу добавлять в заявку. / The rate includes ski passes for adults only at the main places. Please add the cost of ski passes for extra adults and children to the application immediately.</t>
  </si>
  <si>
    <r>
      <rPr>
        <b/>
        <sz val="9"/>
        <rFont val="Times New Roman"/>
        <family val="1"/>
        <charset val="204"/>
      </rPr>
      <t>Период проживания</t>
    </r>
    <r>
      <rPr>
        <sz val="9"/>
        <rFont val="Times New Roman"/>
        <family val="1"/>
        <charset val="204"/>
      </rPr>
      <t xml:space="preserve">: </t>
    </r>
    <r>
      <rPr>
        <b/>
        <sz val="9"/>
        <rFont val="Times New Roman"/>
        <family val="1"/>
        <charset val="204"/>
      </rPr>
      <t>24.12.2022 - 31.03.2023</t>
    </r>
    <r>
      <rPr>
        <sz val="9"/>
        <rFont val="Times New Roman"/>
        <family val="1"/>
        <charset val="204"/>
      </rPr>
      <t xml:space="preserve">/ Period of stay: </t>
    </r>
    <r>
      <rPr>
        <b/>
        <sz val="9"/>
        <rFont val="Times New Roman"/>
        <family val="1"/>
        <charset val="204"/>
      </rPr>
      <t>24.12.2022 - 31.03.2023</t>
    </r>
  </si>
  <si>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t>
    </r>
    <r>
      <rPr>
        <sz val="9"/>
        <color theme="1"/>
        <rFont val="Times New Roman"/>
        <family val="1"/>
        <charset val="204"/>
      </rPr>
      <t xml:space="preserve">
The reservation can be canceled without penalty up to 24 hours before arrival. Cancellation after the specified time - a penalty - the cost of the first night of stay.</t>
    </r>
    <r>
      <rPr>
        <sz val="9"/>
        <color indexed="8"/>
        <rFont val="Times New Roman"/>
        <family val="1"/>
        <charset val="204"/>
      </rPr>
      <t xml:space="preserve">
</t>
    </r>
  </si>
  <si>
    <r>
      <t xml:space="preserve">Дополнительно ЕДИНОРАЗОВО в стоимость заявки добавляются прогулочные ски-пассы  для каждого взрослого и ребенка, стоимость - </t>
    </r>
    <r>
      <rPr>
        <b/>
        <sz val="11"/>
        <color theme="1"/>
        <rFont val="Calibri"/>
        <family val="2"/>
      </rPr>
      <t>1500</t>
    </r>
    <r>
      <rPr>
        <sz val="11"/>
        <color theme="1"/>
        <rFont val="Calibri"/>
        <family val="2"/>
        <charset val="204"/>
      </rPr>
      <t xml:space="preserve"> взрослый/ При размещении дополнительных гостей, также ЕДИНОРАЗОВО добавляются в стоимость заявки прогулочные ски-пассы на каждого гостя - </t>
    </r>
    <r>
      <rPr>
        <b/>
        <sz val="11"/>
        <color theme="1"/>
        <rFont val="Calibri"/>
        <family val="2"/>
      </rPr>
      <t>1500</t>
    </r>
    <r>
      <rPr>
        <sz val="11"/>
        <color theme="1"/>
        <rFont val="Calibri"/>
        <family val="2"/>
        <charset val="204"/>
      </rPr>
      <t xml:space="preserve"> взрослый. Стоимость прогулочных ски-пассов на всех взрослых просим сразу добавлять в заявку. / Extra pay  for ski-passes per every adult and child at once. Cost  - </t>
    </r>
    <r>
      <rPr>
        <b/>
        <sz val="11"/>
        <color theme="1"/>
        <rFont val="Calibri"/>
        <family val="2"/>
      </rPr>
      <t>1500</t>
    </r>
    <r>
      <rPr>
        <sz val="11"/>
        <color theme="1"/>
        <rFont val="Calibri"/>
        <family val="2"/>
        <charset val="204"/>
      </rPr>
      <t xml:space="preserve"> rub per adult.  The cost of the ski-passes for each guest (at extra bed)  is also added - </t>
    </r>
    <r>
      <rPr>
        <b/>
        <sz val="11"/>
        <color theme="1"/>
        <rFont val="Calibri"/>
        <family val="2"/>
      </rPr>
      <t>1500</t>
    </r>
    <r>
      <rPr>
        <sz val="11"/>
        <color theme="1"/>
        <rFont val="Calibri"/>
        <family val="2"/>
        <charset val="204"/>
      </rPr>
      <t xml:space="preserve"> rub per adult. Please, add the cost of ski-passes for all persons to the application immediately.</t>
    </r>
  </si>
  <si>
    <t>1. Прогулочные билеты на подъёмники «Панорама Красной Поляны» (для всех гостей в номере 7+, до 7 лет бесплатно) / Walking passes to the ski elevators "Panorama Krasnaya Polyana" (for all guests in room 7+, up to 7 years old free of charge)</t>
  </si>
  <si>
    <t xml:space="preserve">2. Занятие на горных лыжах для детей в Академии райдеров 2 часа  (для всех детей в номере 6-12 лет, в группе по расписанию / Children's alpine skiing lesson at Rider Academy 2 hours (for all children in the room 6-12 years old, in a scheduled group
</t>
  </si>
  <si>
    <t>3. VR-экскурсия «Полёт над Красной Поляны» (для всех гостей в номере 5+) / 3. VR-excursion "Flight over Krasnaya Polyana" (for all guests in room 5+)</t>
  </si>
  <si>
    <t>4. Посещение детского развлекательного центра «Хали-Гали» 30 мин (для всех детей 4-14 лет) / Visit to the children's entertainment center "Haly-Galy" 30 min (for all children 4-14 years)</t>
  </si>
  <si>
    <t>5. Прокат роликов и скейтбордов в Академии райдеров 1 час (для всех гостей в номере) / Roller skates and skateboards rental at Rider Academy 1 hour (for all guests in the room)</t>
  </si>
  <si>
    <t>6. Интерактив «По следам кавказской серны. Знакомство с горной природой» (для всех гостей в номере) / Interactive "On the tracks of the Caucasian chamois. Acquaintance with mountain nature" (for all guests in the room)</t>
  </si>
  <si>
    <t>7. Посещение парка развлечений Wonder Land (для всех детей до 12 лет) / Visiting the Wonder Land theme park (for all children under 12 years old)</t>
  </si>
  <si>
    <t>8. Тренировка для детей в клубе единоборств «Крепость» (для всех детей в номере 5-14 лет, до 5 лет бесплатно) / Training for children in the martial arts club "Fortress" (for all children in the room 5-14 years old, under 5 years old free of charge)</t>
  </si>
  <si>
    <t xml:space="preserve">9. Прокат городского велосипеда 1 час (для всех гостей в номере) / City bike rental 1 hour (for all guests in the room)
</t>
  </si>
  <si>
    <t>10. Стикерпак «Серна Поля» в подарок (для всех детей в номере) / Serna Polya stickerpack as a gift (for all children in the room)</t>
  </si>
  <si>
    <t>Бесплатное размещение 2 детей возрастом до 11 лет включительно, включая завтрак и доп.место /  Free accommodation for 2 children under 11 years old inclusive, including breakfast and extra bed.</t>
  </si>
  <si>
    <r>
      <t>Дополнительно ЕДИНОРАЗОВО в стоимость заявки добавляются прогулочные ски-пассы за каждого взрослого гостя (</t>
    </r>
    <r>
      <rPr>
        <sz val="11"/>
        <color theme="1"/>
        <rFont val="Calibri"/>
        <family val="2"/>
      </rPr>
      <t xml:space="preserve">возраст </t>
    </r>
    <r>
      <rPr>
        <b/>
        <sz val="11"/>
        <color theme="1"/>
        <rFont val="Calibri"/>
        <family val="2"/>
      </rPr>
      <t>от</t>
    </r>
    <r>
      <rPr>
        <sz val="11"/>
        <color theme="1"/>
        <rFont val="Calibri"/>
        <family val="2"/>
      </rPr>
      <t xml:space="preserve"> </t>
    </r>
    <r>
      <rPr>
        <b/>
        <sz val="11"/>
        <color theme="1"/>
        <rFont val="Calibri"/>
        <family val="2"/>
      </rPr>
      <t>12</t>
    </r>
    <r>
      <rPr>
        <sz val="11"/>
        <color theme="1"/>
        <rFont val="Calibri"/>
        <family val="2"/>
      </rPr>
      <t xml:space="preserve"> лет)</t>
    </r>
    <r>
      <rPr>
        <sz val="11"/>
        <color theme="1"/>
        <rFont val="Calibri"/>
        <family val="2"/>
        <charset val="204"/>
      </rPr>
      <t xml:space="preserve">, стоимость - </t>
    </r>
    <r>
      <rPr>
        <b/>
        <sz val="11"/>
        <color theme="1"/>
        <rFont val="Calibri"/>
        <family val="2"/>
      </rPr>
      <t>1650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1650</t>
    </r>
    <r>
      <rPr>
        <sz val="11"/>
        <color theme="1"/>
        <rFont val="Calibri"/>
        <family val="2"/>
        <charset val="204"/>
      </rPr>
      <t xml:space="preserve"> руб. (</t>
    </r>
    <r>
      <rPr>
        <sz val="11"/>
        <color theme="1"/>
        <rFont val="Calibri"/>
        <family val="2"/>
      </rPr>
      <t xml:space="preserve">возраст </t>
    </r>
    <r>
      <rPr>
        <b/>
        <sz val="11"/>
        <color theme="1"/>
        <rFont val="Calibri"/>
        <family val="2"/>
      </rPr>
      <t>от</t>
    </r>
    <r>
      <rPr>
        <sz val="11"/>
        <color theme="1"/>
        <rFont val="Calibri"/>
        <family val="2"/>
      </rPr>
      <t xml:space="preserve"> </t>
    </r>
    <r>
      <rPr>
        <b/>
        <sz val="11"/>
        <color theme="1"/>
        <rFont val="Calibri"/>
        <family val="2"/>
      </rPr>
      <t>12</t>
    </r>
    <r>
      <rPr>
        <sz val="11"/>
        <color theme="1"/>
        <rFont val="Calibri"/>
        <family val="2"/>
      </rPr>
      <t xml:space="preserve"> лет)</t>
    </r>
    <r>
      <rPr>
        <sz val="11"/>
        <color theme="1"/>
        <rFont val="Calibri"/>
        <family val="2"/>
        <charset val="204"/>
      </rPr>
      <t>. Стоимость прогулочных ски-пассов на всех взрослых просим сразу добавлять в заявку. / Extra pay  for ski-passes per every adult at once (</t>
    </r>
    <r>
      <rPr>
        <sz val="11"/>
        <color theme="1"/>
        <rFont val="Calibri"/>
        <family val="2"/>
      </rPr>
      <t xml:space="preserve">ages </t>
    </r>
    <r>
      <rPr>
        <b/>
        <sz val="11"/>
        <color theme="1"/>
        <rFont val="Calibri"/>
        <family val="2"/>
      </rPr>
      <t>from 12 y.o</t>
    </r>
    <r>
      <rPr>
        <sz val="11"/>
        <color theme="1"/>
        <rFont val="Calibri"/>
        <family val="2"/>
      </rPr>
      <t>. and up</t>
    </r>
    <r>
      <rPr>
        <sz val="11"/>
        <color theme="1"/>
        <rFont val="Calibri"/>
        <family val="2"/>
        <charset val="204"/>
      </rPr>
      <t xml:space="preserve">). Cost  - </t>
    </r>
    <r>
      <rPr>
        <b/>
        <sz val="11"/>
        <color theme="1"/>
        <rFont val="Calibri"/>
        <family val="2"/>
      </rPr>
      <t>1650</t>
    </r>
    <r>
      <rPr>
        <sz val="11"/>
        <color theme="1"/>
        <rFont val="Calibri"/>
        <family val="2"/>
        <charset val="204"/>
      </rPr>
      <t xml:space="preserve"> rub per adult (</t>
    </r>
    <r>
      <rPr>
        <sz val="11"/>
        <color theme="1"/>
        <rFont val="Calibri"/>
        <family val="2"/>
      </rPr>
      <t xml:space="preserve">ages </t>
    </r>
    <r>
      <rPr>
        <b/>
        <sz val="11"/>
        <color theme="1"/>
        <rFont val="Calibri"/>
        <family val="2"/>
      </rPr>
      <t>from</t>
    </r>
    <r>
      <rPr>
        <sz val="11"/>
        <color theme="1"/>
        <rFont val="Calibri"/>
        <family val="2"/>
      </rPr>
      <t xml:space="preserve"> </t>
    </r>
    <r>
      <rPr>
        <b/>
        <sz val="11"/>
        <color theme="1"/>
        <rFont val="Calibri"/>
        <family val="2"/>
      </rPr>
      <t>12 y.o.</t>
    </r>
    <r>
      <rPr>
        <sz val="11"/>
        <color theme="1"/>
        <rFont val="Calibri"/>
        <family val="2"/>
      </rPr>
      <t xml:space="preserve"> and up</t>
    </r>
    <r>
      <rPr>
        <sz val="11"/>
        <color theme="1"/>
        <rFont val="Calibri"/>
        <family val="2"/>
        <charset val="204"/>
      </rPr>
      <t xml:space="preserve">).  The cost of the ski-passes for each guest (at extra bed)  is also added - </t>
    </r>
    <r>
      <rPr>
        <b/>
        <sz val="11"/>
        <color theme="1"/>
        <rFont val="Calibri"/>
        <family val="2"/>
      </rPr>
      <t>1650</t>
    </r>
    <r>
      <rPr>
        <sz val="11"/>
        <color theme="1"/>
        <rFont val="Calibri"/>
        <family val="2"/>
        <charset val="204"/>
      </rPr>
      <t xml:space="preserve"> rub per adult </t>
    </r>
    <r>
      <rPr>
        <sz val="11"/>
        <color theme="1"/>
        <rFont val="Calibri"/>
        <family val="2"/>
      </rPr>
      <t>(ages</t>
    </r>
    <r>
      <rPr>
        <b/>
        <sz val="11"/>
        <color theme="1"/>
        <rFont val="Calibri"/>
        <family val="2"/>
      </rPr>
      <t xml:space="preserve"> from 12 y.o. </t>
    </r>
    <r>
      <rPr>
        <sz val="11"/>
        <color theme="1"/>
        <rFont val="Calibri"/>
        <family val="2"/>
      </rPr>
      <t>and up</t>
    </r>
    <r>
      <rPr>
        <sz val="11"/>
        <color theme="1"/>
        <rFont val="Calibri"/>
        <family val="2"/>
        <charset val="204"/>
      </rPr>
      <t>). Please, add the cost of ski-passes for all aduts to the application immediately.</t>
    </r>
  </si>
  <si>
    <r>
      <t xml:space="preserve">Период продажи: </t>
    </r>
    <r>
      <rPr>
        <b/>
        <sz val="9"/>
        <rFont val="Times New Roman"/>
        <family val="1"/>
      </rPr>
      <t>22.03.2023</t>
    </r>
    <r>
      <rPr>
        <b/>
        <sz val="9"/>
        <rFont val="Times New Roman"/>
        <family val="1"/>
        <charset val="204"/>
      </rPr>
      <t xml:space="preserve"> - 29.09.2023</t>
    </r>
    <r>
      <rPr>
        <sz val="9"/>
        <rFont val="Times New Roman"/>
        <family val="1"/>
        <charset val="204"/>
      </rPr>
      <t xml:space="preserve">/ Period of sales: </t>
    </r>
    <r>
      <rPr>
        <b/>
        <sz val="9"/>
        <rFont val="Times New Roman"/>
        <family val="1"/>
        <charset val="204"/>
      </rPr>
      <t>22.03.2023 - 29.09.2023</t>
    </r>
  </si>
  <si>
    <r>
      <t xml:space="preserve">Период проживания: </t>
    </r>
    <r>
      <rPr>
        <b/>
        <sz val="9"/>
        <rFont val="Times New Roman"/>
        <family val="1"/>
      </rPr>
      <t>01.06.2023</t>
    </r>
    <r>
      <rPr>
        <b/>
        <sz val="9"/>
        <rFont val="Times New Roman"/>
        <family val="1"/>
        <charset val="204"/>
      </rPr>
      <t xml:space="preserve"> - 30.09.2023​</t>
    </r>
    <r>
      <rPr>
        <sz val="9"/>
        <rFont val="Times New Roman"/>
        <family val="1"/>
        <charset val="204"/>
      </rPr>
      <t xml:space="preserve">/ Period of stay: </t>
    </r>
    <r>
      <rPr>
        <b/>
        <sz val="9"/>
        <rFont val="Times New Roman"/>
        <family val="1"/>
        <charset val="204"/>
      </rPr>
      <t>01.06.2023 - 30.09.2023​</t>
    </r>
  </si>
  <si>
    <t>Купонная книга с 10 бесплатными активностями курорта и скидками на другие акции</t>
  </si>
  <si>
    <t>1. Прогулочные билеты на канатную дорогу для посещения водопада Поликаря высотой 70 м 
 Действует для всех гостей в номере, дети до 7 лет бесплатно. / Walking tickets for the cable car to visit the waterfall Polikaria 70 m high. Valid for all guests in the room, children under 7 years old free of charge</t>
  </si>
  <si>
    <t>2. Трансфер на побережье Чёрного моря. Действует для всех гостей, проживающих в номере. / Transfer to the Black Sea coast. Valid for all guests staying in the room</t>
  </si>
  <si>
    <t xml:space="preserve">3.  Маршрут Верёвочного парка на выбор. Действует для всех гостей в номере 4+ / Rope Park itinerary of your choice. Valid for all guests in room 4+.
</t>
  </si>
  <si>
    <t xml:space="preserve">4.  Восхождение на пик Черной Пирамиды. Действует для всех гостей в номере 10+. / Climbing the peak of the Black Pyramid. Valid for all guests in Room 10+.
</t>
  </si>
  <si>
    <t xml:space="preserve">5.  Почтовая открытка-сувенир для отправки с вершины Чёрная Пирамида на высоте 2375 м. Действует на 1 открытку. / Postcard souvenir for sending from the top of the Black Pyramid at 2375 m. Valid for 1 postcard
</t>
  </si>
  <si>
    <t>6.  Прокат городского велосипеда на 1 час. Действует на одного взрослого и ребёнка 3-12 лет/ City bike rental for 1 hour. Valid for one adult and a child under 3-12 years of age.</t>
  </si>
  <si>
    <r>
      <t>7. Прокат беговелов на 1 час. Действует на всех детей от 2 до 5 лет, проживающих в номере</t>
    </r>
    <r>
      <rPr>
        <sz val="10"/>
        <rFont val="Arial Cyr"/>
        <charset val="204"/>
      </rPr>
      <t xml:space="preserve"> /</t>
    </r>
    <r>
      <rPr>
        <sz val="8"/>
        <color theme="1"/>
        <rFont val="Verdana"/>
        <family val="2"/>
        <charset val="204"/>
      </rPr>
      <t xml:space="preserve"> Balance bike</t>
    </r>
    <r>
      <rPr>
        <sz val="9"/>
        <color theme="1"/>
        <rFont val="Verdana"/>
        <family val="2"/>
        <charset val="204"/>
      </rPr>
      <t xml:space="preserve"> rental for 1 hour. Valid for all children from 2 to 5 years old staying in the room</t>
    </r>
  </si>
  <si>
    <r>
      <t>8. VR-экскурсия по курорту. Действует для всех гостей в номере 5+</t>
    </r>
    <r>
      <rPr>
        <sz val="10"/>
        <rFont val="Arial Cyr"/>
        <charset val="204"/>
      </rPr>
      <t xml:space="preserve"> /</t>
    </r>
    <r>
      <rPr>
        <sz val="8"/>
        <color theme="1"/>
        <rFont val="Verdana"/>
        <family val="2"/>
        <charset val="204"/>
      </rPr>
      <t xml:space="preserve"> VR tour of the resort. Valid for all guests in room 5+</t>
    </r>
  </si>
  <si>
    <t xml:space="preserve">9.  Мастер-класс по катанию на скейтбордах и роликах. Действует для всех гостей в номере 3+ / Skateboarding and rollerblading master class. Valid for all guests in room 3+
</t>
  </si>
  <si>
    <t xml:space="preserve">10.  Открытый урок по маунтинбайку. Действует для всех гостей в номере 14+ / Open mountain biking lesson. Valid for all guests in room 14+
</t>
  </si>
  <si>
    <r>
      <rPr>
        <sz val="9"/>
        <color theme="1"/>
        <rFont val="Times New Roman"/>
        <family val="1"/>
      </rPr>
      <t>Период бронирования</t>
    </r>
    <r>
      <rPr>
        <b/>
        <sz val="9"/>
        <color theme="1"/>
        <rFont val="Times New Roman"/>
        <family val="1"/>
        <charset val="204"/>
      </rPr>
      <t xml:space="preserve">: 08.02.2023 - 30.05.2023 /  </t>
    </r>
    <r>
      <rPr>
        <sz val="9"/>
        <color theme="1"/>
        <rFont val="Times New Roman"/>
        <family val="1"/>
      </rPr>
      <t>Period of sales</t>
    </r>
    <r>
      <rPr>
        <b/>
        <sz val="9"/>
        <color theme="1"/>
        <rFont val="Times New Roman"/>
        <family val="1"/>
        <charset val="204"/>
      </rPr>
      <t>: 08.02.2023 - 30.05.2023</t>
    </r>
  </si>
  <si>
    <r>
      <t xml:space="preserve">Период проживания: </t>
    </r>
    <r>
      <rPr>
        <b/>
        <sz val="9"/>
        <rFont val="Times New Roman"/>
        <family val="1"/>
        <charset val="204"/>
      </rPr>
      <t xml:space="preserve">с 24.03.2023 - 31.05.2023 </t>
    </r>
    <r>
      <rPr>
        <sz val="9"/>
        <rFont val="Times New Roman"/>
        <family val="1"/>
        <charset val="204"/>
      </rPr>
      <t xml:space="preserve">/ Period of stay: </t>
    </r>
    <r>
      <rPr>
        <b/>
        <sz val="9"/>
        <rFont val="Times New Roman"/>
        <family val="1"/>
        <charset val="204"/>
      </rPr>
      <t>24.03.2023 - 31.05.2023</t>
    </r>
  </si>
  <si>
    <r>
      <t>Дополнительно ЕДИНОРАЗОВО в стоимость заявки добавляются прогулочные ски-пассы за каждого взрослого гостя (</t>
    </r>
    <r>
      <rPr>
        <sz val="11"/>
        <color theme="1"/>
        <rFont val="Calibri"/>
        <family val="2"/>
      </rPr>
      <t xml:space="preserve">возраст </t>
    </r>
    <r>
      <rPr>
        <b/>
        <sz val="11"/>
        <color theme="1"/>
        <rFont val="Calibri"/>
        <family val="2"/>
      </rPr>
      <t>от</t>
    </r>
    <r>
      <rPr>
        <sz val="11"/>
        <color theme="1"/>
        <rFont val="Calibri"/>
        <family val="2"/>
      </rPr>
      <t xml:space="preserve"> </t>
    </r>
    <r>
      <rPr>
        <b/>
        <sz val="11"/>
        <color theme="1"/>
        <rFont val="Calibri"/>
        <family val="2"/>
      </rPr>
      <t>12</t>
    </r>
    <r>
      <rPr>
        <sz val="11"/>
        <color theme="1"/>
        <rFont val="Calibri"/>
        <family val="2"/>
      </rPr>
      <t xml:space="preserve"> лет)</t>
    </r>
    <r>
      <rPr>
        <sz val="11"/>
        <color theme="1"/>
        <rFont val="Calibri"/>
        <family val="2"/>
        <charset val="204"/>
      </rPr>
      <t xml:space="preserve">, стоимость - </t>
    </r>
    <r>
      <rPr>
        <b/>
        <sz val="11"/>
        <color theme="1"/>
        <rFont val="Calibri"/>
        <family val="2"/>
      </rPr>
      <t>1600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1600</t>
    </r>
    <r>
      <rPr>
        <sz val="11"/>
        <color theme="1"/>
        <rFont val="Calibri"/>
        <family val="2"/>
        <charset val="204"/>
      </rPr>
      <t xml:space="preserve"> руб. (</t>
    </r>
    <r>
      <rPr>
        <sz val="11"/>
        <color theme="1"/>
        <rFont val="Calibri"/>
        <family val="2"/>
      </rPr>
      <t xml:space="preserve">возраст </t>
    </r>
    <r>
      <rPr>
        <b/>
        <sz val="11"/>
        <color theme="1"/>
        <rFont val="Calibri"/>
        <family val="2"/>
      </rPr>
      <t>от</t>
    </r>
    <r>
      <rPr>
        <sz val="11"/>
        <color theme="1"/>
        <rFont val="Calibri"/>
        <family val="2"/>
      </rPr>
      <t xml:space="preserve"> </t>
    </r>
    <r>
      <rPr>
        <b/>
        <sz val="11"/>
        <color theme="1"/>
        <rFont val="Calibri"/>
        <family val="2"/>
      </rPr>
      <t>12</t>
    </r>
    <r>
      <rPr>
        <sz val="11"/>
        <color theme="1"/>
        <rFont val="Calibri"/>
        <family val="2"/>
      </rPr>
      <t xml:space="preserve"> лет)</t>
    </r>
    <r>
      <rPr>
        <sz val="11"/>
        <color theme="1"/>
        <rFont val="Calibri"/>
        <family val="2"/>
        <charset val="204"/>
      </rPr>
      <t>. Стоимость прогулочных ски-пассов на всех взрослых просим сразу добавлять в заявку. / Extra pay  for ski-passes per every adult at once (</t>
    </r>
    <r>
      <rPr>
        <sz val="11"/>
        <color theme="1"/>
        <rFont val="Calibri"/>
        <family val="2"/>
      </rPr>
      <t xml:space="preserve">ages </t>
    </r>
    <r>
      <rPr>
        <b/>
        <sz val="11"/>
        <color theme="1"/>
        <rFont val="Calibri"/>
        <family val="2"/>
      </rPr>
      <t>from 12 y.o</t>
    </r>
    <r>
      <rPr>
        <sz val="11"/>
        <color theme="1"/>
        <rFont val="Calibri"/>
        <family val="2"/>
      </rPr>
      <t>. and up</t>
    </r>
    <r>
      <rPr>
        <sz val="11"/>
        <color theme="1"/>
        <rFont val="Calibri"/>
        <family val="2"/>
        <charset val="204"/>
      </rPr>
      <t xml:space="preserve">). Cost  - </t>
    </r>
    <r>
      <rPr>
        <b/>
        <sz val="11"/>
        <color theme="1"/>
        <rFont val="Calibri"/>
        <family val="2"/>
      </rPr>
      <t>1600</t>
    </r>
    <r>
      <rPr>
        <sz val="11"/>
        <color theme="1"/>
        <rFont val="Calibri"/>
        <family val="2"/>
        <charset val="204"/>
      </rPr>
      <t xml:space="preserve"> rub per adult (</t>
    </r>
    <r>
      <rPr>
        <sz val="11"/>
        <color theme="1"/>
        <rFont val="Calibri"/>
        <family val="2"/>
      </rPr>
      <t xml:space="preserve">ages </t>
    </r>
    <r>
      <rPr>
        <b/>
        <sz val="11"/>
        <color theme="1"/>
        <rFont val="Calibri"/>
        <family val="2"/>
      </rPr>
      <t>from</t>
    </r>
    <r>
      <rPr>
        <sz val="11"/>
        <color theme="1"/>
        <rFont val="Calibri"/>
        <family val="2"/>
      </rPr>
      <t xml:space="preserve"> </t>
    </r>
    <r>
      <rPr>
        <b/>
        <sz val="11"/>
        <color theme="1"/>
        <rFont val="Calibri"/>
        <family val="2"/>
      </rPr>
      <t>12 y.o.</t>
    </r>
    <r>
      <rPr>
        <sz val="11"/>
        <color theme="1"/>
        <rFont val="Calibri"/>
        <family val="2"/>
      </rPr>
      <t xml:space="preserve"> and up</t>
    </r>
    <r>
      <rPr>
        <sz val="11"/>
        <color theme="1"/>
        <rFont val="Calibri"/>
        <family val="2"/>
        <charset val="204"/>
      </rPr>
      <t xml:space="preserve">).  The cost of the ski-passes for each guest (at extra bed)  is also added - </t>
    </r>
    <r>
      <rPr>
        <b/>
        <sz val="11"/>
        <color theme="1"/>
        <rFont val="Calibri"/>
        <family val="2"/>
      </rPr>
      <t>1600</t>
    </r>
    <r>
      <rPr>
        <sz val="11"/>
        <color theme="1"/>
        <rFont val="Calibri"/>
        <family val="2"/>
        <charset val="204"/>
      </rPr>
      <t xml:space="preserve"> rub per adult </t>
    </r>
    <r>
      <rPr>
        <sz val="11"/>
        <color theme="1"/>
        <rFont val="Calibri"/>
        <family val="2"/>
      </rPr>
      <t>(ages</t>
    </r>
    <r>
      <rPr>
        <b/>
        <sz val="11"/>
        <color theme="1"/>
        <rFont val="Calibri"/>
        <family val="2"/>
      </rPr>
      <t xml:space="preserve"> from 12 y.o. </t>
    </r>
    <r>
      <rPr>
        <sz val="11"/>
        <color theme="1"/>
        <rFont val="Calibri"/>
        <family val="2"/>
      </rPr>
      <t>and up</t>
    </r>
    <r>
      <rPr>
        <sz val="11"/>
        <color theme="1"/>
        <rFont val="Calibri"/>
        <family val="2"/>
        <charset val="204"/>
      </rPr>
      <t>). Please, add the cost of ski-passes for all aduts to the application immediately.</t>
    </r>
  </si>
  <si>
    <r>
      <t xml:space="preserve">Период продажи: </t>
    </r>
    <r>
      <rPr>
        <b/>
        <sz val="9"/>
        <rFont val="Times New Roman"/>
        <family val="1"/>
      </rPr>
      <t>05.04.2023</t>
    </r>
    <r>
      <rPr>
        <b/>
        <sz val="9"/>
        <rFont val="Times New Roman"/>
        <family val="1"/>
        <charset val="204"/>
      </rPr>
      <t xml:space="preserve"> - 30.08.2023 </t>
    </r>
    <r>
      <rPr>
        <sz val="9"/>
        <rFont val="Times New Roman"/>
        <family val="1"/>
        <charset val="204"/>
      </rPr>
      <t xml:space="preserve">/ Period of sales: </t>
    </r>
    <r>
      <rPr>
        <b/>
        <sz val="9"/>
        <rFont val="Times New Roman"/>
        <family val="1"/>
        <charset val="204"/>
      </rPr>
      <t>05.04.2023 - 30.08.2023</t>
    </r>
  </si>
  <si>
    <r>
      <t xml:space="preserve">Период проживания: </t>
    </r>
    <r>
      <rPr>
        <b/>
        <sz val="9"/>
        <rFont val="Times New Roman"/>
        <family val="1"/>
      </rPr>
      <t>17.06.2023</t>
    </r>
    <r>
      <rPr>
        <b/>
        <sz val="9"/>
        <rFont val="Times New Roman"/>
        <family val="1"/>
        <charset val="204"/>
      </rPr>
      <t xml:space="preserve"> - 31.08.2023 ​</t>
    </r>
    <r>
      <rPr>
        <sz val="9"/>
        <rFont val="Times New Roman"/>
        <family val="1"/>
        <charset val="204"/>
      </rPr>
      <t xml:space="preserve">/ Period of stay: </t>
    </r>
    <r>
      <rPr>
        <b/>
        <sz val="9"/>
        <rFont val="Times New Roman"/>
        <family val="1"/>
        <charset val="204"/>
      </rPr>
      <t>17.06.2023 - 31.08.2023</t>
    </r>
  </si>
  <si>
    <r>
      <t>В предложение «Наполни свое лето» входят </t>
    </r>
    <r>
      <rPr>
        <b/>
        <i/>
        <sz val="8"/>
        <color indexed="8"/>
        <rFont val="Verdana"/>
        <family val="2"/>
        <charset val="204"/>
      </rPr>
      <t>бесплатно</t>
    </r>
    <r>
      <rPr>
        <sz val="8"/>
        <color indexed="8"/>
        <rFont val="Verdana"/>
        <family val="2"/>
        <charset val="204"/>
      </rPr>
      <t xml:space="preserve"> (</t>
    </r>
    <r>
      <rPr>
        <sz val="8"/>
        <color rgb="FFC00000"/>
        <rFont val="Verdana"/>
        <family val="2"/>
        <charset val="204"/>
      </rPr>
      <t>* условия предлоставления услуг подробно представлены в купонной книге</t>
    </r>
    <r>
      <rPr>
        <sz val="8"/>
        <color indexed="8"/>
        <rFont val="Verdana"/>
        <family val="2"/>
        <charset val="204"/>
      </rPr>
      <t>):</t>
    </r>
  </si>
  <si>
    <t>1. Прогулочный билет на канатную дорогу до уровня Поляна 2200*. *Тариф включает прогулочные билеты на всех гостей, проживающих в номере. / Rope road walking ticket to the level of the Glade 2200*. *Rate includes the walking tickets for all guests staying in the room.</t>
  </si>
  <si>
    <t>2. Обзорная экскурсия по Поляне 540 / Sightseeing tour of the Polyana 540</t>
  </si>
  <si>
    <t xml:space="preserve">3.  Прогулка с гидом по экотропе «Папоротниковая» / A guided walk along the Fern Ecotrope
</t>
  </si>
  <si>
    <t xml:space="preserve">4.  Прокат велосипедов / Bicycle rental
</t>
  </si>
  <si>
    <t xml:space="preserve">5.  Занятия йогой с фитнес-инструктором на панорамной лужайке / Yoga classes with a fitness instructor at the panoramic lawn
</t>
  </si>
  <si>
    <t>Открытый тариф "Наполни своё лето"</t>
  </si>
  <si>
    <t xml:space="preserve">Ограничения / Restrictions </t>
  </si>
  <si>
    <t>Тариф доступен до 29.12.2023</t>
  </si>
  <si>
    <t xml:space="preserve">Тариф закрыт на даты   01.07.2023-31.08.2023, 30.12.2023-31.03.2024 включительно. </t>
  </si>
  <si>
    <t>Специальный тариф "4=3"</t>
  </si>
  <si>
    <t>Ограничения / Restrictions</t>
  </si>
  <si>
    <t xml:space="preserve">Минимальное количество ночей проживания: 4 ночи / Minimum stay 4 nights </t>
  </si>
  <si>
    <t xml:space="preserve">Максимальное количество ночей проживания: 4 ночи / Maximum stay 4 nights </t>
  </si>
  <si>
    <t>Открытый тариф "Яркие осенние каникулы"</t>
  </si>
  <si>
    <r>
      <t xml:space="preserve">Период проживания: </t>
    </r>
    <r>
      <rPr>
        <b/>
        <sz val="9"/>
        <rFont val="Times New Roman"/>
        <family val="1"/>
        <charset val="204"/>
      </rPr>
      <t xml:space="preserve">с 01.10.2023 - 30.11.202​3 </t>
    </r>
    <r>
      <rPr>
        <sz val="9"/>
        <rFont val="Times New Roman"/>
        <family val="1"/>
        <charset val="204"/>
      </rPr>
      <t xml:space="preserve">/ Period of stay: </t>
    </r>
    <r>
      <rPr>
        <b/>
        <sz val="9"/>
        <rFont val="Times New Roman"/>
        <family val="1"/>
        <charset val="204"/>
      </rPr>
      <t xml:space="preserve">с 01.10.2023 - 30.11.202​3 </t>
    </r>
  </si>
  <si>
    <r>
      <t>1. Прогулочные билеты на подъёмники "Панорама Красной Поляны"</t>
    </r>
    <r>
      <rPr>
        <sz val="9"/>
        <color rgb="FF000000"/>
        <rFont val="Verdana"/>
        <family val="2"/>
      </rPr>
      <t> (для всех гостей в номере на все открытые канатные дороги) / Walking tickets for the "Panorama of Krasnaya Polyana" elevators (for all guests in the room for all open ropeways);</t>
    </r>
  </si>
  <si>
    <r>
      <t>2. Обзорная экскурсия по высотам Курорта</t>
    </r>
    <r>
      <rPr>
        <sz val="9"/>
        <color rgb="FF000000"/>
        <rFont val="Verdana"/>
        <family val="2"/>
      </rPr>
      <t> (для всех гостей в номере) / A sightseeing tour of the Heights Resort (for all in-room guests);</t>
    </r>
  </si>
  <si>
    <r>
      <t xml:space="preserve">Период продажи: </t>
    </r>
    <r>
      <rPr>
        <b/>
        <sz val="9"/>
        <rFont val="Times New Roman"/>
        <family val="1"/>
        <charset val="204"/>
      </rPr>
      <t>с 02.08.2023 - 29.11.2023​</t>
    </r>
    <r>
      <rPr>
        <sz val="9"/>
        <rFont val="Times New Roman"/>
        <family val="1"/>
        <charset val="204"/>
      </rPr>
      <t xml:space="preserve">/ Period of sales: </t>
    </r>
    <r>
      <rPr>
        <b/>
        <sz val="9"/>
        <rFont val="Times New Roman"/>
        <family val="1"/>
        <charset val="204"/>
      </rPr>
      <t>с  02.08.2023 - 29.11.2023</t>
    </r>
  </si>
  <si>
    <t>Бесплатное размещение 2 детей возрастом до 11 лет, включая завтрак и доп.место /  Free accommodation for 2 children under 11 years old, including breakfast and extra bed.</t>
  </si>
  <si>
    <r>
      <t xml:space="preserve">Дополнительно ЕДИНОРАЗОВО в стоимость заявки добавляются прогулочные ски-пассы за каждого взрослого гостя (возраст от 12 лет), стоимость - </t>
    </r>
    <r>
      <rPr>
        <b/>
        <sz val="11"/>
        <color theme="1"/>
        <rFont val="Calibri"/>
        <family val="2"/>
      </rPr>
      <t>1800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1800</t>
    </r>
    <r>
      <rPr>
        <sz val="11"/>
        <color theme="1"/>
        <rFont val="Calibri"/>
        <family val="2"/>
        <charset val="204"/>
      </rPr>
      <t xml:space="preserve"> руб. (возраст от 12 лет). Стоимость прогулочных ски-пассов на всех взрослых просим сразу добавлять в заявку. / Extra pay  for ski-passes per every adult at once (ages from 12 y.o. and up). Cost  - </t>
    </r>
    <r>
      <rPr>
        <b/>
        <sz val="11"/>
        <color theme="1"/>
        <rFont val="Calibri"/>
        <family val="2"/>
      </rPr>
      <t>1800</t>
    </r>
    <r>
      <rPr>
        <sz val="11"/>
        <color theme="1"/>
        <rFont val="Calibri"/>
        <family val="2"/>
        <charset val="204"/>
      </rPr>
      <t xml:space="preserve"> rub per adult (ages from 12 y.o. and up).  The cost of the ski-passes for each guest (at extra bed)  is also added - </t>
    </r>
    <r>
      <rPr>
        <b/>
        <sz val="11"/>
        <color theme="1"/>
        <rFont val="Calibri"/>
        <family val="2"/>
      </rPr>
      <t>1800</t>
    </r>
    <r>
      <rPr>
        <sz val="11"/>
        <color theme="1"/>
        <rFont val="Calibri"/>
        <family val="2"/>
        <charset val="204"/>
      </rPr>
      <t xml:space="preserve"> rub per adult (ages from 12 y.o. and up). Please, add the cost of ski-passes for all adults to the application immediately.</t>
    </r>
  </si>
  <si>
    <r>
      <t>3. 1 час проката городского велосипеда</t>
    </r>
    <r>
      <rPr>
        <sz val="9"/>
        <color rgb="FF000000"/>
        <rFont val="Verdana"/>
        <family val="2"/>
      </rPr>
      <t> (для 1 взрослого и ребенка до 12 лет) / 1 hour city bike rental (for 1 adult and child under 12 years old);</t>
    </r>
  </si>
  <si>
    <r>
      <t>4. 1 маршрут верёвочного парка на выбор</t>
    </r>
    <r>
      <rPr>
        <sz val="9"/>
        <color rgb="FF000000"/>
        <rFont val="Verdana"/>
        <family val="2"/>
      </rPr>
      <t> (для всех гостей в номере) / 1 rope park route of your choice (for all in-room guests);</t>
    </r>
  </si>
  <si>
    <r>
      <t>5. Открытка-сувенир</t>
    </r>
    <r>
      <rPr>
        <sz val="9"/>
        <color rgb="FF000000"/>
        <rFont val="Verdana"/>
        <family val="2"/>
      </rPr>
      <t> (предоставляется 1 открытка на номер) / Souvenir postcard (1 postcard per room is provided);</t>
    </r>
  </si>
  <si>
    <r>
      <t>6. Стикерпак с талисманом курорта Серной Полей</t>
    </r>
    <r>
      <rPr>
        <sz val="9"/>
        <color rgb="FF000000"/>
        <rFont val="Verdana"/>
        <family val="2"/>
      </rPr>
      <t> (предоставляется один стикерпак на номер) / Stickerpack featuring the Sulphur Pole Resort mascot (one stickerpack per room is provided);</t>
    </r>
  </si>
  <si>
    <r>
      <t>7. Консультация стилиста и визажиста от салона в спа центре SOUL SPA</t>
    </r>
    <r>
      <rPr>
        <sz val="9"/>
        <color rgb="FF000000"/>
        <rFont val="Verdana"/>
        <family val="2"/>
      </rPr>
      <t> (для всех гостей в номере) / Consultation of stylist and make-up artist from the salon in the SOUL SPA center (for all guests in the room).</t>
    </r>
  </si>
  <si>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The reservation can be canceled without penalty up to 24 hours before arrival. Cancellation after the specified time - a penalty - the cost of the first night of stay.
</t>
    </r>
    <r>
      <rPr>
        <b/>
        <sz val="12"/>
        <color rgb="FFFF0000"/>
        <rFont val="Times New Roman"/>
        <family val="1"/>
      </rPr>
      <t/>
    </r>
  </si>
  <si>
    <t>Мин срок бронирования до заезда: 14 дня/ Min. Booking period before arrival: 14 days.</t>
  </si>
  <si>
    <r>
      <t xml:space="preserve">Дополнительно ЕДИНОРАЗОВО в стоимость заявки добавляются прогулочные ски-пассы за каждого взрослого гостя (возраст от 12 лет), стоимость - </t>
    </r>
    <r>
      <rPr>
        <b/>
        <sz val="11"/>
        <color theme="1"/>
        <rFont val="Calibri"/>
        <family val="2"/>
      </rPr>
      <t>2000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 xml:space="preserve">2000 </t>
    </r>
    <r>
      <rPr>
        <sz val="11"/>
        <color theme="1"/>
        <rFont val="Calibri"/>
        <family val="2"/>
        <charset val="204"/>
      </rPr>
      <t xml:space="preserve">руб. (возраст от 12 лет). Стоимость прогулочных ски-пассов на всех взрослых просим сразу добавлять в заявку. / Extra pay  for ski-passes per every adult at once (ages from 12 y.o. and up).  The cost of the ski-passes for each guest (at extra bed)  is also added - </t>
    </r>
    <r>
      <rPr>
        <b/>
        <sz val="11"/>
        <color theme="1"/>
        <rFont val="Calibri"/>
        <family val="2"/>
      </rPr>
      <t>2000</t>
    </r>
    <r>
      <rPr>
        <sz val="11"/>
        <color theme="1"/>
        <rFont val="Calibri"/>
        <family val="2"/>
        <charset val="204"/>
      </rPr>
      <t xml:space="preserve"> rub per adult (ages from 12 y.o. and up). Please, add the cost of ski-passes for all adults to the application immediately.</t>
    </r>
  </si>
  <si>
    <t xml:space="preserve">в том числе НДС, предусмотренный НК РФ </t>
  </si>
  <si>
    <t>4.    Посещение Леса Чудес и Фермы северных оленей для детей от 5 до  12 лет  (бесплатно при покупке одного взрослого билета)/Visit to the Forest of Wonders and Reindeer Farm for children from 5 to 12 years old (free of charge when buying one adult ticket)</t>
  </si>
  <si>
    <t>6.    Стикерпак  в подарок (1 стикер на 1 номер)/Stickerpack as a gift (1 sticker per 1 room)</t>
  </si>
  <si>
    <t>Специальный тариф "Каникулы в горах" / Special offer "Mountain vacations"</t>
  </si>
  <si>
    <r>
      <t xml:space="preserve">По купонной книге в предложение </t>
    </r>
    <r>
      <rPr>
        <b/>
        <sz val="10"/>
        <rFont val="Times New Roman"/>
        <family val="1"/>
        <charset val="204"/>
      </rPr>
      <t>«Каникулы в горах»</t>
    </r>
    <r>
      <rPr>
        <sz val="10"/>
        <rFont val="Times New Roman"/>
        <family val="1"/>
        <charset val="204"/>
      </rPr>
      <t xml:space="preserve"> входят </t>
    </r>
    <r>
      <rPr>
        <i/>
        <sz val="10"/>
        <rFont val="Times New Roman"/>
        <family val="1"/>
        <charset val="204"/>
      </rPr>
      <t>бесплатно* / The special offer "Mountain vacations" includes free of charge (for hotel guests):</t>
    </r>
    <r>
      <rPr>
        <sz val="10"/>
        <rFont val="Times New Roman"/>
        <family val="1"/>
        <charset val="204"/>
      </rPr>
      <t>:</t>
    </r>
  </si>
  <si>
    <r>
      <t xml:space="preserve">Период продажи: </t>
    </r>
    <r>
      <rPr>
        <b/>
        <sz val="9"/>
        <rFont val="Times New Roman"/>
        <family val="1"/>
      </rPr>
      <t>03.04.2024</t>
    </r>
    <r>
      <rPr>
        <b/>
        <sz val="9"/>
        <rFont val="Times New Roman"/>
        <family val="1"/>
        <charset val="204"/>
      </rPr>
      <t xml:space="preserve"> - 29.09.2024 </t>
    </r>
    <r>
      <rPr>
        <sz val="9"/>
        <rFont val="Times New Roman"/>
        <family val="1"/>
        <charset val="204"/>
      </rPr>
      <t xml:space="preserve">/ Period of sales: </t>
    </r>
    <r>
      <rPr>
        <b/>
        <sz val="9"/>
        <rFont val="Times New Roman"/>
        <family val="1"/>
        <charset val="204"/>
      </rPr>
      <t>03.04.2024 - 29.09.2024</t>
    </r>
  </si>
  <si>
    <r>
      <t xml:space="preserve">Период проживания: </t>
    </r>
    <r>
      <rPr>
        <b/>
        <sz val="9"/>
        <rFont val="Times New Roman"/>
        <family val="1"/>
      </rPr>
      <t>01.06.2024</t>
    </r>
    <r>
      <rPr>
        <b/>
        <sz val="9"/>
        <rFont val="Times New Roman"/>
        <family val="1"/>
        <charset val="204"/>
      </rPr>
      <t xml:space="preserve"> - 30.09.2024 ​</t>
    </r>
    <r>
      <rPr>
        <sz val="9"/>
        <rFont val="Times New Roman"/>
        <family val="1"/>
        <charset val="204"/>
      </rPr>
      <t xml:space="preserve">/ Period of stay: </t>
    </r>
    <r>
      <rPr>
        <b/>
        <sz val="9"/>
        <rFont val="Times New Roman"/>
        <family val="1"/>
        <charset val="204"/>
      </rPr>
      <t>01.06.2024 - 30.09.2024</t>
    </r>
  </si>
  <si>
    <t>Великолепный завтрак по системе "Шведский стол"</t>
  </si>
  <si>
    <t>Купонную книгу на бесплатные активности курорта</t>
  </si>
  <si>
    <t xml:space="preserve">Парковка на Поляне 960; </t>
  </si>
  <si>
    <t>1. Прогулочные билеты "Панорама Красной Поляны" *. *Тариф включает прогулочные билеты на всех гостей, проживающих в номере 7+, до 7 лет. / Rope road walking tickets "Panorama of Krasnaya Polyana"*. *The rate includes walking tickets for all guests staying in a room 7+, up to 7 years old</t>
  </si>
  <si>
    <t>2. Трансфер на побережье Чёрного моря (для всех гостей в номере, по предварительной записи) / Transfer to the Black Sea coast (for all in-room guests, by advance appointment)</t>
  </si>
  <si>
    <t xml:space="preserve">*Пляж функционирует с 01.06.2024-30.09.2024, в график могут быть внесены изменения в зависимости от погодных условий. Трансфер предоставляется ежедневно для всех гостей, проживающих в номере.
Расписание трансфера уточняйте на ресепшн вашего отеля. 
Предварительная запись на трансфер обязательна. 
</t>
  </si>
  <si>
    <t>Предоставление услуг может зависеть от погодных условий и работы канатных дорог. НАО «Красная поляна» оставляет за собой право изменять услуги в составе пакета / The services provided may depend on the weather conditions and the work of ropeways. NAO "Krasnaya Polyana" reserves the right to change the services in the package.</t>
  </si>
  <si>
    <t>Наполни своё лето</t>
  </si>
  <si>
    <r>
      <t>В предложение «Наполни свое лето» входят </t>
    </r>
    <r>
      <rPr>
        <b/>
        <i/>
        <sz val="8"/>
        <color indexed="8"/>
        <rFont val="Verdana"/>
        <family val="2"/>
        <charset val="204"/>
      </rPr>
      <t>бесплатно</t>
    </r>
    <r>
      <rPr>
        <sz val="8"/>
        <color indexed="8"/>
        <rFont val="Verdana"/>
        <family val="2"/>
        <charset val="204"/>
      </rPr>
      <t xml:space="preserve"> (</t>
    </r>
    <r>
      <rPr>
        <sz val="8"/>
        <color rgb="FFC00000"/>
        <rFont val="Verdana"/>
        <family val="2"/>
        <charset val="204"/>
      </rPr>
      <t>* условия предоставления услуг подробно представлены в купонной книге</t>
    </r>
    <r>
      <rPr>
        <sz val="8"/>
        <color indexed="8"/>
        <rFont val="Verdana"/>
        <family val="2"/>
        <charset val="204"/>
      </rPr>
      <t>) / The offer "Fill up your summer" includes free of charge (* terms of services are detailed in the coupon book):</t>
    </r>
  </si>
  <si>
    <t>3. Обзорная экскурсия по высотам с 540 до 2200 (для всех гостей в номере) / Sightseeing excursion to heights from 540 to 2200 (for all in-room guests)</t>
  </si>
  <si>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На период </t>
    </r>
    <r>
      <rPr>
        <b/>
        <sz val="9"/>
        <color theme="1"/>
        <rFont val="Times New Roman"/>
        <family val="1"/>
      </rPr>
      <t>29.12.2024</t>
    </r>
    <r>
      <rPr>
        <b/>
        <sz val="9"/>
        <color theme="1"/>
        <rFont val="Times New Roman"/>
        <family val="1"/>
        <charset val="204"/>
      </rPr>
      <t>-08.01.2025, включительно</t>
    </r>
    <r>
      <rPr>
        <sz val="9"/>
        <color theme="1"/>
        <rFont val="Times New Roman"/>
        <family val="1"/>
        <charset val="204"/>
      </rPr>
      <t xml:space="preserve">, -  бесплатная отмена бронирования за </t>
    </r>
    <r>
      <rPr>
        <b/>
        <sz val="9"/>
        <color theme="1"/>
        <rFont val="Times New Roman"/>
        <family val="1"/>
      </rPr>
      <t>45</t>
    </r>
    <r>
      <rPr>
        <sz val="9"/>
        <color theme="1"/>
        <rFont val="Times New Roman"/>
        <family val="1"/>
        <charset val="204"/>
      </rPr>
      <t xml:space="preserve"> дней до заезда. Бронирование должно быть </t>
    </r>
    <r>
      <rPr>
        <b/>
        <sz val="9"/>
        <color theme="1"/>
        <rFont val="Times New Roman"/>
        <family val="1"/>
        <charset val="204"/>
      </rPr>
      <t>100%</t>
    </r>
    <r>
      <rPr>
        <sz val="9"/>
        <color theme="1"/>
        <rFont val="Times New Roman"/>
        <family val="1"/>
        <charset val="204"/>
      </rPr>
      <t xml:space="preserve"> предоплаченным Заказчиком. Отмена после указанного времени – штраф в </t>
    </r>
    <r>
      <rPr>
        <b/>
        <sz val="9"/>
        <color theme="1"/>
        <rFont val="Times New Roman"/>
        <family val="1"/>
        <charset val="204"/>
      </rPr>
      <t>100%</t>
    </r>
    <r>
      <rPr>
        <sz val="9"/>
        <color theme="1"/>
        <rFont val="Times New Roman"/>
        <family val="1"/>
        <charset val="204"/>
      </rPr>
      <t xml:space="preserve"> размере от стоимости бронирования.
The reservation can be canceled without penalty up to 24 hours before arrival. Cancellation after the specified time - a penalty - the cost of the first night of stay.
 For the period </t>
    </r>
    <r>
      <rPr>
        <b/>
        <sz val="9"/>
        <color theme="1"/>
        <rFont val="Times New Roman"/>
        <family val="1"/>
        <charset val="204"/>
      </rPr>
      <t>29.12.2024-08.01.2025 inclusive</t>
    </r>
    <r>
      <rPr>
        <sz val="9"/>
        <color theme="1"/>
        <rFont val="Times New Roman"/>
        <family val="1"/>
        <charset val="204"/>
      </rPr>
      <t xml:space="preserve">, - free cancellation </t>
    </r>
    <r>
      <rPr>
        <b/>
        <sz val="9"/>
        <color theme="1"/>
        <rFont val="Times New Roman"/>
        <family val="1"/>
      </rPr>
      <t>45</t>
    </r>
    <r>
      <rPr>
        <sz val="9"/>
        <color theme="1"/>
        <rFont val="Times New Roman"/>
        <family val="1"/>
        <charset val="204"/>
      </rPr>
      <t xml:space="preserve"> days before arrival. Reservation must be </t>
    </r>
    <r>
      <rPr>
        <b/>
        <sz val="9"/>
        <color theme="1"/>
        <rFont val="Times New Roman"/>
        <family val="1"/>
        <charset val="204"/>
      </rPr>
      <t>100%</t>
    </r>
    <r>
      <rPr>
        <sz val="9"/>
        <color theme="1"/>
        <rFont val="Times New Roman"/>
        <family val="1"/>
        <charset val="204"/>
      </rPr>
      <t xml:space="preserve"> prepaid by the Customer. Cancellation after the specified time - a penalty - </t>
    </r>
    <r>
      <rPr>
        <b/>
        <sz val="9"/>
        <color theme="1"/>
        <rFont val="Times New Roman"/>
        <family val="1"/>
        <charset val="204"/>
      </rPr>
      <t>100%</t>
    </r>
    <r>
      <rPr>
        <sz val="9"/>
        <color theme="1"/>
        <rFont val="Times New Roman"/>
        <family val="1"/>
        <charset val="204"/>
      </rPr>
      <t xml:space="preserve"> of the cost of the reservation.</t>
    </r>
    <r>
      <rPr>
        <sz val="9"/>
        <color indexed="8"/>
        <rFont val="Times New Roman"/>
        <family val="1"/>
        <charset val="204"/>
      </rPr>
      <t xml:space="preserve">
</t>
    </r>
  </si>
  <si>
    <t xml:space="preserve">Тариф доступен на период 05.11.24-05.12.24, включительно </t>
  </si>
  <si>
    <t>Период бронирования: 01.08.2024-30.11.2024 /  Period of sales: 01.08.2024-30.11.2024</t>
  </si>
  <si>
    <r>
      <t xml:space="preserve">Период проживания: </t>
    </r>
    <r>
      <rPr>
        <b/>
        <sz val="9"/>
        <rFont val="Times New Roman"/>
        <family val="1"/>
        <charset val="204"/>
      </rPr>
      <t xml:space="preserve">с 01.10.2024-01.12.2024 </t>
    </r>
    <r>
      <rPr>
        <sz val="9"/>
        <rFont val="Times New Roman"/>
        <family val="1"/>
        <charset val="204"/>
      </rPr>
      <t xml:space="preserve">/ Period of stay: </t>
    </r>
    <r>
      <rPr>
        <b/>
        <sz val="9"/>
        <rFont val="Times New Roman"/>
        <family val="1"/>
        <charset val="204"/>
      </rPr>
      <t xml:space="preserve"> 01.10.2024-01.12.2024</t>
    </r>
  </si>
  <si>
    <t>2.    Один маршрут веревочногопарка  (для всех гостей от 4-х лет) / One rope park route (for all guests from 4 years old)</t>
  </si>
  <si>
    <t>3.    Прокат роликов на 1 час (для всех гостей от 7 лет) / Rollerblade rental for 1 hour (for all guests from 7 years old)</t>
  </si>
  <si>
    <t>5.    Обзорная экскурсия по высотам с 540 до 2200 (для всех гостей в номере, для принятия участия в экскурсии необходим билет на канатную дорогу) / High altitude sightseeing tour from 540 to 2200 (for all in-room guests, a cable car ticket is required to take part in the tour)</t>
  </si>
  <si>
    <t xml:space="preserve">4.  Прокат городского велосипеда на 1 час (для всех гостей в номере 7+) / City bike rental for 1 hour (for all room guests 7+)
</t>
  </si>
  <si>
    <t xml:space="preserve">5.  Занятия йогой (1 тренировка, для всех взрослых, 14+) /Yoga classes (1 session, for all adults, 14+)
</t>
  </si>
  <si>
    <r>
      <t>Дополнительно ЕДИНОРАЗОВО в стоимость заявки добавляются прогулочные ски-пассы за каждого взрослого гостя (</t>
    </r>
    <r>
      <rPr>
        <sz val="11"/>
        <color theme="1"/>
        <rFont val="Calibri"/>
        <family val="2"/>
      </rPr>
      <t>возраст от 12 лет)</t>
    </r>
    <r>
      <rPr>
        <sz val="11"/>
        <color theme="1"/>
        <rFont val="Calibri"/>
        <family val="2"/>
        <charset val="204"/>
      </rPr>
      <t xml:space="preserve">, стоимость - </t>
    </r>
    <r>
      <rPr>
        <b/>
        <sz val="11"/>
        <color theme="1"/>
        <rFont val="Calibri"/>
        <family val="2"/>
      </rPr>
      <t>2100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2100</t>
    </r>
    <r>
      <rPr>
        <sz val="11"/>
        <color theme="1"/>
        <rFont val="Calibri"/>
        <family val="2"/>
        <charset val="204"/>
      </rPr>
      <t xml:space="preserve"> руб. (</t>
    </r>
    <r>
      <rPr>
        <sz val="11"/>
        <color theme="1"/>
        <rFont val="Calibri"/>
        <family val="2"/>
      </rPr>
      <t>возраст от 12 лет)</t>
    </r>
    <r>
      <rPr>
        <sz val="11"/>
        <color theme="1"/>
        <rFont val="Calibri"/>
        <family val="2"/>
        <charset val="204"/>
      </rPr>
      <t>. Стоимость прогулочных ски-пассов на всех взрослых просим сразу добавлять в заявку. / Extra pay  for ski-passes per every adult at once (</t>
    </r>
    <r>
      <rPr>
        <sz val="11"/>
        <color theme="1"/>
        <rFont val="Calibri"/>
        <family val="2"/>
      </rPr>
      <t>ages from 12 y.o. and up</t>
    </r>
    <r>
      <rPr>
        <sz val="11"/>
        <color theme="1"/>
        <rFont val="Calibri"/>
        <family val="2"/>
        <charset val="204"/>
      </rPr>
      <t xml:space="preserve">). Cost  - </t>
    </r>
    <r>
      <rPr>
        <b/>
        <sz val="11"/>
        <color theme="1"/>
        <rFont val="Calibri"/>
        <family val="2"/>
      </rPr>
      <t>2100</t>
    </r>
    <r>
      <rPr>
        <sz val="11"/>
        <color theme="1"/>
        <rFont val="Calibri"/>
        <family val="2"/>
        <charset val="204"/>
      </rPr>
      <t xml:space="preserve"> rub per adult.  The cost of the ski-passes for each guest (at extra bed)  is also added - </t>
    </r>
    <r>
      <rPr>
        <b/>
        <sz val="11"/>
        <color theme="1"/>
        <rFont val="Calibri"/>
        <family val="2"/>
      </rPr>
      <t>2100</t>
    </r>
    <r>
      <rPr>
        <sz val="11"/>
        <color theme="1"/>
        <rFont val="Calibri"/>
        <family val="2"/>
        <charset val="204"/>
      </rPr>
      <t xml:space="preserve"> rub per adult </t>
    </r>
    <r>
      <rPr>
        <sz val="11"/>
        <color theme="1"/>
        <rFont val="Calibri"/>
        <family val="2"/>
      </rPr>
      <t>(ages</t>
    </r>
    <r>
      <rPr>
        <b/>
        <sz val="11"/>
        <color theme="1"/>
        <rFont val="Calibri"/>
        <family val="2"/>
      </rPr>
      <t xml:space="preserve"> </t>
    </r>
    <r>
      <rPr>
        <sz val="11"/>
        <color theme="1"/>
        <rFont val="Calibri"/>
        <family val="2"/>
      </rPr>
      <t>from 12 y.o</t>
    </r>
    <r>
      <rPr>
        <b/>
        <sz val="11"/>
        <color theme="1"/>
        <rFont val="Calibri"/>
        <family val="2"/>
      </rPr>
      <t xml:space="preserve">. </t>
    </r>
    <r>
      <rPr>
        <sz val="11"/>
        <color theme="1"/>
        <rFont val="Calibri"/>
        <family val="2"/>
      </rPr>
      <t>and up</t>
    </r>
    <r>
      <rPr>
        <sz val="11"/>
        <color theme="1"/>
        <rFont val="Calibri"/>
        <family val="2"/>
        <charset val="204"/>
      </rPr>
      <t>). Please, add the cost of ski-passes for all aduts to the application immediately.</t>
    </r>
  </si>
  <si>
    <t>Ограничения  / Restrictions</t>
  </si>
  <si>
    <t>Тариф не действует в периоды: 27.12.24-12.01.25, включительно, 21.02.25-10.03.25, включительно. / The rate is not available during the periods: 27.12.24-12.01.25, inclusively, 21.02.25-10.03.25, inclusively.</t>
  </si>
  <si>
    <t>* Выдача ски-пассов на стойке регистрации в отеле при заселении. Детские ски-пассы приобретаются отдельно на ресепшн отеля или стойке «Чем заняться». Возврат денежных средств за неиспользованные ски-пассы не производится.
Политика гарантии: Гарантия кредитной картой обязательна/  Ski passes are provided at the hotel reception desk upon check-in. Children's ski passes can be purchased separately at the hotel reception or at the “What to do” desk. No refunds will be given for unused ski passes.                                                                                                                                 Guarantee policy: Credit card guarantee is required</t>
  </si>
  <si>
    <r>
      <rPr>
        <b/>
        <sz val="9"/>
        <color theme="1"/>
        <rFont val="Times New Roman"/>
        <family val="1"/>
        <charset val="204"/>
      </rPr>
      <t>13.12.2024-26.12.2024, включительно,</t>
    </r>
    <r>
      <rPr>
        <sz val="9"/>
        <color theme="1"/>
        <rFont val="Times New Roman"/>
        <family val="1"/>
        <charset val="204"/>
      </rPr>
      <t xml:space="preserve"> - </t>
    </r>
    <r>
      <rPr>
        <b/>
        <sz val="9"/>
        <color theme="1"/>
        <rFont val="Times New Roman"/>
        <family val="1"/>
        <charset val="204"/>
      </rPr>
      <t>3500</t>
    </r>
    <r>
      <rPr>
        <sz val="9"/>
        <color theme="1"/>
        <rFont val="Times New Roman"/>
        <family val="1"/>
        <charset val="204"/>
      </rPr>
      <t xml:space="preserve"> рублей - взрослый, </t>
    </r>
    <r>
      <rPr>
        <b/>
        <sz val="9"/>
        <color theme="1"/>
        <rFont val="Times New Roman"/>
        <family val="1"/>
        <charset val="204"/>
      </rPr>
      <t>13.12.2024-26.12.2024 - 3500</t>
    </r>
    <r>
      <rPr>
        <sz val="9"/>
        <color theme="1"/>
        <rFont val="Times New Roman"/>
        <family val="1"/>
        <charset val="204"/>
      </rPr>
      <t xml:space="preserve"> rubles - adult</t>
    </r>
  </si>
  <si>
    <r>
      <rPr>
        <b/>
        <sz val="9"/>
        <color theme="1"/>
        <rFont val="Times New Roman"/>
        <family val="1"/>
        <charset val="204"/>
      </rPr>
      <t>13.01.2024-20.02.2025, включительно,</t>
    </r>
    <r>
      <rPr>
        <sz val="9"/>
        <color theme="1"/>
        <rFont val="Times New Roman"/>
        <family val="1"/>
        <charset val="204"/>
      </rPr>
      <t xml:space="preserve"> - </t>
    </r>
    <r>
      <rPr>
        <b/>
        <sz val="9"/>
        <color theme="1"/>
        <rFont val="Times New Roman"/>
        <family val="1"/>
        <charset val="204"/>
      </rPr>
      <t>3500</t>
    </r>
    <r>
      <rPr>
        <sz val="9"/>
        <color theme="1"/>
        <rFont val="Times New Roman"/>
        <family val="1"/>
        <charset val="204"/>
      </rPr>
      <t xml:space="preserve"> рублей - взрослый, </t>
    </r>
    <r>
      <rPr>
        <b/>
        <sz val="9"/>
        <color theme="1"/>
        <rFont val="Times New Roman"/>
        <family val="1"/>
        <charset val="204"/>
      </rPr>
      <t>13.01.2024-20.02.2025 - 3500</t>
    </r>
    <r>
      <rPr>
        <sz val="9"/>
        <color theme="1"/>
        <rFont val="Times New Roman"/>
        <family val="1"/>
        <charset val="204"/>
      </rPr>
      <t xml:space="preserve"> rubles - adult</t>
    </r>
  </si>
  <si>
    <t>1.    Прогулочные билеты "Водопад Поликаря" на канатные дороги Восточного сектора (для всех гостей в номере 7+, до 7 лет бесплатно)/Walking tickets ‘Polikarya Waterfall’ to the cable lifts of the Eastern Sector  (for all guests in the room for all open ropeways)</t>
  </si>
  <si>
    <t>Тарифы на  ски-пассы (для всех взрослых гостей с 12 лет, проживающих в номере)/ Rates for ski passes (for all adults 12 years and older staying in a room):</t>
  </si>
  <si>
    <t>Дополнительно на каждый день проживания в стоимость заявки добавляются  ски-пассы  для каждого взрослого. При размещении дополнительных гостей, также на каждый день проживания добавляются в стоимость заявки ски-пассы на каждого гостя . Стоимость ски-пассов на всех взрослых сразу добавлять в заявку. / Extra pay  for each day of stay, ski passes for each adult are added to the price of the application. When placing additional guests, also for each day of stay, ski passes for each guest are added to the application.</t>
  </si>
  <si>
    <r>
      <rPr>
        <b/>
        <sz val="9"/>
        <color theme="1"/>
        <rFont val="Times New Roman"/>
        <family val="1"/>
        <charset val="204"/>
      </rPr>
      <t>11.03.2025-</t>
    </r>
    <r>
      <rPr>
        <b/>
        <sz val="9"/>
        <color rgb="FFFF0000"/>
        <rFont val="Times New Roman"/>
        <family val="1"/>
        <charset val="204"/>
      </rPr>
      <t>06.04.2025</t>
    </r>
    <r>
      <rPr>
        <b/>
        <sz val="9"/>
        <color theme="1"/>
        <rFont val="Times New Roman"/>
        <family val="1"/>
        <charset val="204"/>
      </rPr>
      <t>, включительно,</t>
    </r>
    <r>
      <rPr>
        <sz val="9"/>
        <color theme="1"/>
        <rFont val="Times New Roman"/>
        <family val="1"/>
        <charset val="204"/>
      </rPr>
      <t xml:space="preserve"> - </t>
    </r>
    <r>
      <rPr>
        <b/>
        <sz val="9"/>
        <color theme="1"/>
        <rFont val="Times New Roman"/>
        <family val="1"/>
        <charset val="204"/>
      </rPr>
      <t>3500</t>
    </r>
    <r>
      <rPr>
        <sz val="9"/>
        <color theme="1"/>
        <rFont val="Times New Roman"/>
        <family val="1"/>
        <charset val="204"/>
      </rPr>
      <t xml:space="preserve"> рублей - взрослый, </t>
    </r>
    <r>
      <rPr>
        <b/>
        <sz val="9"/>
        <color theme="1"/>
        <rFont val="Times New Roman"/>
        <family val="1"/>
        <charset val="204"/>
      </rPr>
      <t>11.03.2025-</t>
    </r>
    <r>
      <rPr>
        <b/>
        <sz val="9"/>
        <color rgb="FFFF0000"/>
        <rFont val="Times New Roman"/>
        <family val="1"/>
        <charset val="204"/>
      </rPr>
      <t>06.04.2025,</t>
    </r>
    <r>
      <rPr>
        <b/>
        <sz val="9"/>
        <color theme="1"/>
        <rFont val="Times New Roman"/>
        <family val="1"/>
        <charset val="204"/>
      </rPr>
      <t xml:space="preserve"> - 3500</t>
    </r>
    <r>
      <rPr>
        <sz val="9"/>
        <color theme="1"/>
        <rFont val="Times New Roman"/>
        <family val="1"/>
        <charset val="204"/>
      </rPr>
      <t xml:space="preserve"> rubles - adult</t>
    </r>
  </si>
  <si>
    <r>
      <rPr>
        <sz val="9"/>
        <rFont val="Times New Roman"/>
        <family val="1"/>
      </rPr>
      <t>Период бронирования</t>
    </r>
    <r>
      <rPr>
        <b/>
        <sz val="9"/>
        <rFont val="Times New Roman"/>
        <family val="1"/>
      </rPr>
      <t xml:space="preserve">: 05.03.2025 - 26.03.2025 /  </t>
    </r>
    <r>
      <rPr>
        <sz val="9"/>
        <rFont val="Times New Roman"/>
        <family val="1"/>
      </rPr>
      <t>Period of sales</t>
    </r>
    <r>
      <rPr>
        <b/>
        <sz val="9"/>
        <rFont val="Times New Roman"/>
        <family val="1"/>
      </rPr>
      <t>: 05.03.2025 - 26.03.2025</t>
    </r>
  </si>
  <si>
    <r>
      <t xml:space="preserve">Период проживания: </t>
    </r>
    <r>
      <rPr>
        <b/>
        <sz val="9"/>
        <rFont val="Times New Roman"/>
        <family val="1"/>
      </rPr>
      <t xml:space="preserve">с 09.03.2025 - 31.03.2025 </t>
    </r>
    <r>
      <rPr>
        <sz val="9"/>
        <rFont val="Times New Roman"/>
        <family val="1"/>
      </rPr>
      <t xml:space="preserve">/ Period of stay: </t>
    </r>
    <r>
      <rPr>
        <b/>
        <sz val="9"/>
        <rFont val="Times New Roman"/>
        <family val="1"/>
      </rPr>
      <t>09.03.2025 - 31.03.2025</t>
    </r>
  </si>
  <si>
    <t>Бронирование невозможно в следующие даты:</t>
  </si>
  <si>
    <t>13.03.25-15.03.25, включительно; 21-22.03.25, включительно</t>
  </si>
  <si>
    <r>
      <rPr>
        <b/>
        <sz val="9"/>
        <rFont val="Times New Roman"/>
        <family val="1"/>
        <charset val="204"/>
      </rPr>
      <t>Период продажи:</t>
    </r>
    <r>
      <rPr>
        <sz val="9"/>
        <rFont val="Times New Roman"/>
        <family val="1"/>
        <charset val="204"/>
      </rPr>
      <t xml:space="preserve"> </t>
    </r>
    <r>
      <rPr>
        <b/>
        <sz val="9"/>
        <rFont val="Times New Roman"/>
        <family val="1"/>
      </rPr>
      <t>15.10.2024-</t>
    </r>
    <r>
      <rPr>
        <b/>
        <sz val="9"/>
        <color rgb="FFFF0000"/>
        <rFont val="Times New Roman"/>
        <family val="1"/>
        <charset val="204"/>
      </rPr>
      <t>05.04.2025</t>
    </r>
    <r>
      <rPr>
        <sz val="9"/>
        <color rgb="FFFF0000"/>
        <rFont val="Times New Roman"/>
        <family val="1"/>
        <charset val="204"/>
      </rPr>
      <t>/</t>
    </r>
    <r>
      <rPr>
        <sz val="9"/>
        <rFont val="Times New Roman"/>
        <family val="1"/>
        <charset val="204"/>
      </rPr>
      <t xml:space="preserve"> Period of sales: </t>
    </r>
    <r>
      <rPr>
        <b/>
        <sz val="9"/>
        <rFont val="Times New Roman"/>
        <family val="1"/>
        <charset val="204"/>
      </rPr>
      <t>15.10.2024-</t>
    </r>
    <r>
      <rPr>
        <b/>
        <sz val="9"/>
        <color rgb="FFFF0000"/>
        <rFont val="Times New Roman"/>
        <family val="1"/>
        <charset val="204"/>
      </rPr>
      <t>05.04.2025/</t>
    </r>
  </si>
  <si>
    <r>
      <rPr>
        <b/>
        <sz val="9"/>
        <rFont val="Times New Roman"/>
        <family val="1"/>
        <charset val="204"/>
      </rPr>
      <t>Период проживан</t>
    </r>
    <r>
      <rPr>
        <b/>
        <sz val="9"/>
        <color theme="1"/>
        <rFont val="Times New Roman"/>
        <family val="1"/>
      </rPr>
      <t>ия</t>
    </r>
    <r>
      <rPr>
        <sz val="9"/>
        <color theme="1"/>
        <rFont val="Times New Roman"/>
        <family val="1"/>
      </rPr>
      <t xml:space="preserve">: </t>
    </r>
    <r>
      <rPr>
        <b/>
        <sz val="9"/>
        <color theme="1"/>
        <rFont val="Times New Roman"/>
        <family val="1"/>
      </rPr>
      <t>13.12.2024-26.12.2024,</t>
    </r>
    <r>
      <rPr>
        <b/>
        <sz val="9"/>
        <rFont val="Times New Roman"/>
        <family val="1"/>
        <charset val="204"/>
      </rPr>
      <t xml:space="preserve"> включительно, 13.01.2024-20.02.2025, 11.03.2025-</t>
    </r>
    <r>
      <rPr>
        <b/>
        <sz val="9"/>
        <color rgb="FFFF0000"/>
        <rFont val="Times New Roman"/>
        <family val="1"/>
        <charset val="204"/>
      </rPr>
      <t xml:space="preserve">06.04.2025/  </t>
    </r>
    <r>
      <rPr>
        <b/>
        <sz val="9"/>
        <rFont val="Times New Roman"/>
        <family val="1"/>
        <charset val="204"/>
      </rPr>
      <t xml:space="preserve">                                                                                                                                                     </t>
    </r>
    <r>
      <rPr>
        <sz val="9"/>
        <color theme="1"/>
        <rFont val="Times New Roman"/>
        <family val="1"/>
      </rPr>
      <t xml:space="preserve">/ Period of stay: </t>
    </r>
    <r>
      <rPr>
        <b/>
        <sz val="9"/>
        <color theme="1"/>
        <rFont val="Times New Roman"/>
        <family val="1"/>
      </rPr>
      <t>13.12.2024-26.12.2024,  inclusively</t>
    </r>
    <r>
      <rPr>
        <b/>
        <sz val="9"/>
        <rFont val="Times New Roman"/>
        <family val="1"/>
      </rPr>
      <t>, 13.01.2024-20.02.2025, inclusively, 11.03.2025-</t>
    </r>
    <r>
      <rPr>
        <b/>
        <sz val="9"/>
        <color rgb="FFFF0000"/>
        <rFont val="Times New Roman"/>
        <family val="1"/>
        <charset val="204"/>
      </rPr>
      <t xml:space="preserve">06.04.2025/ </t>
    </r>
    <r>
      <rPr>
        <b/>
        <sz val="9"/>
        <rFont val="Times New Roman"/>
        <family val="1"/>
      </rPr>
      <t xml:space="preserve"> </t>
    </r>
  </si>
  <si>
    <r>
      <t>Дополнительно ЕДИНОРАЗОВО в стоимость заявки добавляются прогулочные ски-пассы за каждого взрослого гостя (</t>
    </r>
    <r>
      <rPr>
        <sz val="11"/>
        <color theme="1"/>
        <rFont val="Calibri"/>
        <family val="2"/>
      </rPr>
      <t>возраст от 12 лет)</t>
    </r>
    <r>
      <rPr>
        <sz val="11"/>
        <color theme="1"/>
        <rFont val="Calibri"/>
        <family val="2"/>
        <charset val="204"/>
      </rPr>
      <t xml:space="preserve">, стоимость - </t>
    </r>
    <r>
      <rPr>
        <b/>
        <sz val="11"/>
        <color theme="1"/>
        <rFont val="Calibri"/>
        <family val="2"/>
      </rPr>
      <t>2300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2300</t>
    </r>
    <r>
      <rPr>
        <sz val="11"/>
        <color theme="1"/>
        <rFont val="Calibri"/>
        <family val="2"/>
        <charset val="204"/>
      </rPr>
      <t xml:space="preserve"> руб. (</t>
    </r>
    <r>
      <rPr>
        <sz val="11"/>
        <color theme="1"/>
        <rFont val="Calibri"/>
        <family val="2"/>
      </rPr>
      <t>возраст от 12 лет)</t>
    </r>
    <r>
      <rPr>
        <sz val="11"/>
        <color theme="1"/>
        <rFont val="Calibri"/>
        <family val="2"/>
        <charset val="204"/>
      </rPr>
      <t>. Стоимость прогулочных ски-пассов на всех взрослых просим сразу добавлять в заявку. / Extra pay  for ski-passes per every adult at once (</t>
    </r>
    <r>
      <rPr>
        <sz val="11"/>
        <color theme="1"/>
        <rFont val="Calibri"/>
        <family val="2"/>
      </rPr>
      <t>ages from 12 y.o. and up</t>
    </r>
    <r>
      <rPr>
        <sz val="11"/>
        <color theme="1"/>
        <rFont val="Calibri"/>
        <family val="2"/>
        <charset val="204"/>
      </rPr>
      <t xml:space="preserve">). Cost  - </t>
    </r>
    <r>
      <rPr>
        <b/>
        <sz val="11"/>
        <color theme="1"/>
        <rFont val="Calibri"/>
        <family val="2"/>
      </rPr>
      <t>2300</t>
    </r>
    <r>
      <rPr>
        <sz val="11"/>
        <color theme="1"/>
        <rFont val="Calibri"/>
        <family val="2"/>
        <charset val="204"/>
      </rPr>
      <t xml:space="preserve"> rub per adult.  The cost of the ski-passes for each guest (at extra bed)  is also added - </t>
    </r>
    <r>
      <rPr>
        <b/>
        <sz val="11"/>
        <color theme="1"/>
        <rFont val="Calibri"/>
        <family val="2"/>
      </rPr>
      <t>2300</t>
    </r>
    <r>
      <rPr>
        <sz val="11"/>
        <color theme="1"/>
        <rFont val="Calibri"/>
        <family val="2"/>
        <charset val="204"/>
      </rPr>
      <t xml:space="preserve"> rub per adult </t>
    </r>
    <r>
      <rPr>
        <sz val="11"/>
        <color theme="1"/>
        <rFont val="Calibri"/>
        <family val="2"/>
      </rPr>
      <t>(ages</t>
    </r>
    <r>
      <rPr>
        <b/>
        <sz val="11"/>
        <color theme="1"/>
        <rFont val="Calibri"/>
        <family val="2"/>
      </rPr>
      <t xml:space="preserve"> </t>
    </r>
    <r>
      <rPr>
        <sz val="11"/>
        <color theme="1"/>
        <rFont val="Calibri"/>
        <family val="2"/>
      </rPr>
      <t>from 12 y.o</t>
    </r>
    <r>
      <rPr>
        <b/>
        <sz val="11"/>
        <color theme="1"/>
        <rFont val="Calibri"/>
        <family val="2"/>
      </rPr>
      <t xml:space="preserve">. </t>
    </r>
    <r>
      <rPr>
        <sz val="11"/>
        <color theme="1"/>
        <rFont val="Calibri"/>
        <family val="2"/>
      </rPr>
      <t>and up</t>
    </r>
    <r>
      <rPr>
        <sz val="11"/>
        <color theme="1"/>
        <rFont val="Calibri"/>
        <family val="2"/>
        <charset val="204"/>
      </rPr>
      <t>). Please, add the cost of ski-passes for all aduts to the application immediately.</t>
    </r>
  </si>
  <si>
    <r>
      <t xml:space="preserve">Период продажи: </t>
    </r>
    <r>
      <rPr>
        <b/>
        <sz val="9"/>
        <rFont val="Times New Roman"/>
        <family val="1"/>
      </rPr>
      <t>04.04.2025</t>
    </r>
    <r>
      <rPr>
        <b/>
        <sz val="9"/>
        <rFont val="Times New Roman"/>
        <family val="1"/>
        <charset val="204"/>
      </rPr>
      <t xml:space="preserve"> - 29.09.2025 </t>
    </r>
    <r>
      <rPr>
        <sz val="9"/>
        <rFont val="Times New Roman"/>
        <family val="1"/>
        <charset val="204"/>
      </rPr>
      <t xml:space="preserve">/ Period of sales: </t>
    </r>
    <r>
      <rPr>
        <b/>
        <sz val="9"/>
        <rFont val="Times New Roman"/>
        <family val="1"/>
        <charset val="204"/>
      </rPr>
      <t>04.04.2025 - 29.09.2025</t>
    </r>
  </si>
  <si>
    <r>
      <t xml:space="preserve">Период проживания: </t>
    </r>
    <r>
      <rPr>
        <b/>
        <sz val="9"/>
        <rFont val="Times New Roman"/>
        <family val="1"/>
      </rPr>
      <t>01.06.2025</t>
    </r>
    <r>
      <rPr>
        <b/>
        <sz val="9"/>
        <rFont val="Times New Roman"/>
        <family val="1"/>
        <charset val="204"/>
      </rPr>
      <t xml:space="preserve"> - 30.09.2025 ​</t>
    </r>
    <r>
      <rPr>
        <sz val="9"/>
        <rFont val="Times New Roman"/>
        <family val="1"/>
        <charset val="204"/>
      </rPr>
      <t xml:space="preserve">/ Period of stay: </t>
    </r>
    <r>
      <rPr>
        <b/>
        <sz val="9"/>
        <rFont val="Times New Roman"/>
        <family val="1"/>
        <charset val="204"/>
      </rPr>
      <t>01.06.2025 - 30.09.2025</t>
    </r>
  </si>
  <si>
    <t>Посещение СПА-комплекса</t>
  </si>
  <si>
    <t>3. Подвесной мост - прохождение малого маршрута (для всех гостей в номере, возраст 7+) / Suspension Bridge - small trail (for all guests in room, age 7+)</t>
  </si>
  <si>
    <t xml:space="preserve">4.  Верёвочный парк - прохождение маршрута "Воздушный сноуборд" для взрослых  (рост от 140 см) либо маршрута "Маугли" для детей (рост от 110 см до 140 см)  (для всех гостей в номере, возраст 7+) / Rope park - “Air Snowboard” route for adults (height from 140 cm) or “Mowgli” route for children (height from 110 cm to 140 cm) (for all guests in the room, age 7+).
</t>
  </si>
  <si>
    <t xml:space="preserve">
В предложение «Наполни свое лето» входят индивидуальные скидки* / The “Fill Your Summer” offer includes individual discounts*
</t>
  </si>
  <si>
    <t>1. 50% скидка на индивидуальные и групповые услуги школы катания "Три вершины" (для всех гостей в номере) / 50% discount on individual and group services of Tri Verkhny skiing school (for all guests in the room)</t>
  </si>
  <si>
    <t xml:space="preserve">2. 10%  скидка в Ресторан "Птицы Захмелели" на весь счет / 10% discount at the  "Pticy Zahmeleli" restaurant on the entire bill </t>
  </si>
  <si>
    <t>тариф "Наполни своё лето"</t>
  </si>
  <si>
    <t>Специальный тариф "Каникулы в Мовенпик"/ "Holidays in Movenpick " special rates</t>
  </si>
  <si>
    <t>Бесплатное размещение 2 детей возрастом до 11 лет, включая завтрак и дополнительное место</t>
  </si>
  <si>
    <t>Завтрак  по системе «Шведский стол»  / Buffet breakfast</t>
  </si>
  <si>
    <t>Пользование СПА центром</t>
  </si>
  <si>
    <r>
      <t>Период продажи:</t>
    </r>
    <r>
      <rPr>
        <b/>
        <sz val="9"/>
        <rFont val="Times New Roman"/>
        <family val="1"/>
        <charset val="204"/>
      </rPr>
      <t xml:space="preserve"> 25.04.25 - 30.05.25</t>
    </r>
    <r>
      <rPr>
        <sz val="9"/>
        <rFont val="Times New Roman"/>
        <family val="1"/>
        <charset val="204"/>
      </rPr>
      <t xml:space="preserve">
Period of sales: </t>
    </r>
    <r>
      <rPr>
        <b/>
        <sz val="9"/>
        <rFont val="Times New Roman"/>
        <family val="1"/>
        <charset val="204"/>
      </rPr>
      <t xml:space="preserve"> 25.04.25 - 30.05.25</t>
    </r>
  </si>
  <si>
    <r>
      <t xml:space="preserve">Период проживания: </t>
    </r>
    <r>
      <rPr>
        <b/>
        <sz val="9"/>
        <rFont val="Times New Roman"/>
        <family val="1"/>
        <charset val="204"/>
      </rPr>
      <t xml:space="preserve"> 25.04.25 - 31.05.25
</t>
    </r>
    <r>
      <rPr>
        <sz val="9"/>
        <rFont val="Times New Roman"/>
        <family val="1"/>
        <charset val="204"/>
      </rPr>
      <t xml:space="preserve">Period of sales: </t>
    </r>
    <r>
      <rPr>
        <b/>
        <sz val="9"/>
        <rFont val="Times New Roman"/>
        <family val="1"/>
        <charset val="204"/>
      </rPr>
      <t>25.04.25 - 31.05.25</t>
    </r>
  </si>
  <si>
    <t>Тариф не доступен   в период 01.05.2025-03.05.2025 включительно</t>
  </si>
  <si>
    <t xml:space="preserve">Бронирование может быть отменено без штрафных санкций за 72 часа до заезда. Отмена после указанного времени – штраф в размере стоимости первой ночи проживания.
</t>
  </si>
  <si>
    <t>бронирование может быть отменено без штрафных санкций за 72 часа до заезда. Отмена после указанного времени – штраф в размере стоимости первой ночи проживания.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</si>
</sst>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
    <numFmt numFmtId="165" formatCode="#,##0\ _₽"/>
  </numFmts>
  <fonts count="64" x14ac:knownFonts="1">
    <font>
      <sz val="10"/>
      <name val="Arial Cyr"/>
      <charset val="204"/>
    </font>
    <font>
      <sz val="11"/>
      <color theme="1"/>
      <name val="Calibri"/>
      <family val="2"/>
      <charset val="204"/>
      <scheme val="minor"/>
    </font>
    <font>
      <sz val="11"/>
      <color theme="1"/>
      <name val="Calibri"/>
      <family val="2"/>
      <scheme val="minor"/>
    </font>
    <font>
      <sz val="10"/>
      <name val="Arial Cyr"/>
      <charset val="204"/>
    </font>
    <font>
      <sz val="9"/>
      <name val="Times New Roman"/>
      <family val="1"/>
      <charset val="204"/>
    </font>
    <font>
      <sz val="8"/>
      <name val="Times New Roman"/>
      <family val="1"/>
      <charset val="204"/>
    </font>
    <font>
      <b/>
      <sz val="8"/>
      <name val="Times New Roman"/>
      <family val="1"/>
      <charset val="204"/>
    </font>
    <font>
      <sz val="10"/>
      <name val="Times New Roman"/>
      <family val="1"/>
      <charset val="204"/>
    </font>
    <font>
      <b/>
      <sz val="9"/>
      <name val="Times New Roman"/>
      <family val="1"/>
      <charset val="204"/>
    </font>
    <font>
      <b/>
      <sz val="11"/>
      <color indexed="8"/>
      <name val="Calibri"/>
      <family val="2"/>
      <charset val="204"/>
    </font>
    <font>
      <sz val="8"/>
      <name val="Arial Cyr"/>
      <charset val="204"/>
    </font>
    <font>
      <sz val="9"/>
      <color indexed="8"/>
      <name val="Times New Roman"/>
      <family val="1"/>
      <charset val="204"/>
    </font>
    <font>
      <b/>
      <sz val="9"/>
      <color indexed="8"/>
      <name val="Times New Roman"/>
      <family val="1"/>
      <charset val="204"/>
    </font>
    <font>
      <u/>
      <sz val="9"/>
      <color indexed="8"/>
      <name val="Times New Roman"/>
      <family val="1"/>
      <charset val="204"/>
    </font>
    <font>
      <b/>
      <sz val="9"/>
      <name val="Times New Roman"/>
      <family val="1"/>
    </font>
    <font>
      <sz val="9"/>
      <color indexed="10"/>
      <name val="Times New Roman"/>
      <family val="1"/>
      <charset val="204"/>
    </font>
    <font>
      <sz val="8"/>
      <color indexed="8"/>
      <name val="Verdana"/>
      <family val="2"/>
      <charset val="204"/>
    </font>
    <font>
      <b/>
      <i/>
      <sz val="8"/>
      <color indexed="8"/>
      <name val="Verdana"/>
      <family val="2"/>
      <charset val="204"/>
    </font>
    <font>
      <b/>
      <sz val="8"/>
      <color indexed="8"/>
      <name val="Verdana"/>
      <family val="2"/>
      <charset val="204"/>
    </font>
    <font>
      <b/>
      <sz val="10"/>
      <name val="Times New Roman"/>
      <family val="1"/>
      <charset val="204"/>
    </font>
    <font>
      <i/>
      <sz val="10"/>
      <name val="Times New Roman"/>
      <family val="1"/>
      <charset val="204"/>
    </font>
    <font>
      <u/>
      <sz val="8"/>
      <color indexed="8"/>
      <name val="Verdana"/>
      <family val="2"/>
      <charset val="204"/>
    </font>
    <font>
      <i/>
      <sz val="8"/>
      <color indexed="8"/>
      <name val="Verdana"/>
      <family val="2"/>
      <charset val="204"/>
    </font>
    <font>
      <sz val="9"/>
      <name val="Arial Cyr"/>
      <charset val="204"/>
    </font>
    <font>
      <sz val="10"/>
      <name val="Calibri"/>
      <family val="2"/>
      <charset val="204"/>
      <scheme val="minor"/>
    </font>
    <font>
      <sz val="9"/>
      <color theme="1"/>
      <name val="Times New Roman"/>
      <family val="1"/>
      <charset val="204"/>
    </font>
    <font>
      <sz val="10"/>
      <color theme="1"/>
      <name val="Calibri"/>
      <family val="2"/>
      <charset val="204"/>
      <scheme val="minor"/>
    </font>
    <font>
      <sz val="8"/>
      <name val="Calibri"/>
      <family val="2"/>
      <charset val="204"/>
      <scheme val="minor"/>
    </font>
    <font>
      <sz val="8"/>
      <color theme="1"/>
      <name val="Calibri"/>
      <family val="2"/>
      <charset val="204"/>
      <scheme val="minor"/>
    </font>
    <font>
      <sz val="8"/>
      <color theme="1"/>
      <name val="Times New Roman"/>
      <family val="1"/>
      <charset val="204"/>
    </font>
    <font>
      <b/>
      <sz val="8"/>
      <color rgb="FFFF0000"/>
      <name val="Times New Roman"/>
      <family val="1"/>
      <charset val="204"/>
    </font>
    <font>
      <sz val="8"/>
      <color rgb="FFFF0000"/>
      <name val="Calibri"/>
      <family val="2"/>
      <charset val="204"/>
      <scheme val="minor"/>
    </font>
    <font>
      <b/>
      <sz val="11"/>
      <color theme="1"/>
      <name val="Calibri"/>
      <family val="2"/>
      <charset val="204"/>
      <scheme val="minor"/>
    </font>
    <font>
      <b/>
      <sz val="9"/>
      <color theme="1"/>
      <name val="Times New Roman"/>
      <family val="1"/>
      <charset val="204"/>
    </font>
    <font>
      <b/>
      <sz val="8"/>
      <color theme="1"/>
      <name val="Times New Roman"/>
      <family val="1"/>
      <charset val="204"/>
    </font>
    <font>
      <sz val="8"/>
      <color rgb="FF000000"/>
      <name val="Verdana"/>
      <family val="2"/>
      <charset val="204"/>
    </font>
    <font>
      <sz val="10"/>
      <color theme="1"/>
      <name val="Times New Roman"/>
      <family val="1"/>
      <charset val="204"/>
    </font>
    <font>
      <b/>
      <sz val="8"/>
      <color rgb="FF000000"/>
      <name val="Verdana"/>
      <family val="2"/>
      <charset val="204"/>
    </font>
    <font>
      <sz val="11"/>
      <color theme="0"/>
      <name val="Calibri"/>
      <family val="2"/>
      <charset val="204"/>
    </font>
    <font>
      <b/>
      <i/>
      <sz val="8"/>
      <color rgb="FF000000"/>
      <name val="Verdana"/>
      <family val="2"/>
      <charset val="204"/>
    </font>
    <font>
      <sz val="8"/>
      <color rgb="FFC00000"/>
      <name val="Verdana"/>
      <family val="2"/>
      <charset val="204"/>
    </font>
    <font>
      <sz val="9"/>
      <color theme="1"/>
      <name val="Verdana"/>
      <family val="2"/>
      <charset val="204"/>
    </font>
    <font>
      <sz val="8"/>
      <color theme="1"/>
      <name val="Verdana"/>
      <family val="2"/>
      <charset val="204"/>
    </font>
    <font>
      <sz val="11"/>
      <color theme="1"/>
      <name val="Calibri"/>
      <family val="2"/>
      <charset val="204"/>
    </font>
    <font>
      <b/>
      <sz val="11"/>
      <color rgb="FFFF0000"/>
      <name val="Calibri"/>
      <family val="2"/>
      <charset val="204"/>
    </font>
    <font>
      <b/>
      <i/>
      <sz val="9"/>
      <name val="Times New Roman"/>
      <family val="1"/>
      <charset val="204"/>
    </font>
    <font>
      <b/>
      <sz val="11"/>
      <color rgb="FFFF0000"/>
      <name val="Times New Roman"/>
      <family val="1"/>
    </font>
    <font>
      <sz val="9"/>
      <color theme="1"/>
      <name val="Times New Roman"/>
      <family val="1"/>
    </font>
    <font>
      <b/>
      <sz val="9"/>
      <color theme="1"/>
      <name val="Times New Roman"/>
      <family val="1"/>
    </font>
    <font>
      <b/>
      <sz val="11"/>
      <color theme="1"/>
      <name val="Calibri"/>
      <family val="2"/>
    </font>
    <font>
      <sz val="11"/>
      <color theme="1"/>
      <name val="Calibri"/>
      <family val="2"/>
    </font>
    <font>
      <b/>
      <sz val="9"/>
      <color rgb="FFFF0000"/>
      <name val="Times New Roman"/>
      <family val="1"/>
    </font>
    <font>
      <sz val="11"/>
      <color theme="1"/>
      <name val="Calibri"/>
      <family val="2"/>
      <scheme val="minor"/>
    </font>
    <font>
      <sz val="11"/>
      <color theme="1"/>
      <name val="Calibri"/>
      <family val="2"/>
      <charset val="204"/>
      <scheme val="minor"/>
    </font>
    <font>
      <b/>
      <sz val="9"/>
      <color rgb="FF000000"/>
      <name val="Verdana"/>
      <family val="2"/>
    </font>
    <font>
      <sz val="9"/>
      <color rgb="FF000000"/>
      <name val="Verdana"/>
      <family val="2"/>
    </font>
    <font>
      <b/>
      <sz val="12"/>
      <color rgb="FFFF0000"/>
      <name val="Times New Roman"/>
      <family val="1"/>
    </font>
    <font>
      <b/>
      <sz val="9"/>
      <name val="Calibri"/>
      <family val="2"/>
      <scheme val="minor"/>
    </font>
    <font>
      <sz val="9"/>
      <name val="Times New Roman"/>
      <family val="1"/>
    </font>
    <font>
      <b/>
      <sz val="11"/>
      <name val="Calibri"/>
      <family val="2"/>
      <charset val="204"/>
    </font>
    <font>
      <b/>
      <sz val="10"/>
      <name val="Calibri"/>
      <family val="2"/>
      <scheme val="minor"/>
    </font>
    <font>
      <b/>
      <sz val="10"/>
      <color theme="1"/>
      <name val="Times New Roman"/>
      <family val="1"/>
      <charset val="204"/>
    </font>
    <font>
      <b/>
      <sz val="9"/>
      <color rgb="FFFF0000"/>
      <name val="Times New Roman"/>
      <family val="1"/>
      <charset val="204"/>
    </font>
    <font>
      <sz val="9"/>
      <color rgb="FFFF0000"/>
      <name val="Times New Roman"/>
      <family val="1"/>
      <charset val="204"/>
    </font>
  </fonts>
  <fills count="1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F0000"/>
        <bgColor indexed="64"/>
      </patternFill>
    </fill>
    <fill>
      <patternFill patternType="solid">
        <fgColor theme="6"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rgb="FFFFFF66"/>
        <bgColor indexed="64"/>
      </patternFill>
    </fill>
    <fill>
      <patternFill patternType="solid">
        <fgColor theme="9" tint="0.39997558519241921"/>
        <bgColor indexed="64"/>
      </patternFill>
    </fill>
    <fill>
      <patternFill patternType="solid">
        <fgColor rgb="FFFBFE86"/>
        <bgColor indexed="64"/>
      </patternFill>
    </fill>
    <fill>
      <patternFill patternType="solid">
        <fgColor rgb="FFFFCCFF"/>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theme="0"/>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16">
    <xf numFmtId="0" fontId="0" fillId="0" borderId="0"/>
    <xf numFmtId="0" fontId="3" fillId="0" borderId="0"/>
    <xf numFmtId="0" fontId="3" fillId="0" borderId="0"/>
    <xf numFmtId="0" fontId="3" fillId="0" borderId="0"/>
    <xf numFmtId="0" fontId="52" fillId="0" borderId="0"/>
    <xf numFmtId="0" fontId="53" fillId="0" borderId="0"/>
    <xf numFmtId="0" fontId="3" fillId="0" borderId="0"/>
    <xf numFmtId="0" fontId="2" fillId="0" borderId="0"/>
    <xf numFmtId="0" fontId="2" fillId="0" borderId="0"/>
    <xf numFmtId="0" fontId="53" fillId="0" borderId="0"/>
    <xf numFmtId="0" fontId="53" fillId="0" borderId="0"/>
    <xf numFmtId="0" fontId="53" fillId="0" borderId="0"/>
    <xf numFmtId="0" fontId="1" fillId="0" borderId="0"/>
    <xf numFmtId="0" fontId="1" fillId="0" borderId="0"/>
    <xf numFmtId="0" fontId="1" fillId="0" borderId="0"/>
    <xf numFmtId="0" fontId="1" fillId="0" borderId="0"/>
  </cellStyleXfs>
  <cellXfs count="368">
    <xf numFmtId="0" fontId="0" fillId="0" borderId="0" xfId="0"/>
    <xf numFmtId="0" fontId="24" fillId="0" borderId="0" xfId="0" applyFont="1"/>
    <xf numFmtId="49" fontId="24" fillId="0" borderId="0" xfId="0" applyNumberFormat="1" applyFont="1" applyAlignment="1">
      <alignment horizontal="center"/>
    </xf>
    <xf numFmtId="0" fontId="24" fillId="0" borderId="1" xfId="0" applyFont="1" applyBorder="1"/>
    <xf numFmtId="0" fontId="24" fillId="0" borderId="0" xfId="0" applyFont="1" applyBorder="1"/>
    <xf numFmtId="0" fontId="24" fillId="0" borderId="0" xfId="0" applyFont="1" applyBorder="1" applyAlignment="1">
      <alignment horizontal="center" wrapText="1"/>
    </xf>
    <xf numFmtId="0" fontId="25" fillId="0" borderId="1" xfId="0" applyFont="1" applyBorder="1" applyAlignment="1">
      <alignment vertical="center" wrapText="1"/>
    </xf>
    <xf numFmtId="0" fontId="24" fillId="0" borderId="2" xfId="0" applyFont="1" applyBorder="1"/>
    <xf numFmtId="49" fontId="24" fillId="0" borderId="0" xfId="0" applyNumberFormat="1" applyFont="1" applyBorder="1" applyAlignment="1">
      <alignment horizontal="center"/>
    </xf>
    <xf numFmtId="0" fontId="25" fillId="0" borderId="0" xfId="0" applyFont="1" applyBorder="1" applyAlignment="1">
      <alignment vertical="center" wrapText="1"/>
    </xf>
    <xf numFmtId="0" fontId="25" fillId="0" borderId="0" xfId="0" applyFont="1" applyBorder="1" applyAlignment="1">
      <alignment horizontal="center" vertical="center"/>
    </xf>
    <xf numFmtId="0" fontId="0" fillId="0" borderId="0" xfId="0" applyBorder="1"/>
    <xf numFmtId="0" fontId="24" fillId="2" borderId="1" xfId="0" applyFont="1" applyFill="1" applyBorder="1"/>
    <xf numFmtId="0" fontId="25" fillId="0" borderId="1" xfId="0" applyFont="1" applyBorder="1" applyAlignment="1">
      <alignment horizontal="center" vertical="center"/>
    </xf>
    <xf numFmtId="0" fontId="24" fillId="0" borderId="0" xfId="0" applyFont="1" applyFill="1" applyBorder="1"/>
    <xf numFmtId="49" fontId="24" fillId="0" borderId="0" xfId="0" applyNumberFormat="1" applyFont="1" applyFill="1" applyBorder="1" applyAlignment="1">
      <alignment horizontal="center"/>
    </xf>
    <xf numFmtId="0" fontId="25" fillId="0" borderId="0" xfId="0" applyFont="1" applyFill="1" applyBorder="1" applyAlignment="1">
      <alignment horizontal="center" vertical="center" wrapText="1"/>
    </xf>
    <xf numFmtId="0" fontId="25" fillId="0" borderId="0" xfId="0" applyFont="1" applyFill="1" applyBorder="1" applyAlignment="1">
      <alignment vertical="center" wrapText="1"/>
    </xf>
    <xf numFmtId="0" fontId="0" fillId="0" borderId="0" xfId="0" applyFill="1" applyBorder="1"/>
    <xf numFmtId="0" fontId="4" fillId="0" borderId="1" xfId="0" applyFont="1" applyBorder="1"/>
    <xf numFmtId="0" fontId="4" fillId="0" borderId="0" xfId="0" applyFont="1"/>
    <xf numFmtId="0" fontId="4" fillId="0" borderId="0" xfId="0" applyFont="1" applyFill="1" applyBorder="1"/>
    <xf numFmtId="0" fontId="24" fillId="0" borderId="1" xfId="0" applyFont="1" applyFill="1" applyBorder="1"/>
    <xf numFmtId="0" fontId="26" fillId="0" borderId="1" xfId="0" applyFont="1" applyBorder="1" applyAlignment="1">
      <alignment horizontal="center" vertical="center" wrapText="1"/>
    </xf>
    <xf numFmtId="0" fontId="26" fillId="0" borderId="1" xfId="0" applyFont="1" applyBorder="1" applyAlignment="1">
      <alignment vertical="center" wrapText="1"/>
    </xf>
    <xf numFmtId="0" fontId="26" fillId="0" borderId="0" xfId="0" applyFont="1" applyBorder="1" applyAlignment="1">
      <alignment vertical="center" wrapText="1"/>
    </xf>
    <xf numFmtId="14" fontId="26" fillId="0" borderId="1" xfId="0" applyNumberFormat="1" applyFont="1" applyBorder="1" applyAlignment="1">
      <alignment horizontal="center" vertical="center" wrapText="1"/>
    </xf>
    <xf numFmtId="0" fontId="24" fillId="0" borderId="1" xfId="1" applyFont="1" applyBorder="1" applyAlignment="1">
      <alignment horizontal="center" vertical="center" wrapText="1"/>
    </xf>
    <xf numFmtId="0" fontId="24" fillId="0" borderId="1" xfId="1" applyFont="1" applyBorder="1"/>
    <xf numFmtId="0" fontId="27" fillId="0" borderId="0" xfId="0" applyFont="1" applyFill="1"/>
    <xf numFmtId="0" fontId="28" fillId="0" borderId="0" xfId="0" applyFont="1" applyFill="1"/>
    <xf numFmtId="0" fontId="5" fillId="3" borderId="1" xfId="0" applyFont="1" applyFill="1" applyBorder="1"/>
    <xf numFmtId="0" fontId="5" fillId="0" borderId="1" xfId="0" applyFont="1" applyFill="1" applyBorder="1"/>
    <xf numFmtId="1" fontId="5" fillId="0" borderId="1" xfId="0" applyNumberFormat="1" applyFont="1" applyFill="1" applyBorder="1"/>
    <xf numFmtId="0" fontId="5" fillId="0" borderId="0" xfId="0" applyFont="1" applyFill="1"/>
    <xf numFmtId="0" fontId="29" fillId="0" borderId="1" xfId="0" applyFont="1" applyFill="1" applyBorder="1" applyAlignment="1">
      <alignment horizontal="center" vertical="center" wrapText="1"/>
    </xf>
    <xf numFmtId="0" fontId="7" fillId="0" borderId="0" xfId="0" applyFont="1"/>
    <xf numFmtId="0" fontId="27" fillId="3" borderId="0" xfId="0" applyFont="1" applyFill="1"/>
    <xf numFmtId="0" fontId="30" fillId="0" borderId="0" xfId="0" applyFont="1" applyFill="1" applyBorder="1" applyAlignment="1">
      <alignment horizontal="left" vertical="center" wrapText="1"/>
    </xf>
    <xf numFmtId="0" fontId="31" fillId="0" borderId="0" xfId="0" applyFont="1" applyFill="1" applyBorder="1"/>
    <xf numFmtId="1" fontId="27" fillId="3" borderId="0" xfId="0" applyNumberFormat="1" applyFont="1" applyFill="1" applyBorder="1"/>
    <xf numFmtId="0" fontId="0" fillId="3" borderId="0" xfId="0" applyFill="1"/>
    <xf numFmtId="0" fontId="5" fillId="0" borderId="1" xfId="0" applyFont="1" applyFill="1" applyBorder="1" applyAlignment="1">
      <alignment horizontal="left" wrapText="1"/>
    </xf>
    <xf numFmtId="14" fontId="29" fillId="2" borderId="1" xfId="0" applyNumberFormat="1" applyFont="1" applyFill="1" applyBorder="1" applyAlignment="1">
      <alignment vertical="center" wrapText="1"/>
    </xf>
    <xf numFmtId="0" fontId="5" fillId="0" borderId="1" xfId="0" applyFont="1" applyFill="1" applyBorder="1" applyAlignment="1">
      <alignment horizontal="right"/>
    </xf>
    <xf numFmtId="0" fontId="5" fillId="3" borderId="0" xfId="0" applyFont="1" applyFill="1"/>
    <xf numFmtId="0" fontId="29" fillId="0" borderId="1" xfId="0" applyFont="1" applyFill="1" applyBorder="1" applyAlignment="1">
      <alignment horizontal="right" vertical="center" wrapText="1"/>
    </xf>
    <xf numFmtId="0" fontId="4" fillId="0" borderId="0" xfId="0" applyFont="1" applyFill="1" applyBorder="1" applyAlignment="1"/>
    <xf numFmtId="0" fontId="29" fillId="3" borderId="1" xfId="0" applyFont="1" applyFill="1" applyBorder="1" applyAlignment="1">
      <alignment horizontal="center" vertical="center" wrapText="1"/>
    </xf>
    <xf numFmtId="0" fontId="5" fillId="0" borderId="0" xfId="0" applyFont="1"/>
    <xf numFmtId="0" fontId="8" fillId="0" borderId="0" xfId="0" applyFont="1"/>
    <xf numFmtId="0" fontId="5" fillId="3" borderId="1" xfId="0" applyFont="1" applyFill="1" applyBorder="1" applyAlignment="1">
      <alignment horizontal="center" vertical="center"/>
    </xf>
    <xf numFmtId="14" fontId="29" fillId="3" borderId="1" xfId="0" applyNumberFormat="1" applyFont="1" applyFill="1" applyBorder="1" applyAlignment="1">
      <alignment horizontal="center" vertical="center" wrapText="1"/>
    </xf>
    <xf numFmtId="14" fontId="29" fillId="3" borderId="1" xfId="0" applyNumberFormat="1" applyFont="1" applyFill="1" applyBorder="1" applyAlignment="1">
      <alignment horizontal="center" wrapText="1"/>
    </xf>
    <xf numFmtId="14" fontId="29" fillId="0" borderId="1" xfId="0" applyNumberFormat="1" applyFont="1" applyFill="1" applyBorder="1" applyAlignment="1">
      <alignment wrapText="1"/>
    </xf>
    <xf numFmtId="14" fontId="29" fillId="2" borderId="1" xfId="0" applyNumberFormat="1" applyFont="1" applyFill="1" applyBorder="1" applyAlignment="1">
      <alignment wrapText="1"/>
    </xf>
    <xf numFmtId="1" fontId="5" fillId="2" borderId="1" xfId="0" applyNumberFormat="1" applyFont="1" applyFill="1" applyBorder="1"/>
    <xf numFmtId="0" fontId="29" fillId="2" borderId="1" xfId="0" applyFont="1" applyFill="1" applyBorder="1" applyAlignment="1">
      <alignment horizontal="right" vertical="center" wrapText="1"/>
    </xf>
    <xf numFmtId="0" fontId="29" fillId="3" borderId="1" xfId="0" applyFont="1" applyFill="1" applyBorder="1" applyAlignment="1">
      <alignment horizontal="left" vertical="center" wrapText="1"/>
    </xf>
    <xf numFmtId="0" fontId="31" fillId="3" borderId="0" xfId="0" applyFont="1" applyFill="1" applyBorder="1"/>
    <xf numFmtId="0" fontId="29" fillId="3" borderId="1" xfId="0" applyFont="1" applyFill="1" applyBorder="1" applyAlignment="1">
      <alignment horizontal="right" vertical="center" wrapText="1"/>
    </xf>
    <xf numFmtId="1" fontId="5" fillId="3" borderId="1" xfId="0" applyNumberFormat="1" applyFont="1" applyFill="1" applyBorder="1"/>
    <xf numFmtId="0" fontId="32" fillId="0" borderId="0" xfId="0" applyFont="1"/>
    <xf numFmtId="0" fontId="0" fillId="0" borderId="0" xfId="0" applyAlignment="1">
      <alignment wrapText="1"/>
    </xf>
    <xf numFmtId="0" fontId="0" fillId="0" borderId="0" xfId="0" applyAlignment="1">
      <alignment vertical="top" wrapText="1"/>
    </xf>
    <xf numFmtId="0" fontId="4" fillId="0" borderId="0" xfId="0" applyFont="1" applyFill="1"/>
    <xf numFmtId="0" fontId="4" fillId="0" borderId="1" xfId="0" applyFont="1" applyFill="1" applyBorder="1"/>
    <xf numFmtId="0" fontId="33" fillId="0" borderId="1" xfId="0" applyFont="1" applyFill="1" applyBorder="1" applyAlignment="1">
      <alignment horizontal="center" vertical="center" wrapText="1"/>
    </xf>
    <xf numFmtId="0" fontId="8" fillId="0" borderId="0" xfId="0" applyFont="1" applyFill="1" applyBorder="1" applyAlignment="1">
      <alignment horizontal="left"/>
    </xf>
    <xf numFmtId="0" fontId="8" fillId="4" borderId="0" xfId="1" applyFont="1" applyFill="1" applyAlignment="1">
      <alignment horizontal="left" vertical="center"/>
    </xf>
    <xf numFmtId="0" fontId="25" fillId="0" borderId="0" xfId="1" applyFont="1" applyAlignment="1">
      <alignment horizontal="left" vertical="center"/>
    </xf>
    <xf numFmtId="14" fontId="33" fillId="0" borderId="0" xfId="0" applyNumberFormat="1" applyFont="1" applyFill="1"/>
    <xf numFmtId="0" fontId="25" fillId="0" borderId="0" xfId="0" applyFont="1" applyFill="1" applyAlignment="1">
      <alignment vertical="center" wrapText="1"/>
    </xf>
    <xf numFmtId="0" fontId="25" fillId="0" borderId="0" xfId="1" applyFont="1" applyAlignment="1">
      <alignment horizontal="left" vertical="center" wrapText="1"/>
    </xf>
    <xf numFmtId="0" fontId="4" fillId="0" borderId="2" xfId="0" applyFont="1" applyFill="1" applyBorder="1" applyAlignment="1">
      <alignment vertical="center"/>
    </xf>
    <xf numFmtId="0" fontId="4" fillId="0" borderId="1" xfId="0" applyFont="1" applyFill="1" applyBorder="1" applyAlignment="1">
      <alignment horizontal="right" vertical="center"/>
    </xf>
    <xf numFmtId="0" fontId="4" fillId="0" borderId="1" xfId="0" applyFont="1" applyFill="1" applyBorder="1" applyAlignment="1">
      <alignment vertical="center"/>
    </xf>
    <xf numFmtId="0" fontId="4" fillId="0" borderId="0" xfId="0" applyFont="1" applyFill="1" applyBorder="1" applyAlignment="1">
      <alignment vertical="center"/>
    </xf>
    <xf numFmtId="0" fontId="25" fillId="2" borderId="0" xfId="0" applyFont="1" applyFill="1" applyAlignment="1">
      <alignment vertical="center" wrapText="1"/>
    </xf>
    <xf numFmtId="0" fontId="4" fillId="2" borderId="4" xfId="0" applyFont="1" applyFill="1" applyBorder="1" applyAlignment="1">
      <alignment vertical="center"/>
    </xf>
    <xf numFmtId="0" fontId="4" fillId="2" borderId="1" xfId="0" applyFont="1" applyFill="1" applyBorder="1" applyAlignment="1">
      <alignment vertical="center"/>
    </xf>
    <xf numFmtId="0" fontId="4" fillId="2" borderId="5" xfId="0" applyFont="1" applyFill="1" applyBorder="1" applyAlignment="1">
      <alignment vertical="center"/>
    </xf>
    <xf numFmtId="0" fontId="25" fillId="0" borderId="0" xfId="0" applyFont="1" applyFill="1"/>
    <xf numFmtId="0" fontId="8" fillId="0" borderId="6" xfId="0" applyFont="1" applyFill="1" applyBorder="1" applyAlignment="1">
      <alignment vertical="center"/>
    </xf>
    <xf numFmtId="0" fontId="4" fillId="0" borderId="6" xfId="0" applyFont="1" applyFill="1" applyBorder="1" applyAlignment="1">
      <alignment horizontal="right" vertical="center"/>
    </xf>
    <xf numFmtId="9" fontId="8" fillId="0" borderId="6" xfId="0" applyNumberFormat="1" applyFont="1" applyFill="1" applyBorder="1" applyAlignment="1">
      <alignment horizontal="left" vertical="center"/>
    </xf>
    <xf numFmtId="0" fontId="4" fillId="0" borderId="0" xfId="0" applyFont="1" applyFill="1" applyBorder="1" applyAlignment="1">
      <alignment horizontal="right" wrapText="1"/>
    </xf>
    <xf numFmtId="0" fontId="25" fillId="0" borderId="0" xfId="1" applyFont="1" applyFill="1" applyBorder="1" applyAlignment="1">
      <alignment horizontal="left" vertical="center" wrapText="1"/>
    </xf>
    <xf numFmtId="0" fontId="33" fillId="4" borderId="0" xfId="0" applyFont="1" applyFill="1" applyAlignment="1">
      <alignment horizontal="left" vertical="center" wrapText="1"/>
    </xf>
    <xf numFmtId="14" fontId="6" fillId="2" borderId="1" xfId="0" applyNumberFormat="1" applyFont="1" applyFill="1" applyBorder="1" applyAlignment="1">
      <alignment horizontal="center" vertical="center" wrapText="1"/>
    </xf>
    <xf numFmtId="0" fontId="0" fillId="2" borderId="0" xfId="0" applyFill="1"/>
    <xf numFmtId="0" fontId="0" fillId="2" borderId="0" xfId="0" applyFill="1" applyAlignment="1">
      <alignment wrapText="1"/>
    </xf>
    <xf numFmtId="0" fontId="25" fillId="0" borderId="0" xfId="1" applyFont="1" applyFill="1" applyAlignment="1">
      <alignment horizontal="left" vertical="center"/>
    </xf>
    <xf numFmtId="0" fontId="4" fillId="0" borderId="0" xfId="0" applyFont="1" applyFill="1" applyBorder="1" applyAlignment="1">
      <alignment horizontal="right" vertical="center"/>
    </xf>
    <xf numFmtId="0" fontId="8" fillId="0" borderId="7" xfId="0" applyFont="1" applyFill="1" applyBorder="1" applyAlignment="1">
      <alignment horizontal="left" vertical="center"/>
    </xf>
    <xf numFmtId="0" fontId="33" fillId="0" borderId="0" xfId="0" applyFont="1" applyFill="1"/>
    <xf numFmtId="0" fontId="25" fillId="0" borderId="0" xfId="0" applyFont="1" applyFill="1" applyAlignment="1">
      <alignment vertical="center"/>
    </xf>
    <xf numFmtId="0" fontId="25" fillId="0" borderId="2" xfId="0" applyFont="1" applyFill="1" applyBorder="1" applyAlignment="1">
      <alignment vertical="center"/>
    </xf>
    <xf numFmtId="0" fontId="25" fillId="0" borderId="1" xfId="0" applyFont="1" applyFill="1" applyBorder="1" applyAlignment="1">
      <alignment horizontal="right" vertical="center"/>
    </xf>
    <xf numFmtId="0" fontId="25" fillId="0" borderId="1" xfId="0" applyFont="1" applyFill="1" applyBorder="1" applyAlignment="1">
      <alignment vertical="center"/>
    </xf>
    <xf numFmtId="0" fontId="33" fillId="0" borderId="0" xfId="0" applyFont="1" applyFill="1" applyBorder="1" applyAlignment="1">
      <alignment horizontal="left"/>
    </xf>
    <xf numFmtId="0" fontId="25" fillId="0" borderId="0" xfId="0" applyFont="1" applyFill="1" applyBorder="1"/>
    <xf numFmtId="0" fontId="33" fillId="0" borderId="3" xfId="0" applyFont="1" applyFill="1" applyBorder="1" applyAlignment="1">
      <alignment horizontal="left"/>
    </xf>
    <xf numFmtId="0" fontId="33" fillId="0" borderId="0" xfId="0" applyFont="1" applyFill="1" applyBorder="1"/>
    <xf numFmtId="0" fontId="25" fillId="0" borderId="0" xfId="0" applyFont="1" applyFill="1" applyBorder="1" applyAlignment="1">
      <alignment vertical="center"/>
    </xf>
    <xf numFmtId="0" fontId="11" fillId="0" borderId="0" xfId="0" applyFont="1" applyFill="1" applyAlignment="1">
      <alignment vertical="center" wrapText="1"/>
    </xf>
    <xf numFmtId="0" fontId="25" fillId="0" borderId="2" xfId="0" applyFont="1" applyFill="1" applyBorder="1" applyAlignment="1">
      <alignment horizontal="left" vertical="center"/>
    </xf>
    <xf numFmtId="0" fontId="4" fillId="0" borderId="0" xfId="0" applyFont="1" applyFill="1" applyBorder="1" applyAlignment="1">
      <alignment horizontal="right" vertical="center" wrapText="1"/>
    </xf>
    <xf numFmtId="0" fontId="25" fillId="0" borderId="0" xfId="1" applyFont="1" applyFill="1" applyAlignment="1">
      <alignment horizontal="left" vertical="center" wrapText="1"/>
    </xf>
    <xf numFmtId="0" fontId="0" fillId="0" borderId="0" xfId="0" applyFill="1"/>
    <xf numFmtId="0" fontId="34" fillId="0" borderId="1" xfId="0" applyFont="1" applyFill="1" applyBorder="1" applyAlignment="1">
      <alignment horizontal="center" vertical="center" wrapText="1"/>
    </xf>
    <xf numFmtId="0" fontId="6" fillId="0" borderId="0" xfId="0" applyFont="1" applyFill="1" applyBorder="1"/>
    <xf numFmtId="0" fontId="34" fillId="0" borderId="2" xfId="0" applyFont="1" applyFill="1" applyBorder="1" applyAlignment="1">
      <alignment horizontal="center" vertical="center" wrapText="1"/>
    </xf>
    <xf numFmtId="0" fontId="4" fillId="0" borderId="1" xfId="0" applyFont="1" applyFill="1" applyBorder="1" applyAlignment="1">
      <alignment vertical="center" wrapText="1"/>
    </xf>
    <xf numFmtId="0" fontId="25" fillId="0" borderId="2" xfId="0" applyFont="1" applyFill="1" applyBorder="1" applyAlignment="1">
      <alignment horizontal="left" vertical="center" wrapText="1"/>
    </xf>
    <xf numFmtId="0" fontId="4" fillId="0" borderId="2" xfId="0" applyFont="1" applyFill="1" applyBorder="1" applyAlignment="1">
      <alignment vertical="center" wrapText="1"/>
    </xf>
    <xf numFmtId="0" fontId="4" fillId="0" borderId="0" xfId="0" applyFont="1" applyFill="1" applyAlignment="1">
      <alignment horizontal="left" vertical="center" wrapText="1"/>
    </xf>
    <xf numFmtId="14" fontId="6" fillId="0" borderId="1" xfId="0" applyNumberFormat="1" applyFont="1" applyFill="1" applyBorder="1" applyAlignment="1">
      <alignment wrapText="1"/>
    </xf>
    <xf numFmtId="0" fontId="0" fillId="0" borderId="1" xfId="0" applyFill="1" applyBorder="1"/>
    <xf numFmtId="1" fontId="4" fillId="0" borderId="1" xfId="0" applyNumberFormat="1" applyFont="1" applyFill="1" applyBorder="1"/>
    <xf numFmtId="0" fontId="4" fillId="0" borderId="1" xfId="0" applyFont="1" applyFill="1" applyBorder="1" applyAlignment="1">
      <alignment horizontal="left" vertical="top" wrapText="1"/>
    </xf>
    <xf numFmtId="0" fontId="25" fillId="0" borderId="0" xfId="1" applyFont="1" applyFill="1" applyAlignment="1">
      <alignment horizontal="left" vertical="top" wrapText="1"/>
    </xf>
    <xf numFmtId="0" fontId="35" fillId="0" borderId="0" xfId="0" applyFont="1" applyFill="1" applyAlignment="1">
      <alignment horizontal="left" vertical="center" wrapText="1" indent="1"/>
    </xf>
    <xf numFmtId="14" fontId="6" fillId="0" borderId="1"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1" fontId="4" fillId="0" borderId="0" xfId="0" applyNumberFormat="1" applyFont="1" applyFill="1" applyBorder="1" applyAlignment="1">
      <alignment horizontal="center" vertical="center" wrapText="1"/>
    </xf>
    <xf numFmtId="0" fontId="4" fillId="0" borderId="1" xfId="0" applyFont="1" applyFill="1" applyBorder="1" applyAlignment="1">
      <alignment wrapText="1"/>
    </xf>
    <xf numFmtId="0" fontId="4" fillId="0" borderId="0" xfId="0" applyFont="1" applyFill="1" applyBorder="1" applyAlignment="1">
      <alignment wrapText="1"/>
    </xf>
    <xf numFmtId="0" fontId="4" fillId="0" borderId="0" xfId="1" applyFont="1" applyAlignment="1">
      <alignment horizontal="left" vertical="center"/>
    </xf>
    <xf numFmtId="0" fontId="36" fillId="5" borderId="1" xfId="0" applyFont="1" applyFill="1" applyBorder="1" applyAlignment="1">
      <alignment horizontal="left" vertical="center" wrapText="1"/>
    </xf>
    <xf numFmtId="0" fontId="10" fillId="0" borderId="1" xfId="0" applyFont="1" applyBorder="1"/>
    <xf numFmtId="0" fontId="35" fillId="0" borderId="1" xfId="0" applyFont="1" applyBorder="1" applyAlignment="1">
      <alignment vertical="center" wrapText="1"/>
    </xf>
    <xf numFmtId="0" fontId="24" fillId="3" borderId="0" xfId="0" applyFont="1" applyFill="1"/>
    <xf numFmtId="0" fontId="25" fillId="0" borderId="0" xfId="0" applyFont="1" applyAlignment="1">
      <alignment horizontal="right" vertical="center" wrapText="1"/>
    </xf>
    <xf numFmtId="0" fontId="33" fillId="5" borderId="0" xfId="0" applyFont="1" applyFill="1" applyAlignment="1">
      <alignment horizontal="left" vertical="center" wrapText="1"/>
    </xf>
    <xf numFmtId="0" fontId="25" fillId="0" borderId="0" xfId="0" applyFont="1" applyAlignment="1">
      <alignment horizontal="left" vertical="center" wrapText="1"/>
    </xf>
    <xf numFmtId="0" fontId="8" fillId="5" borderId="0" xfId="1" applyFont="1" applyFill="1" applyAlignment="1">
      <alignment horizontal="left" vertical="center"/>
    </xf>
    <xf numFmtId="0" fontId="23" fillId="0" borderId="0" xfId="0" applyFont="1"/>
    <xf numFmtId="0" fontId="8" fillId="5" borderId="1" xfId="1" applyFont="1" applyFill="1" applyBorder="1" applyAlignment="1">
      <alignment horizontal="left" vertical="center" wrapText="1"/>
    </xf>
    <xf numFmtId="0" fontId="10" fillId="0" borderId="1" xfId="0" applyFont="1" applyBorder="1" applyAlignment="1">
      <alignment horizontal="left" vertical="center" wrapText="1" indent="1"/>
    </xf>
    <xf numFmtId="0" fontId="23" fillId="5" borderId="0" xfId="0" applyFont="1" applyFill="1"/>
    <xf numFmtId="0" fontId="25" fillId="0" borderId="5" xfId="0" applyFont="1" applyBorder="1" applyAlignment="1">
      <alignment vertical="center"/>
    </xf>
    <xf numFmtId="0" fontId="25" fillId="0" borderId="1" xfId="0" applyFont="1" applyBorder="1" applyAlignment="1">
      <alignment vertical="center"/>
    </xf>
    <xf numFmtId="0" fontId="23" fillId="0" borderId="0" xfId="0" applyFont="1" applyBorder="1"/>
    <xf numFmtId="0" fontId="25" fillId="0" borderId="0" xfId="0" applyFont="1" applyBorder="1" applyAlignment="1">
      <alignment vertical="center"/>
    </xf>
    <xf numFmtId="0" fontId="25" fillId="0" borderId="2" xfId="0" applyFont="1" applyBorder="1" applyAlignment="1">
      <alignment vertical="center"/>
    </xf>
    <xf numFmtId="0" fontId="23" fillId="0" borderId="0" xfId="0" applyFont="1" applyFill="1" applyBorder="1"/>
    <xf numFmtId="0" fontId="33" fillId="5" borderId="0" xfId="0" applyFont="1" applyFill="1"/>
    <xf numFmtId="0" fontId="4" fillId="0" borderId="0" xfId="0" applyFont="1" applyAlignment="1">
      <alignment vertical="top" wrapText="1"/>
    </xf>
    <xf numFmtId="0" fontId="23" fillId="0" borderId="0" xfId="0" applyFont="1" applyAlignment="1">
      <alignment wrapText="1"/>
    </xf>
    <xf numFmtId="0" fontId="23" fillId="0" borderId="0" xfId="0" applyFont="1" applyFill="1"/>
    <xf numFmtId="0" fontId="35" fillId="0" borderId="0" xfId="0" applyFont="1" applyBorder="1" applyAlignment="1">
      <alignment vertical="center" wrapText="1"/>
    </xf>
    <xf numFmtId="0" fontId="37" fillId="6" borderId="1" xfId="0" applyFont="1" applyFill="1" applyBorder="1" applyAlignment="1">
      <alignment vertical="center" wrapText="1"/>
    </xf>
    <xf numFmtId="0" fontId="35" fillId="0" borderId="1" xfId="0" applyFont="1" applyBorder="1" applyAlignment="1">
      <alignment wrapText="1"/>
    </xf>
    <xf numFmtId="0" fontId="35" fillId="0" borderId="0" xfId="0" applyFont="1" applyAlignment="1">
      <alignment wrapText="1"/>
    </xf>
    <xf numFmtId="14" fontId="8" fillId="2" borderId="1" xfId="0" applyNumberFormat="1" applyFont="1" applyFill="1" applyBorder="1" applyAlignment="1">
      <alignment horizontal="center" vertical="center" wrapText="1"/>
    </xf>
    <xf numFmtId="0" fontId="4" fillId="0" borderId="0" xfId="0" applyFont="1" applyFill="1" applyAlignment="1">
      <alignment vertical="top" wrapText="1"/>
    </xf>
    <xf numFmtId="0" fontId="8" fillId="5" borderId="6" xfId="0" applyFont="1" applyFill="1" applyBorder="1" applyAlignment="1"/>
    <xf numFmtId="0" fontId="25" fillId="0" borderId="0" xfId="0" applyFont="1" applyFill="1" applyBorder="1" applyAlignment="1">
      <alignment horizontal="right" vertical="center"/>
    </xf>
    <xf numFmtId="0" fontId="14" fillId="5" borderId="9" xfId="0" applyFont="1" applyFill="1" applyBorder="1" applyAlignment="1">
      <alignment horizontal="left" vertical="center"/>
    </xf>
    <xf numFmtId="0" fontId="33" fillId="5" borderId="10" xfId="0" applyFont="1" applyFill="1" applyBorder="1"/>
    <xf numFmtId="0" fontId="25" fillId="0" borderId="0" xfId="0" applyFont="1"/>
    <xf numFmtId="0" fontId="33" fillId="5" borderId="10" xfId="0" applyFont="1" applyFill="1" applyBorder="1" applyAlignment="1">
      <alignment horizontal="left" vertical="center"/>
    </xf>
    <xf numFmtId="0" fontId="4" fillId="0" borderId="0" xfId="0" applyFont="1" applyFill="1" applyBorder="1" applyAlignment="1">
      <alignment horizontal="left" vertical="top" wrapText="1"/>
    </xf>
    <xf numFmtId="0" fontId="8" fillId="5" borderId="0" xfId="0" applyFont="1" applyFill="1" applyBorder="1" applyAlignment="1"/>
    <xf numFmtId="14" fontId="6" fillId="0" borderId="0" xfId="0" applyNumberFormat="1" applyFont="1" applyFill="1" applyBorder="1" applyAlignment="1">
      <alignment wrapText="1"/>
    </xf>
    <xf numFmtId="0" fontId="37" fillId="8" borderId="1" xfId="0" applyFont="1" applyFill="1" applyBorder="1" applyAlignment="1">
      <alignment vertical="center" wrapText="1"/>
    </xf>
    <xf numFmtId="14" fontId="8" fillId="0" borderId="1" xfId="0" applyNumberFormat="1" applyFont="1" applyFill="1" applyBorder="1" applyAlignment="1">
      <alignment horizontal="center" vertical="center" wrapText="1"/>
    </xf>
    <xf numFmtId="0" fontId="35" fillId="0" borderId="11" xfId="0" applyFont="1" applyFill="1" applyBorder="1" applyAlignment="1">
      <alignment horizontal="left" vertical="center" wrapText="1" indent="1"/>
    </xf>
    <xf numFmtId="0" fontId="4" fillId="0" borderId="0" xfId="0" applyFont="1" applyFill="1" applyBorder="1" applyAlignment="1">
      <alignment vertical="center" wrapText="1"/>
    </xf>
    <xf numFmtId="0" fontId="35" fillId="0" borderId="1" xfId="0" applyFont="1" applyFill="1" applyBorder="1" applyAlignment="1">
      <alignment horizontal="left" vertical="center" wrapText="1" indent="1"/>
    </xf>
    <xf numFmtId="1" fontId="4" fillId="11" borderId="0" xfId="0" applyNumberFormat="1" applyFont="1" applyFill="1" applyBorder="1" applyAlignment="1">
      <alignment horizontal="center" vertical="center" wrapText="1"/>
    </xf>
    <xf numFmtId="0" fontId="33" fillId="5" borderId="0" xfId="0" applyFont="1" applyFill="1" applyAlignment="1">
      <alignment horizontal="left" vertical="center"/>
    </xf>
    <xf numFmtId="0" fontId="8" fillId="5" borderId="0" xfId="3" applyFont="1" applyFill="1" applyBorder="1" applyAlignment="1"/>
    <xf numFmtId="0" fontId="4" fillId="2" borderId="0" xfId="0" applyFont="1" applyFill="1" applyBorder="1" applyAlignment="1">
      <alignment horizontal="left" vertical="top"/>
    </xf>
    <xf numFmtId="0" fontId="35" fillId="2" borderId="1" xfId="0" applyFont="1" applyFill="1" applyBorder="1" applyAlignment="1">
      <alignment horizontal="left" vertical="center" wrapText="1" indent="1"/>
    </xf>
    <xf numFmtId="0" fontId="25" fillId="0" borderId="1"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4" xfId="0" applyFont="1" applyFill="1" applyBorder="1" applyAlignment="1">
      <alignment horizontal="center" vertical="center"/>
    </xf>
    <xf numFmtId="0" fontId="25" fillId="2" borderId="1" xfId="0" applyFont="1" applyFill="1" applyBorder="1" applyAlignment="1">
      <alignment horizontal="center" vertical="center"/>
    </xf>
    <xf numFmtId="0" fontId="8" fillId="9" borderId="0" xfId="0" applyFont="1" applyFill="1" applyBorder="1" applyAlignment="1"/>
    <xf numFmtId="0" fontId="33" fillId="9" borderId="1" xfId="0" applyFont="1" applyFill="1" applyBorder="1" applyAlignment="1">
      <alignment wrapText="1"/>
    </xf>
    <xf numFmtId="0" fontId="4" fillId="9" borderId="1" xfId="0" applyFont="1" applyFill="1" applyBorder="1" applyAlignment="1">
      <alignment wrapText="1"/>
    </xf>
    <xf numFmtId="0" fontId="48" fillId="9" borderId="10" xfId="0" applyFont="1" applyFill="1" applyBorder="1" applyAlignment="1">
      <alignment horizontal="left" vertical="center"/>
    </xf>
    <xf numFmtId="0" fontId="36" fillId="9" borderId="1" xfId="0" applyFont="1" applyFill="1" applyBorder="1" applyAlignment="1">
      <alignment horizontal="left" vertical="center" wrapText="1"/>
    </xf>
    <xf numFmtId="0" fontId="35" fillId="9" borderId="1" xfId="0" applyFont="1" applyFill="1" applyBorder="1" applyAlignment="1">
      <alignment vertical="center" wrapText="1"/>
    </xf>
    <xf numFmtId="0" fontId="43" fillId="2" borderId="0" xfId="0" applyFont="1" applyFill="1" applyAlignment="1">
      <alignment horizontal="center" vertical="center" wrapText="1"/>
    </xf>
    <xf numFmtId="0" fontId="46" fillId="0" borderId="0" xfId="0" applyFont="1" applyFill="1" applyAlignment="1">
      <alignment wrapText="1"/>
    </xf>
    <xf numFmtId="14" fontId="33" fillId="2" borderId="1" xfId="0" applyNumberFormat="1" applyFont="1" applyFill="1" applyBorder="1" applyAlignment="1">
      <alignment horizontal="center" vertical="center" wrapText="1"/>
    </xf>
    <xf numFmtId="14" fontId="33" fillId="0" borderId="1" xfId="0" applyNumberFormat="1" applyFont="1" applyFill="1" applyBorder="1" applyAlignment="1">
      <alignment horizontal="center" vertical="center" wrapText="1"/>
    </xf>
    <xf numFmtId="0" fontId="33" fillId="12" borderId="12" xfId="0" applyFont="1" applyFill="1" applyBorder="1"/>
    <xf numFmtId="0" fontId="33" fillId="12" borderId="0" xfId="0" applyFont="1" applyFill="1"/>
    <xf numFmtId="0" fontId="35" fillId="12" borderId="0" xfId="0" applyFont="1" applyFill="1" applyAlignment="1">
      <alignment vertical="center" wrapText="1"/>
    </xf>
    <xf numFmtId="14" fontId="33" fillId="2" borderId="19" xfId="0" applyNumberFormat="1" applyFont="1" applyFill="1" applyBorder="1" applyAlignment="1">
      <alignment horizontal="center" vertical="center" wrapText="1"/>
    </xf>
    <xf numFmtId="14" fontId="33" fillId="3" borderId="1" xfId="0" applyNumberFormat="1" applyFont="1" applyFill="1" applyBorder="1" applyAlignment="1">
      <alignment horizontal="center" vertical="center" wrapText="1"/>
    </xf>
    <xf numFmtId="14" fontId="33" fillId="0" borderId="19" xfId="0" applyNumberFormat="1" applyFont="1" applyFill="1" applyBorder="1" applyAlignment="1">
      <alignment horizontal="center" vertical="center" wrapText="1"/>
    </xf>
    <xf numFmtId="14" fontId="33" fillId="3" borderId="19" xfId="0" applyNumberFormat="1" applyFont="1" applyFill="1" applyBorder="1" applyAlignment="1">
      <alignment horizontal="center" vertical="center" wrapText="1"/>
    </xf>
    <xf numFmtId="0" fontId="25" fillId="2" borderId="0" xfId="1" applyFont="1" applyFill="1" applyAlignment="1">
      <alignment horizontal="left" vertical="top" wrapText="1"/>
    </xf>
    <xf numFmtId="0" fontId="35" fillId="2" borderId="11" xfId="0" applyFont="1" applyFill="1" applyBorder="1" applyAlignment="1">
      <alignment vertical="center" wrapText="1"/>
    </xf>
    <xf numFmtId="0" fontId="25" fillId="2" borderId="0" xfId="0" applyFont="1" applyFill="1"/>
    <xf numFmtId="1" fontId="4" fillId="9" borderId="0" xfId="0" applyNumberFormat="1" applyFont="1" applyFill="1" applyBorder="1" applyAlignment="1">
      <alignment horizontal="center" vertical="center" wrapText="1"/>
    </xf>
    <xf numFmtId="14" fontId="34" fillId="0" borderId="1" xfId="0" applyNumberFormat="1" applyFont="1" applyFill="1" applyBorder="1" applyAlignment="1">
      <alignment horizontal="center" vertical="center" wrapText="1"/>
    </xf>
    <xf numFmtId="14" fontId="34" fillId="0" borderId="19" xfId="0" applyNumberFormat="1" applyFont="1" applyFill="1" applyBorder="1" applyAlignment="1">
      <alignment horizontal="center" vertical="center" wrapText="1"/>
    </xf>
    <xf numFmtId="0" fontId="43" fillId="2" borderId="0" xfId="0" applyFont="1" applyFill="1" applyAlignment="1">
      <alignment horizontal="center" vertical="center" wrapText="1"/>
    </xf>
    <xf numFmtId="0" fontId="25" fillId="2" borderId="0" xfId="1" applyFont="1" applyFill="1" applyAlignment="1">
      <alignment horizontal="left" vertical="center"/>
    </xf>
    <xf numFmtId="0" fontId="35" fillId="0" borderId="11" xfId="0" applyFont="1" applyFill="1" applyBorder="1" applyAlignment="1">
      <alignment vertical="center" wrapText="1"/>
    </xf>
    <xf numFmtId="0" fontId="25" fillId="0" borderId="10" xfId="0" applyFont="1" applyFill="1" applyBorder="1" applyAlignment="1">
      <alignment vertical="center" wrapText="1"/>
    </xf>
    <xf numFmtId="0" fontId="35" fillId="2" borderId="11" xfId="0" applyFont="1" applyFill="1" applyBorder="1" applyAlignment="1">
      <alignment horizontal="left" vertical="center" wrapText="1" indent="1"/>
    </xf>
    <xf numFmtId="0" fontId="43" fillId="2" borderId="0" xfId="0" applyFont="1" applyFill="1" applyAlignment="1">
      <alignment horizontal="center" vertical="center" wrapText="1"/>
    </xf>
    <xf numFmtId="0" fontId="33" fillId="12" borderId="0" xfId="0" applyFont="1" applyFill="1" applyAlignment="1">
      <alignment wrapText="1"/>
    </xf>
    <xf numFmtId="0" fontId="48" fillId="2" borderId="10" xfId="0" applyFont="1" applyFill="1" applyBorder="1" applyAlignment="1">
      <alignment horizontal="left" vertical="center"/>
    </xf>
    <xf numFmtId="0" fontId="4" fillId="13" borderId="1" xfId="0" applyFont="1" applyFill="1" applyBorder="1" applyAlignment="1">
      <alignment wrapText="1"/>
    </xf>
    <xf numFmtId="0" fontId="0" fillId="0" borderId="0" xfId="0" applyFill="1"/>
    <xf numFmtId="0" fontId="25" fillId="0" borderId="0" xfId="0" applyFont="1" applyFill="1" applyBorder="1" applyAlignment="1">
      <alignment vertical="center"/>
    </xf>
    <xf numFmtId="0" fontId="4" fillId="0" borderId="0" xfId="0" applyFont="1" applyFill="1" applyBorder="1"/>
    <xf numFmtId="0" fontId="25" fillId="0" borderId="0" xfId="1" applyFont="1" applyAlignment="1">
      <alignment horizontal="left" vertical="center"/>
    </xf>
    <xf numFmtId="0" fontId="25" fillId="0" borderId="0" xfId="1" applyFont="1" applyAlignment="1">
      <alignment horizontal="left" vertical="center" wrapText="1"/>
    </xf>
    <xf numFmtId="0" fontId="4" fillId="0" borderId="0" xfId="1" applyFont="1" applyAlignment="1">
      <alignment horizontal="left" vertical="center"/>
    </xf>
    <xf numFmtId="0" fontId="8" fillId="5" borderId="0" xfId="1" applyFont="1" applyFill="1" applyAlignment="1">
      <alignment horizontal="left" vertical="center"/>
    </xf>
    <xf numFmtId="0" fontId="35" fillId="0" borderId="0" xfId="0" applyFont="1" applyBorder="1" applyAlignment="1">
      <alignment vertical="center" wrapText="1"/>
    </xf>
    <xf numFmtId="0" fontId="11" fillId="0" borderId="0" xfId="0" applyFont="1" applyFill="1" applyAlignment="1">
      <alignment vertical="center" wrapText="1"/>
    </xf>
    <xf numFmtId="0" fontId="4" fillId="0" borderId="13" xfId="0" applyFont="1" applyFill="1" applyBorder="1"/>
    <xf numFmtId="0" fontId="4" fillId="0" borderId="1" xfId="0" applyFont="1" applyFill="1" applyBorder="1" applyAlignment="1">
      <alignment horizontal="left" wrapText="1"/>
    </xf>
    <xf numFmtId="0" fontId="33" fillId="7" borderId="0" xfId="0" applyFont="1" applyFill="1"/>
    <xf numFmtId="0" fontId="33" fillId="7" borderId="10" xfId="0" applyFont="1" applyFill="1" applyBorder="1" applyAlignment="1">
      <alignment horizontal="left" vertical="center"/>
    </xf>
    <xf numFmtId="0" fontId="4" fillId="2" borderId="0" xfId="0" applyFont="1" applyFill="1"/>
    <xf numFmtId="0" fontId="33" fillId="7" borderId="14" xfId="0" applyFont="1" applyFill="1" applyBorder="1" applyAlignment="1">
      <alignment vertical="center" wrapText="1"/>
    </xf>
    <xf numFmtId="0" fontId="25" fillId="3" borderId="15" xfId="0" applyFont="1" applyFill="1" applyBorder="1" applyAlignment="1">
      <alignment vertical="center" wrapText="1"/>
    </xf>
    <xf numFmtId="0" fontId="25" fillId="0" borderId="16" xfId="0" applyFont="1" applyFill="1" applyBorder="1" applyAlignment="1">
      <alignment vertical="center" wrapText="1"/>
    </xf>
    <xf numFmtId="0" fontId="51" fillId="2" borderId="0" xfId="0" applyFont="1" applyFill="1"/>
    <xf numFmtId="0" fontId="4" fillId="14" borderId="1" xfId="0" applyFont="1" applyFill="1" applyBorder="1" applyAlignment="1">
      <alignment horizontal="right"/>
    </xf>
    <xf numFmtId="0" fontId="25" fillId="10" borderId="1" xfId="0" applyFont="1" applyFill="1" applyBorder="1" applyAlignment="1">
      <alignment vertical="center"/>
    </xf>
    <xf numFmtId="0" fontId="14" fillId="14" borderId="1" xfId="0" applyFont="1" applyFill="1" applyBorder="1" applyAlignment="1">
      <alignment horizontal="right"/>
    </xf>
    <xf numFmtId="0" fontId="51" fillId="0" borderId="0" xfId="0" applyFont="1" applyFill="1"/>
    <xf numFmtId="0" fontId="25" fillId="0" borderId="0" xfId="1" applyFont="1" applyFill="1" applyAlignment="1">
      <alignment horizontal="left" vertical="center"/>
    </xf>
    <xf numFmtId="0" fontId="33" fillId="3" borderId="1" xfId="0" applyFont="1" applyFill="1" applyBorder="1" applyAlignment="1">
      <alignment horizontal="center" vertical="center" wrapText="1"/>
    </xf>
    <xf numFmtId="0" fontId="43" fillId="2" borderId="0" xfId="0" applyFont="1" applyFill="1" applyAlignment="1">
      <alignment horizontal="center" vertical="center" wrapText="1"/>
    </xf>
    <xf numFmtId="0" fontId="43" fillId="2" borderId="0" xfId="0" applyFont="1" applyFill="1" applyAlignment="1">
      <alignment horizontal="center" vertical="center" wrapText="1"/>
    </xf>
    <xf numFmtId="0" fontId="8" fillId="2" borderId="0" xfId="0" applyFont="1" applyFill="1" applyBorder="1" applyAlignment="1">
      <alignment horizontal="center"/>
    </xf>
    <xf numFmtId="0" fontId="33" fillId="12" borderId="12" xfId="0" applyFont="1" applyFill="1" applyBorder="1" applyAlignment="1">
      <alignment horizontal="center" vertical="center"/>
    </xf>
    <xf numFmtId="0" fontId="8" fillId="12" borderId="6" xfId="0" applyFont="1" applyFill="1" applyBorder="1" applyAlignment="1">
      <alignment horizontal="center" vertical="center"/>
    </xf>
    <xf numFmtId="0" fontId="35" fillId="15" borderId="11" xfId="0" applyFont="1" applyFill="1" applyBorder="1" applyAlignment="1">
      <alignment horizontal="left" vertical="center" wrapText="1" indent="1"/>
    </xf>
    <xf numFmtId="0" fontId="43" fillId="2" borderId="0" xfId="0" applyFont="1" applyFill="1" applyAlignment="1">
      <alignment horizontal="center" vertical="center" wrapText="1"/>
    </xf>
    <xf numFmtId="0" fontId="35" fillId="15" borderId="1" xfId="0" applyFont="1" applyFill="1" applyBorder="1" applyAlignment="1">
      <alignment horizontal="left" vertical="center" wrapText="1" indent="1"/>
    </xf>
    <xf numFmtId="14" fontId="8" fillId="3" borderId="1" xfId="0" applyNumberFormat="1"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14" fontId="34" fillId="3" borderId="1" xfId="0" applyNumberFormat="1" applyFont="1" applyFill="1" applyBorder="1" applyAlignment="1">
      <alignment horizontal="center" vertical="center" wrapText="1"/>
    </xf>
    <xf numFmtId="14" fontId="34" fillId="3" borderId="19" xfId="0" applyNumberFormat="1" applyFont="1" applyFill="1" applyBorder="1" applyAlignment="1">
      <alignment horizontal="center" vertical="center" wrapText="1"/>
    </xf>
    <xf numFmtId="0" fontId="4" fillId="3" borderId="0" xfId="0" applyFont="1" applyFill="1" applyBorder="1" applyAlignment="1">
      <alignment vertical="center"/>
    </xf>
    <xf numFmtId="1" fontId="4" fillId="3" borderId="1" xfId="0" applyNumberFormat="1" applyFont="1" applyFill="1" applyBorder="1" applyAlignment="1">
      <alignment horizontal="center" vertical="center" wrapText="1"/>
    </xf>
    <xf numFmtId="0" fontId="4" fillId="3" borderId="1" xfId="0" applyFont="1" applyFill="1" applyBorder="1" applyAlignment="1">
      <alignment horizontal="right" vertical="center"/>
    </xf>
    <xf numFmtId="0" fontId="4" fillId="3" borderId="1" xfId="0" applyFont="1" applyFill="1" applyBorder="1" applyAlignment="1">
      <alignment vertical="center"/>
    </xf>
    <xf numFmtId="1" fontId="4" fillId="3" borderId="0" xfId="0" applyNumberFormat="1" applyFont="1" applyFill="1" applyBorder="1" applyAlignment="1">
      <alignment horizontal="center" vertical="center" wrapText="1"/>
    </xf>
    <xf numFmtId="0" fontId="48" fillId="2" borderId="0" xfId="0" applyFont="1" applyFill="1" applyAlignment="1">
      <alignment wrapText="1"/>
    </xf>
    <xf numFmtId="0" fontId="43" fillId="2" borderId="0" xfId="0" applyFont="1" applyFill="1" applyAlignment="1">
      <alignment horizontal="center" vertical="center" wrapText="1"/>
    </xf>
    <xf numFmtId="0" fontId="8" fillId="2" borderId="0" xfId="1" applyFont="1" applyFill="1" applyAlignment="1">
      <alignment horizontal="left" vertical="center"/>
    </xf>
    <xf numFmtId="0" fontId="33" fillId="5" borderId="10" xfId="0" applyFont="1" applyFill="1" applyBorder="1" applyAlignment="1">
      <alignment horizontal="left" vertical="center"/>
    </xf>
    <xf numFmtId="0" fontId="4" fillId="3" borderId="1" xfId="0" applyFont="1" applyFill="1" applyBorder="1"/>
    <xf numFmtId="0" fontId="0" fillId="3" borderId="0" xfId="0" applyFill="1"/>
    <xf numFmtId="0" fontId="25" fillId="0" borderId="0" xfId="1" applyFont="1" applyFill="1"/>
    <xf numFmtId="0" fontId="33" fillId="5" borderId="10" xfId="1" applyFont="1" applyFill="1" applyBorder="1" applyAlignment="1">
      <alignment horizontal="left" vertical="center"/>
    </xf>
    <xf numFmtId="0" fontId="11" fillId="0" borderId="0" xfId="1" applyFont="1" applyFill="1" applyAlignment="1">
      <alignment vertical="center" wrapText="1"/>
    </xf>
    <xf numFmtId="0" fontId="48" fillId="2" borderId="0" xfId="1" applyFont="1" applyFill="1"/>
    <xf numFmtId="1" fontId="4" fillId="3" borderId="1" xfId="0" applyNumberFormat="1" applyFont="1" applyFill="1" applyBorder="1"/>
    <xf numFmtId="0" fontId="43" fillId="2" borderId="0" xfId="0" applyFont="1" applyFill="1" applyAlignment="1">
      <alignment horizontal="center" vertical="center" wrapText="1"/>
    </xf>
    <xf numFmtId="0" fontId="54" fillId="2" borderId="1" xfId="0" applyFont="1" applyFill="1" applyBorder="1" applyAlignment="1">
      <alignment horizontal="left" vertical="center" wrapText="1" indent="1"/>
    </xf>
    <xf numFmtId="0" fontId="8" fillId="3" borderId="1" xfId="1" applyFont="1" applyFill="1" applyBorder="1" applyAlignment="1">
      <alignment horizontal="left" vertical="center"/>
    </xf>
    <xf numFmtId="14" fontId="8" fillId="0" borderId="19" xfId="0" applyNumberFormat="1" applyFont="1" applyFill="1" applyBorder="1" applyAlignment="1">
      <alignment horizontal="center" vertical="center" wrapText="1"/>
    </xf>
    <xf numFmtId="0" fontId="33" fillId="7" borderId="10" xfId="0" applyFont="1" applyFill="1" applyBorder="1"/>
    <xf numFmtId="14" fontId="57" fillId="0" borderId="1" xfId="0" applyNumberFormat="1" applyFont="1" applyFill="1" applyBorder="1" applyAlignment="1">
      <alignment horizontal="center" vertical="center" wrapText="1"/>
    </xf>
    <xf numFmtId="0" fontId="25" fillId="8" borderId="0" xfId="0" applyFont="1" applyFill="1"/>
    <xf numFmtId="0" fontId="43" fillId="2" borderId="0" xfId="0" applyFont="1" applyFill="1" applyAlignment="1">
      <alignment horizontal="center" vertical="center" wrapText="1"/>
    </xf>
    <xf numFmtId="0" fontId="33" fillId="9" borderId="10" xfId="0" applyFont="1" applyFill="1" applyBorder="1" applyAlignment="1">
      <alignment horizontal="left" vertical="center"/>
    </xf>
    <xf numFmtId="0" fontId="8" fillId="0" borderId="0" xfId="0" applyFont="1" applyFill="1" applyBorder="1" applyAlignment="1">
      <alignment horizontal="center"/>
    </xf>
    <xf numFmtId="0" fontId="25" fillId="2" borderId="10" xfId="0" applyFont="1" applyFill="1" applyBorder="1" applyAlignment="1">
      <alignment vertical="center" wrapText="1"/>
    </xf>
    <xf numFmtId="0" fontId="43" fillId="2" borderId="0" xfId="0" applyFont="1" applyFill="1" applyAlignment="1">
      <alignment horizontal="center" vertical="center" wrapText="1"/>
    </xf>
    <xf numFmtId="0" fontId="14" fillId="2" borderId="0" xfId="0" applyFont="1" applyFill="1" applyBorder="1" applyAlignment="1">
      <alignment horizontal="left" vertical="top"/>
    </xf>
    <xf numFmtId="0" fontId="43" fillId="2" borderId="0" xfId="0" applyFont="1" applyFill="1" applyAlignment="1">
      <alignment horizontal="center" vertical="center" wrapText="1"/>
    </xf>
    <xf numFmtId="0" fontId="33" fillId="16" borderId="10" xfId="0" applyFont="1" applyFill="1" applyBorder="1" applyAlignment="1">
      <alignment horizontal="left" vertical="center"/>
    </xf>
    <xf numFmtId="0" fontId="14" fillId="2" borderId="0" xfId="0" applyFont="1" applyFill="1" applyAlignment="1">
      <alignment wrapText="1"/>
    </xf>
    <xf numFmtId="0" fontId="14" fillId="7" borderId="0" xfId="1" applyFont="1" applyFill="1" applyAlignment="1">
      <alignment horizontal="left" vertical="center"/>
    </xf>
    <xf numFmtId="0" fontId="58" fillId="0" borderId="0" xfId="1" applyFont="1" applyFill="1" applyAlignment="1">
      <alignment horizontal="left" vertical="center"/>
    </xf>
    <xf numFmtId="0" fontId="58" fillId="0" borderId="0" xfId="1" applyFont="1" applyFill="1" applyAlignment="1">
      <alignment horizontal="left" vertical="center" wrapText="1"/>
    </xf>
    <xf numFmtId="0" fontId="36" fillId="9" borderId="1" xfId="0" applyFont="1" applyFill="1" applyBorder="1" applyAlignment="1">
      <alignment horizontal="left" vertical="center" wrapText="1"/>
    </xf>
    <xf numFmtId="0" fontId="36" fillId="2" borderId="1" xfId="0" applyFont="1" applyFill="1" applyBorder="1" applyAlignment="1">
      <alignment horizontal="left" vertical="center" wrapText="1"/>
    </xf>
    <xf numFmtId="0" fontId="36" fillId="9" borderId="1" xfId="0" applyFont="1" applyFill="1" applyBorder="1" applyAlignment="1">
      <alignment horizontal="left" vertical="center" wrapText="1"/>
    </xf>
    <xf numFmtId="0" fontId="36" fillId="2" borderId="1" xfId="0" applyFont="1" applyFill="1" applyBorder="1" applyAlignment="1">
      <alignment horizontal="left" vertical="center" wrapText="1"/>
    </xf>
    <xf numFmtId="0" fontId="36" fillId="9" borderId="1" xfId="0" applyFont="1" applyFill="1" applyBorder="1" applyAlignment="1">
      <alignment horizontal="left" vertical="center" wrapText="1"/>
    </xf>
    <xf numFmtId="0" fontId="36" fillId="2" borderId="1" xfId="0" applyFont="1" applyFill="1" applyBorder="1" applyAlignment="1">
      <alignment horizontal="left" vertical="center" wrapText="1"/>
    </xf>
    <xf numFmtId="0" fontId="36" fillId="9" borderId="1" xfId="0" applyFont="1" applyFill="1" applyBorder="1" applyAlignment="1">
      <alignment horizontal="left" vertical="center" wrapText="1"/>
    </xf>
    <xf numFmtId="0" fontId="36" fillId="2" borderId="1" xfId="0" applyFont="1" applyFill="1" applyBorder="1" applyAlignment="1">
      <alignment horizontal="left" vertical="center" wrapText="1"/>
    </xf>
    <xf numFmtId="0" fontId="36" fillId="9" borderId="1" xfId="0" applyFont="1" applyFill="1" applyBorder="1" applyAlignment="1">
      <alignment horizontal="left" vertical="center" wrapText="1"/>
    </xf>
    <xf numFmtId="0" fontId="36" fillId="2" borderId="1" xfId="0" applyFont="1" applyFill="1" applyBorder="1" applyAlignment="1">
      <alignment horizontal="left" vertical="center" wrapText="1"/>
    </xf>
    <xf numFmtId="0" fontId="4" fillId="0" borderId="0" xfId="0" applyFont="1" applyFill="1"/>
    <xf numFmtId="0" fontId="4" fillId="0" borderId="1" xfId="0" applyFont="1" applyFill="1" applyBorder="1" applyAlignment="1">
      <alignment horizontal="right" vertical="center"/>
    </xf>
    <xf numFmtId="0" fontId="4" fillId="0" borderId="1" xfId="0" applyFont="1" applyFill="1" applyBorder="1" applyAlignment="1">
      <alignment vertical="center"/>
    </xf>
    <xf numFmtId="0" fontId="4" fillId="0" borderId="0" xfId="0" applyFont="1" applyFill="1" applyBorder="1" applyAlignment="1">
      <alignment vertical="center"/>
    </xf>
    <xf numFmtId="0" fontId="25" fillId="0" borderId="0" xfId="0" applyFont="1" applyFill="1"/>
    <xf numFmtId="0" fontId="4" fillId="0" borderId="0" xfId="0" applyFont="1" applyFill="1" applyBorder="1" applyAlignment="1">
      <alignment horizontal="right" vertical="center"/>
    </xf>
    <xf numFmtId="0" fontId="25" fillId="0" borderId="1" xfId="0" applyFont="1" applyFill="1" applyBorder="1" applyAlignment="1">
      <alignment horizontal="right" vertical="center"/>
    </xf>
    <xf numFmtId="0" fontId="25" fillId="0" borderId="1" xfId="0" applyFont="1" applyFill="1" applyBorder="1" applyAlignment="1">
      <alignment vertical="center"/>
    </xf>
    <xf numFmtId="0" fontId="0" fillId="0" borderId="0" xfId="0" applyFill="1"/>
    <xf numFmtId="0" fontId="0" fillId="0" borderId="1" xfId="0" applyFill="1" applyBorder="1"/>
    <xf numFmtId="1" fontId="4" fillId="0" borderId="1" xfId="0" applyNumberFormat="1" applyFont="1" applyFill="1" applyBorder="1"/>
    <xf numFmtId="14" fontId="6" fillId="0" borderId="1"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1" fontId="4" fillId="0" borderId="0" xfId="0" applyNumberFormat="1" applyFont="1" applyFill="1" applyBorder="1" applyAlignment="1">
      <alignment horizontal="center" vertical="center" wrapText="1"/>
    </xf>
    <xf numFmtId="0" fontId="23" fillId="0" borderId="0" xfId="0" applyFont="1"/>
    <xf numFmtId="14" fontId="8" fillId="0" borderId="1" xfId="0" applyNumberFormat="1" applyFont="1" applyFill="1" applyBorder="1" applyAlignment="1">
      <alignment horizontal="center" vertical="center" wrapText="1"/>
    </xf>
    <xf numFmtId="0" fontId="4" fillId="3" borderId="0" xfId="0" applyFont="1" applyFill="1" applyBorder="1" applyAlignment="1">
      <alignment vertical="center"/>
    </xf>
    <xf numFmtId="0" fontId="25" fillId="3" borderId="1" xfId="0" applyFont="1" applyFill="1" applyBorder="1" applyAlignment="1">
      <alignment vertical="center"/>
    </xf>
    <xf numFmtId="0" fontId="25" fillId="3" borderId="0" xfId="0" applyFont="1" applyFill="1" applyBorder="1" applyAlignment="1">
      <alignment vertical="center"/>
    </xf>
    <xf numFmtId="0" fontId="4" fillId="3" borderId="0" xfId="0" applyFont="1" applyFill="1"/>
    <xf numFmtId="0" fontId="33" fillId="7" borderId="10" xfId="0" applyFont="1" applyFill="1" applyBorder="1" applyAlignment="1">
      <alignment vertical="center" wrapText="1"/>
    </xf>
    <xf numFmtId="164" fontId="33" fillId="0" borderId="1" xfId="0" applyNumberFormat="1" applyFont="1" applyFill="1" applyBorder="1" applyAlignment="1">
      <alignment horizontal="center" vertical="center" wrapText="1"/>
    </xf>
    <xf numFmtId="14" fontId="57" fillId="0" borderId="1" xfId="0" applyNumberFormat="1"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0" fontId="36" fillId="0" borderId="0" xfId="0" applyFont="1" applyFill="1" applyBorder="1"/>
    <xf numFmtId="0" fontId="61" fillId="0" borderId="0" xfId="0" applyFont="1" applyFill="1" applyBorder="1"/>
    <xf numFmtId="0" fontId="36" fillId="0" borderId="0" xfId="0" applyFont="1" applyFill="1" applyBorder="1" applyAlignment="1">
      <alignment vertical="center"/>
    </xf>
    <xf numFmtId="0" fontId="36" fillId="0" borderId="1" xfId="0" applyFont="1" applyFill="1" applyBorder="1" applyAlignment="1">
      <alignment vertical="center"/>
    </xf>
    <xf numFmtId="0" fontId="7" fillId="0" borderId="1" xfId="0" applyFont="1" applyFill="1" applyBorder="1" applyAlignment="1">
      <alignment vertical="center"/>
    </xf>
    <xf numFmtId="0" fontId="36" fillId="0" borderId="1" xfId="0" applyFont="1" applyFill="1" applyBorder="1" applyAlignment="1">
      <alignment horizontal="right" vertical="center"/>
    </xf>
    <xf numFmtId="0" fontId="7" fillId="0" borderId="1" xfId="0" applyFont="1" applyFill="1" applyBorder="1" applyAlignment="1">
      <alignment horizontal="right" vertical="center"/>
    </xf>
    <xf numFmtId="0" fontId="36" fillId="0" borderId="5" xfId="0" applyFont="1" applyFill="1" applyBorder="1" applyAlignment="1">
      <alignment vertical="center"/>
    </xf>
    <xf numFmtId="0" fontId="7" fillId="13" borderId="8" xfId="0" applyFont="1" applyFill="1" applyBorder="1" applyAlignment="1">
      <alignment wrapText="1"/>
    </xf>
    <xf numFmtId="0" fontId="36" fillId="0" borderId="0" xfId="0" applyFont="1" applyFill="1"/>
    <xf numFmtId="0" fontId="33" fillId="0" borderId="2" xfId="0" applyFont="1" applyFill="1" applyBorder="1" applyAlignment="1">
      <alignment horizontal="center" vertical="center" wrapText="1"/>
    </xf>
    <xf numFmtId="0" fontId="25" fillId="0" borderId="20" xfId="0" applyFont="1" applyFill="1" applyBorder="1" applyAlignment="1">
      <alignment vertical="center" wrapText="1"/>
    </xf>
    <xf numFmtId="0" fontId="25" fillId="17" borderId="20" xfId="0" applyFont="1" applyFill="1" applyBorder="1" applyAlignment="1">
      <alignment vertical="center" wrapText="1"/>
    </xf>
    <xf numFmtId="0" fontId="14" fillId="2" borderId="10" xfId="0" applyFont="1" applyFill="1" applyBorder="1" applyAlignment="1">
      <alignment horizontal="left" vertical="center"/>
    </xf>
    <xf numFmtId="0" fontId="58" fillId="2" borderId="1" xfId="0" applyFont="1" applyFill="1" applyBorder="1" applyAlignment="1">
      <alignment wrapText="1"/>
    </xf>
    <xf numFmtId="0" fontId="4" fillId="2" borderId="20" xfId="0" applyFont="1" applyFill="1" applyBorder="1"/>
    <xf numFmtId="0" fontId="4" fillId="2" borderId="21" xfId="0" applyFont="1" applyFill="1" applyBorder="1" applyAlignment="1">
      <alignment horizontal="left" vertical="top" wrapText="1"/>
    </xf>
    <xf numFmtId="0" fontId="43" fillId="2" borderId="0" xfId="0" applyFont="1" applyFill="1" applyAlignment="1">
      <alignment horizontal="center" vertical="center" wrapText="1"/>
    </xf>
    <xf numFmtId="14" fontId="6" fillId="3" borderId="0" xfId="0" applyNumberFormat="1" applyFont="1" applyFill="1" applyBorder="1" applyAlignment="1">
      <alignment horizontal="center" vertical="center" wrapText="1"/>
    </xf>
    <xf numFmtId="14" fontId="60" fillId="3" borderId="1" xfId="0" applyNumberFormat="1" applyFont="1" applyFill="1" applyBorder="1" applyAlignment="1">
      <alignment horizontal="center" vertical="center" wrapText="1"/>
    </xf>
    <xf numFmtId="0" fontId="8" fillId="5" borderId="1" xfId="0" applyFont="1" applyFill="1" applyBorder="1" applyAlignment="1">
      <alignment wrapText="1"/>
    </xf>
    <xf numFmtId="0" fontId="8" fillId="18" borderId="1" xfId="1" applyFont="1" applyFill="1" applyBorder="1" applyAlignment="1">
      <alignment horizontal="left" vertical="center" wrapText="1"/>
    </xf>
    <xf numFmtId="0" fontId="4" fillId="2" borderId="1" xfId="0" applyFont="1" applyFill="1" applyBorder="1" applyAlignment="1">
      <alignment vertical="center" wrapText="1"/>
    </xf>
    <xf numFmtId="0" fontId="4" fillId="2" borderId="1" xfId="0" applyFont="1" applyFill="1" applyBorder="1" applyAlignment="1">
      <alignment vertical="top" wrapText="1"/>
    </xf>
    <xf numFmtId="0" fontId="8" fillId="5" borderId="1" xfId="1" applyFont="1" applyFill="1" applyBorder="1" applyAlignment="1">
      <alignment horizontal="left" vertical="center"/>
    </xf>
    <xf numFmtId="0" fontId="25" fillId="0" borderId="1" xfId="0" applyFont="1" applyFill="1" applyBorder="1" applyAlignment="1">
      <alignment horizontal="left" vertical="center" wrapText="1"/>
    </xf>
    <xf numFmtId="14" fontId="60" fillId="2" borderId="1" xfId="0" applyNumberFormat="1" applyFont="1" applyFill="1" applyBorder="1" applyAlignment="1">
      <alignment horizontal="center" vertical="center" wrapText="1"/>
    </xf>
    <xf numFmtId="164" fontId="33" fillId="3" borderId="1" xfId="0" applyNumberFormat="1" applyFont="1" applyFill="1" applyBorder="1" applyAlignment="1">
      <alignment horizontal="center" vertical="center" wrapText="1"/>
    </xf>
    <xf numFmtId="165" fontId="4" fillId="3" borderId="1" xfId="0" applyNumberFormat="1" applyFont="1" applyFill="1" applyBorder="1" applyAlignment="1">
      <alignment horizontal="center" vertical="center" wrapText="1"/>
    </xf>
    <xf numFmtId="0" fontId="4" fillId="11" borderId="8" xfId="0" applyFont="1" applyFill="1" applyBorder="1" applyAlignment="1">
      <alignment horizontal="center" vertical="center"/>
    </xf>
    <xf numFmtId="0" fontId="38" fillId="6" borderId="0" xfId="0" applyFont="1" applyFill="1" applyAlignment="1">
      <alignment horizontal="left" vertical="top" wrapText="1"/>
    </xf>
    <xf numFmtId="0" fontId="43" fillId="2" borderId="0" xfId="0" applyFont="1" applyFill="1" applyAlignment="1">
      <alignment horizontal="center" vertical="center" wrapText="1"/>
    </xf>
    <xf numFmtId="0" fontId="44" fillId="2" borderId="18" xfId="0" applyFont="1" applyFill="1" applyBorder="1" applyAlignment="1">
      <alignment horizontal="center" vertical="center" wrapText="1"/>
    </xf>
    <xf numFmtId="0" fontId="44" fillId="2" borderId="17" xfId="0" applyFont="1" applyFill="1" applyBorder="1" applyAlignment="1">
      <alignment horizontal="center" vertical="center" wrapText="1"/>
    </xf>
    <xf numFmtId="0" fontId="59" fillId="17" borderId="18" xfId="0" applyFont="1" applyFill="1" applyBorder="1" applyAlignment="1">
      <alignment horizontal="center" vertical="center" wrapText="1"/>
    </xf>
    <xf numFmtId="0" fontId="59" fillId="17" borderId="17" xfId="0" applyFont="1" applyFill="1" applyBorder="1" applyAlignment="1">
      <alignment horizontal="center" vertical="center" wrapText="1"/>
    </xf>
    <xf numFmtId="0" fontId="4" fillId="0" borderId="1" xfId="0" applyFont="1" applyFill="1" applyBorder="1" applyAlignment="1">
      <alignment horizontal="left"/>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8" fillId="0" borderId="1" xfId="0" applyFont="1" applyFill="1" applyBorder="1" applyAlignment="1">
      <alignment horizontal="left"/>
    </xf>
    <xf numFmtId="0" fontId="8" fillId="7" borderId="1" xfId="0" applyFont="1" applyFill="1" applyBorder="1" applyAlignment="1">
      <alignment horizontal="left"/>
    </xf>
    <xf numFmtId="0" fontId="6" fillId="7" borderId="1" xfId="0" applyFont="1" applyFill="1" applyBorder="1" applyAlignment="1">
      <alignment horizontal="center" vertical="center" wrapText="1"/>
    </xf>
    <xf numFmtId="9" fontId="6" fillId="7" borderId="1" xfId="0" applyNumberFormat="1" applyFont="1" applyFill="1" applyBorder="1" applyAlignment="1">
      <alignment horizontal="center"/>
    </xf>
    <xf numFmtId="0" fontId="25" fillId="0" borderId="1" xfId="0" applyFont="1" applyFill="1" applyBorder="1" applyAlignment="1">
      <alignment horizontal="left" vertical="center"/>
    </xf>
    <xf numFmtId="0" fontId="32" fillId="0" borderId="0" xfId="0" applyFont="1" applyAlignment="1">
      <alignment horizontal="left" vertical="top" wrapText="1"/>
    </xf>
    <xf numFmtId="0" fontId="0" fillId="0" borderId="0" xfId="0" applyAlignment="1">
      <alignment horizontal="left" vertical="top" wrapText="1"/>
    </xf>
    <xf numFmtId="0" fontId="6" fillId="0" borderId="0" xfId="0" applyFont="1" applyAlignment="1">
      <alignment horizontal="left"/>
    </xf>
    <xf numFmtId="0" fontId="6" fillId="7" borderId="1" xfId="0" applyFont="1" applyFill="1" applyBorder="1" applyAlignment="1">
      <alignment horizontal="center"/>
    </xf>
    <xf numFmtId="0" fontId="5" fillId="3" borderId="1" xfId="0" applyFont="1" applyFill="1" applyBorder="1" applyAlignment="1">
      <alignment horizontal="left"/>
    </xf>
    <xf numFmtId="0" fontId="6" fillId="7" borderId="2" xfId="0" applyFont="1" applyFill="1" applyBorder="1" applyAlignment="1">
      <alignment horizontal="center"/>
    </xf>
    <xf numFmtId="0" fontId="6" fillId="7" borderId="5" xfId="0" applyFont="1" applyFill="1" applyBorder="1" applyAlignment="1">
      <alignment horizontal="center"/>
    </xf>
  </cellXfs>
  <cellStyles count="16">
    <cellStyle name="Normal 2" xfId="3"/>
    <cellStyle name="Normal 2 2" xfId="11"/>
    <cellStyle name="Normal 2 2 2" xfId="15"/>
    <cellStyle name="Обычный" xfId="0" builtinId="0"/>
    <cellStyle name="Обычный 2" xfId="1"/>
    <cellStyle name="Обычный 3" xfId="4"/>
    <cellStyle name="Обычный 3 2" xfId="6"/>
    <cellStyle name="Обычный 3 3" xfId="8"/>
    <cellStyle name="Обычный 3 4" xfId="5"/>
    <cellStyle name="Обычный 3 4 2" xfId="12"/>
    <cellStyle name="Обычный 4" xfId="9"/>
    <cellStyle name="Обычный 4 2" xfId="10"/>
    <cellStyle name="Обычный 4 2 2" xfId="14"/>
    <cellStyle name="Обычный 4 3" xfId="13"/>
    <cellStyle name="Обычный 5" xfId="7"/>
    <cellStyle name="Обычный 7"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theme" Target="theme/theme1.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5"/>
  <sheetViews>
    <sheetView zoomScaleNormal="100" workbookViewId="0"/>
  </sheetViews>
  <sheetFormatPr defaultColWidth="9" defaultRowHeight="12.75" x14ac:dyDescent="0.2"/>
  <cols>
    <col min="1" max="1" width="31.5703125" style="1" customWidth="1"/>
    <col min="2" max="2" width="27.140625" style="1" customWidth="1"/>
    <col min="3" max="3" width="10.5703125" style="1" bestFit="1" customWidth="1"/>
    <col min="4" max="4" width="11.5703125" style="1" customWidth="1"/>
    <col min="5" max="16384" width="9" style="1"/>
  </cols>
  <sheetData>
    <row r="1" spans="1:4" x14ac:dyDescent="0.2">
      <c r="A1" s="20" t="s">
        <v>26</v>
      </c>
      <c r="B1" s="8"/>
      <c r="C1" s="8"/>
      <c r="D1" s="8"/>
    </row>
    <row r="2" spans="1:4" x14ac:dyDescent="0.2">
      <c r="A2" s="3" t="s">
        <v>22</v>
      </c>
      <c r="B2" s="23" t="s">
        <v>43</v>
      </c>
      <c r="C2" s="5"/>
      <c r="D2" s="5"/>
    </row>
    <row r="3" spans="1:4" x14ac:dyDescent="0.2">
      <c r="A3" s="12" t="s">
        <v>27</v>
      </c>
      <c r="B3" s="3"/>
      <c r="C3" s="4"/>
      <c r="D3" s="4"/>
    </row>
    <row r="4" spans="1:4" x14ac:dyDescent="0.2">
      <c r="A4" s="22" t="s">
        <v>42</v>
      </c>
      <c r="B4" s="3">
        <v>4900</v>
      </c>
      <c r="C4" s="4"/>
      <c r="D4" s="4"/>
    </row>
    <row r="5" spans="1:4" x14ac:dyDescent="0.2">
      <c r="A5" s="3" t="s">
        <v>40</v>
      </c>
      <c r="B5" s="24">
        <v>4900</v>
      </c>
      <c r="C5" s="4"/>
      <c r="D5" s="4"/>
    </row>
    <row r="6" spans="1:4" x14ac:dyDescent="0.2">
      <c r="A6" s="3" t="s">
        <v>44</v>
      </c>
      <c r="B6" s="24">
        <v>4900</v>
      </c>
    </row>
    <row r="7" spans="1:4" x14ac:dyDescent="0.2">
      <c r="C7" s="4"/>
      <c r="D7" s="4"/>
    </row>
    <row r="8" spans="1:4" x14ac:dyDescent="0.2">
      <c r="C8" s="4"/>
      <c r="D8" s="4"/>
    </row>
    <row r="9" spans="1:4" x14ac:dyDescent="0.2">
      <c r="A9" s="20" t="s">
        <v>26</v>
      </c>
      <c r="B9" s="2"/>
      <c r="C9" s="4"/>
      <c r="D9" s="4"/>
    </row>
    <row r="10" spans="1:4" x14ac:dyDescent="0.2">
      <c r="A10" s="3" t="s">
        <v>22</v>
      </c>
      <c r="B10" s="23" t="s">
        <v>43</v>
      </c>
      <c r="C10" s="4"/>
      <c r="D10" s="4"/>
    </row>
    <row r="11" spans="1:4" x14ac:dyDescent="0.2">
      <c r="A11" s="12" t="s">
        <v>28</v>
      </c>
      <c r="B11" s="3"/>
      <c r="C11" s="4"/>
      <c r="D11" s="4"/>
    </row>
    <row r="12" spans="1:4" x14ac:dyDescent="0.2">
      <c r="A12" s="22" t="s">
        <v>42</v>
      </c>
      <c r="B12" s="3">
        <v>4900</v>
      </c>
      <c r="C12" s="4"/>
      <c r="D12" s="4"/>
    </row>
    <row r="13" spans="1:4" x14ac:dyDescent="0.2">
      <c r="A13" s="3" t="s">
        <v>40</v>
      </c>
      <c r="B13" s="24">
        <v>4900</v>
      </c>
      <c r="C13" s="4"/>
      <c r="D13" s="4"/>
    </row>
    <row r="14" spans="1:4" x14ac:dyDescent="0.2">
      <c r="A14" s="3" t="s">
        <v>44</v>
      </c>
      <c r="B14" s="24">
        <v>4900</v>
      </c>
    </row>
    <row r="15" spans="1:4" ht="18" customHeight="1" x14ac:dyDescent="0.2">
      <c r="A15" s="20"/>
      <c r="C15" s="5"/>
      <c r="D15" s="5"/>
    </row>
  </sheetData>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D69"/>
  <sheetViews>
    <sheetView zoomScaleNormal="100" workbookViewId="0"/>
  </sheetViews>
  <sheetFormatPr defaultColWidth="9" defaultRowHeight="12.75" x14ac:dyDescent="0.2"/>
  <cols>
    <col min="1" max="1" width="31.5703125" style="1" customWidth="1"/>
    <col min="2" max="2" width="27.140625" style="1" customWidth="1"/>
    <col min="3" max="3" width="10.5703125" style="1" bestFit="1" customWidth="1"/>
    <col min="4" max="4" width="11.5703125" style="1" customWidth="1"/>
    <col min="5" max="16384" width="9" style="1"/>
  </cols>
  <sheetData>
    <row r="1" spans="1:4" x14ac:dyDescent="0.2">
      <c r="A1" s="20" t="s">
        <v>35</v>
      </c>
      <c r="B1" s="8"/>
      <c r="C1" s="8"/>
      <c r="D1" s="8"/>
    </row>
    <row r="2" spans="1:4" x14ac:dyDescent="0.2">
      <c r="A2" s="3" t="s">
        <v>53</v>
      </c>
      <c r="B2" s="23" t="s">
        <v>23</v>
      </c>
      <c r="C2" s="5"/>
      <c r="D2" s="5"/>
    </row>
    <row r="3" spans="1:4" x14ac:dyDescent="0.2">
      <c r="A3" s="12" t="s">
        <v>27</v>
      </c>
      <c r="B3" s="3"/>
      <c r="C3" s="4"/>
      <c r="D3" s="4"/>
    </row>
    <row r="4" spans="1:4" x14ac:dyDescent="0.2">
      <c r="A4" s="3">
        <v>1</v>
      </c>
      <c r="B4" s="24">
        <v>5800</v>
      </c>
      <c r="C4" s="4"/>
      <c r="D4" s="4"/>
    </row>
    <row r="5" spans="1:4" x14ac:dyDescent="0.2">
      <c r="A5" s="3" t="s">
        <v>48</v>
      </c>
      <c r="B5" s="24">
        <v>5800</v>
      </c>
      <c r="C5" s="4"/>
      <c r="D5" s="4"/>
    </row>
    <row r="6" spans="1:4" x14ac:dyDescent="0.2">
      <c r="A6" s="3" t="s">
        <v>49</v>
      </c>
      <c r="B6" s="24">
        <v>6400</v>
      </c>
      <c r="C6" s="4"/>
      <c r="D6" s="4"/>
    </row>
    <row r="7" spans="1:4" x14ac:dyDescent="0.2">
      <c r="A7" s="3" t="s">
        <v>50</v>
      </c>
      <c r="B7" s="24">
        <v>6400</v>
      </c>
      <c r="C7" s="4"/>
      <c r="D7" s="4"/>
    </row>
    <row r="8" spans="1:4" x14ac:dyDescent="0.2">
      <c r="A8" s="3" t="s">
        <v>56</v>
      </c>
      <c r="B8" s="24">
        <v>7800</v>
      </c>
      <c r="C8" s="4"/>
      <c r="D8" s="4"/>
    </row>
    <row r="9" spans="1:4" x14ac:dyDescent="0.2">
      <c r="A9" s="3">
        <v>2</v>
      </c>
      <c r="B9" s="24">
        <v>6800</v>
      </c>
      <c r="C9" s="4"/>
      <c r="D9" s="4"/>
    </row>
    <row r="10" spans="1:4" x14ac:dyDescent="0.2">
      <c r="A10" s="3" t="s">
        <v>54</v>
      </c>
      <c r="B10" s="24">
        <v>6800</v>
      </c>
      <c r="C10" s="4"/>
      <c r="D10" s="4"/>
    </row>
    <row r="11" spans="1:4" x14ac:dyDescent="0.2">
      <c r="A11" s="3" t="s">
        <v>51</v>
      </c>
      <c r="B11" s="24">
        <v>6800</v>
      </c>
      <c r="C11" s="4"/>
      <c r="D11" s="4"/>
    </row>
    <row r="12" spans="1:4" x14ac:dyDescent="0.2">
      <c r="A12" s="3" t="s">
        <v>57</v>
      </c>
      <c r="B12" s="24">
        <v>8200</v>
      </c>
      <c r="C12" s="4"/>
      <c r="D12" s="4"/>
    </row>
    <row r="13" spans="1:4" x14ac:dyDescent="0.2">
      <c r="A13" s="3" t="s">
        <v>52</v>
      </c>
      <c r="B13" s="24">
        <v>8200</v>
      </c>
      <c r="C13" s="4"/>
      <c r="D13" s="4"/>
    </row>
    <row r="14" spans="1:4" x14ac:dyDescent="0.2">
      <c r="C14" s="4"/>
      <c r="D14" s="4"/>
    </row>
    <row r="15" spans="1:4" x14ac:dyDescent="0.2">
      <c r="C15" s="4"/>
      <c r="D15" s="4"/>
    </row>
    <row r="16" spans="1:4" x14ac:dyDescent="0.2">
      <c r="A16" s="20" t="s">
        <v>35</v>
      </c>
      <c r="B16" s="2"/>
      <c r="C16" s="4"/>
      <c r="D16" s="4"/>
    </row>
    <row r="17" spans="1:4" x14ac:dyDescent="0.2">
      <c r="A17" s="3" t="s">
        <v>53</v>
      </c>
      <c r="B17" s="23" t="s">
        <v>23</v>
      </c>
      <c r="C17" s="4"/>
      <c r="D17" s="4"/>
    </row>
    <row r="18" spans="1:4" x14ac:dyDescent="0.2">
      <c r="A18" s="12" t="s">
        <v>28</v>
      </c>
      <c r="B18" s="3"/>
      <c r="C18" s="4"/>
      <c r="D18" s="4"/>
    </row>
    <row r="19" spans="1:4" x14ac:dyDescent="0.2">
      <c r="A19" s="3">
        <v>1</v>
      </c>
      <c r="B19" s="24">
        <v>5800</v>
      </c>
      <c r="C19" s="4"/>
      <c r="D19" s="4"/>
    </row>
    <row r="20" spans="1:4" x14ac:dyDescent="0.2">
      <c r="A20" s="3" t="s">
        <v>48</v>
      </c>
      <c r="B20" s="24">
        <v>5800</v>
      </c>
      <c r="C20" s="4"/>
      <c r="D20" s="4"/>
    </row>
    <row r="21" spans="1:4" x14ac:dyDescent="0.2">
      <c r="A21" s="3" t="s">
        <v>49</v>
      </c>
      <c r="B21" s="24">
        <v>6400</v>
      </c>
      <c r="C21" s="4"/>
      <c r="D21" s="4"/>
    </row>
    <row r="22" spans="1:4" x14ac:dyDescent="0.2">
      <c r="A22" s="3" t="s">
        <v>50</v>
      </c>
      <c r="B22" s="24">
        <v>6400</v>
      </c>
      <c r="C22" s="4"/>
      <c r="D22" s="4"/>
    </row>
    <row r="23" spans="1:4" x14ac:dyDescent="0.2">
      <c r="A23" s="3" t="s">
        <v>56</v>
      </c>
      <c r="B23" s="24">
        <v>7800</v>
      </c>
      <c r="C23" s="4"/>
      <c r="D23" s="4"/>
    </row>
    <row r="24" spans="1:4" x14ac:dyDescent="0.2">
      <c r="A24" s="3">
        <v>2</v>
      </c>
      <c r="B24" s="24">
        <v>6800</v>
      </c>
      <c r="C24" s="4"/>
      <c r="D24" s="4"/>
    </row>
    <row r="25" spans="1:4" x14ac:dyDescent="0.2">
      <c r="A25" s="3" t="s">
        <v>54</v>
      </c>
      <c r="B25" s="24">
        <v>6800</v>
      </c>
      <c r="C25" s="4"/>
      <c r="D25" s="4"/>
    </row>
    <row r="26" spans="1:4" x14ac:dyDescent="0.2">
      <c r="A26" s="3" t="s">
        <v>51</v>
      </c>
      <c r="B26" s="24">
        <v>6800</v>
      </c>
      <c r="C26" s="4"/>
      <c r="D26" s="4"/>
    </row>
    <row r="27" spans="1:4" x14ac:dyDescent="0.2">
      <c r="A27" s="3" t="s">
        <v>57</v>
      </c>
      <c r="B27" s="24">
        <v>8200</v>
      </c>
      <c r="C27" s="4"/>
      <c r="D27" s="4"/>
    </row>
    <row r="28" spans="1:4" x14ac:dyDescent="0.2">
      <c r="A28" s="3" t="s">
        <v>52</v>
      </c>
      <c r="B28" s="24">
        <v>8200</v>
      </c>
      <c r="C28" s="4"/>
      <c r="D28" s="4"/>
    </row>
    <row r="29" spans="1:4" ht="15" customHeight="1" x14ac:dyDescent="0.2">
      <c r="A29" s="20"/>
      <c r="C29" s="5"/>
      <c r="D29" s="5"/>
    </row>
    <row r="30" spans="1:4" x14ac:dyDescent="0.2">
      <c r="A30" s="20"/>
      <c r="C30" s="4"/>
      <c r="D30" s="4"/>
    </row>
    <row r="31" spans="1:4" x14ac:dyDescent="0.2">
      <c r="A31" s="20" t="s">
        <v>35</v>
      </c>
      <c r="B31" s="2"/>
      <c r="C31" s="4"/>
      <c r="D31" s="4"/>
    </row>
    <row r="32" spans="1:4" x14ac:dyDescent="0.2">
      <c r="A32" s="3" t="s">
        <v>53</v>
      </c>
      <c r="B32" s="23" t="s">
        <v>23</v>
      </c>
      <c r="C32" s="4"/>
      <c r="D32" s="4"/>
    </row>
    <row r="33" spans="1:4" x14ac:dyDescent="0.2">
      <c r="A33" s="12" t="s">
        <v>29</v>
      </c>
      <c r="B33" s="3"/>
      <c r="C33" s="4"/>
      <c r="D33" s="4"/>
    </row>
    <row r="34" spans="1:4" x14ac:dyDescent="0.2">
      <c r="A34" s="3">
        <v>1</v>
      </c>
      <c r="B34" s="24">
        <v>9600</v>
      </c>
      <c r="C34" s="4"/>
      <c r="D34" s="4"/>
    </row>
    <row r="35" spans="1:4" x14ac:dyDescent="0.2">
      <c r="A35" s="3" t="s">
        <v>48</v>
      </c>
      <c r="B35" s="24">
        <v>9600</v>
      </c>
      <c r="C35" s="4"/>
      <c r="D35" s="4"/>
    </row>
    <row r="36" spans="1:4" x14ac:dyDescent="0.2">
      <c r="A36" s="3" t="s">
        <v>49</v>
      </c>
      <c r="B36" s="24">
        <v>10200</v>
      </c>
      <c r="C36" s="4"/>
      <c r="D36" s="4"/>
    </row>
    <row r="37" spans="1:4" x14ac:dyDescent="0.2">
      <c r="A37" s="3" t="s">
        <v>50</v>
      </c>
      <c r="B37" s="24">
        <v>10200</v>
      </c>
      <c r="C37" s="4"/>
      <c r="D37" s="4"/>
    </row>
    <row r="38" spans="1:4" x14ac:dyDescent="0.2">
      <c r="A38" s="3" t="s">
        <v>56</v>
      </c>
      <c r="B38" s="24">
        <v>16600</v>
      </c>
      <c r="C38" s="4"/>
      <c r="D38" s="4"/>
    </row>
    <row r="39" spans="1:4" x14ac:dyDescent="0.2">
      <c r="A39" s="3">
        <v>2</v>
      </c>
      <c r="B39" s="24">
        <v>10500</v>
      </c>
      <c r="C39" s="4"/>
      <c r="D39" s="4"/>
    </row>
    <row r="40" spans="1:4" x14ac:dyDescent="0.2">
      <c r="A40" s="3" t="s">
        <v>54</v>
      </c>
      <c r="B40" s="24">
        <v>10500</v>
      </c>
      <c r="C40" s="4"/>
      <c r="D40" s="4"/>
    </row>
    <row r="41" spans="1:4" x14ac:dyDescent="0.2">
      <c r="A41" s="3" t="s">
        <v>51</v>
      </c>
      <c r="B41" s="24">
        <v>10500</v>
      </c>
      <c r="C41" s="4"/>
      <c r="D41" s="4"/>
    </row>
    <row r="42" spans="1:4" x14ac:dyDescent="0.2">
      <c r="A42" s="3" t="s">
        <v>57</v>
      </c>
      <c r="B42" s="24">
        <v>11900</v>
      </c>
      <c r="C42" s="4"/>
      <c r="D42" s="4"/>
    </row>
    <row r="43" spans="1:4" x14ac:dyDescent="0.2">
      <c r="A43" s="3" t="s">
        <v>52</v>
      </c>
      <c r="B43" s="24">
        <v>11900</v>
      </c>
      <c r="C43" s="4"/>
      <c r="D43" s="4"/>
    </row>
    <row r="46" spans="1:4" x14ac:dyDescent="0.2">
      <c r="A46" s="20" t="s">
        <v>35</v>
      </c>
      <c r="B46" s="2"/>
      <c r="C46" s="4"/>
      <c r="D46" s="4"/>
    </row>
    <row r="47" spans="1:4" x14ac:dyDescent="0.2">
      <c r="A47" s="3" t="s">
        <v>53</v>
      </c>
      <c r="B47" s="23" t="s">
        <v>23</v>
      </c>
      <c r="C47" s="4"/>
      <c r="D47" s="4"/>
    </row>
    <row r="48" spans="1:4" x14ac:dyDescent="0.2">
      <c r="A48" s="12" t="s">
        <v>30</v>
      </c>
      <c r="B48" s="3"/>
      <c r="C48" s="4"/>
      <c r="D48" s="4"/>
    </row>
    <row r="49" spans="1:4" x14ac:dyDescent="0.2">
      <c r="A49" s="3">
        <v>1</v>
      </c>
      <c r="B49" s="24">
        <v>12500</v>
      </c>
      <c r="C49" s="4"/>
      <c r="D49" s="4"/>
    </row>
    <row r="50" spans="1:4" x14ac:dyDescent="0.2">
      <c r="A50" s="3" t="s">
        <v>48</v>
      </c>
      <c r="B50" s="24">
        <v>12500</v>
      </c>
      <c r="C50" s="4"/>
      <c r="D50" s="4"/>
    </row>
    <row r="51" spans="1:4" x14ac:dyDescent="0.2">
      <c r="A51" s="3" t="s">
        <v>49</v>
      </c>
      <c r="B51" s="24">
        <v>12900</v>
      </c>
      <c r="C51" s="4"/>
      <c r="D51" s="4"/>
    </row>
    <row r="52" spans="1:4" x14ac:dyDescent="0.2">
      <c r="A52" s="3" t="s">
        <v>50</v>
      </c>
      <c r="B52" s="24">
        <v>12900</v>
      </c>
      <c r="C52" s="4"/>
      <c r="D52" s="4"/>
    </row>
    <row r="53" spans="1:4" x14ac:dyDescent="0.2">
      <c r="A53" s="3" t="s">
        <v>56</v>
      </c>
      <c r="B53" s="24">
        <v>14300</v>
      </c>
      <c r="C53" s="4"/>
      <c r="D53" s="4"/>
    </row>
    <row r="54" spans="1:4" x14ac:dyDescent="0.2">
      <c r="A54" s="3">
        <v>2</v>
      </c>
      <c r="B54" s="24">
        <v>13500</v>
      </c>
      <c r="C54" s="4"/>
      <c r="D54" s="4"/>
    </row>
    <row r="55" spans="1:4" x14ac:dyDescent="0.2">
      <c r="A55" s="3" t="s">
        <v>54</v>
      </c>
      <c r="B55" s="24">
        <v>13500</v>
      </c>
      <c r="C55" s="4"/>
      <c r="D55" s="4"/>
    </row>
    <row r="56" spans="1:4" x14ac:dyDescent="0.2">
      <c r="A56" s="3" t="s">
        <v>51</v>
      </c>
      <c r="B56" s="24">
        <v>13500</v>
      </c>
      <c r="C56" s="4"/>
      <c r="D56" s="4"/>
    </row>
    <row r="57" spans="1:4" x14ac:dyDescent="0.2">
      <c r="A57" s="3" t="s">
        <v>57</v>
      </c>
      <c r="B57" s="24">
        <v>14900</v>
      </c>
      <c r="C57" s="4"/>
      <c r="D57" s="4"/>
    </row>
    <row r="58" spans="1:4" x14ac:dyDescent="0.2">
      <c r="A58" s="3" t="s">
        <v>52</v>
      </c>
      <c r="B58" s="24">
        <v>14900</v>
      </c>
      <c r="C58" s="4"/>
      <c r="D58" s="4"/>
    </row>
    <row r="61" spans="1:4" x14ac:dyDescent="0.2">
      <c r="A61" s="20" t="s">
        <v>35</v>
      </c>
      <c r="B61" s="2"/>
      <c r="C61" s="4"/>
      <c r="D61" s="4"/>
    </row>
    <row r="62" spans="1:4" x14ac:dyDescent="0.2">
      <c r="A62" s="3" t="s">
        <v>53</v>
      </c>
      <c r="B62" s="23" t="s">
        <v>23</v>
      </c>
      <c r="C62" s="4"/>
      <c r="D62" s="4"/>
    </row>
    <row r="63" spans="1:4" x14ac:dyDescent="0.2">
      <c r="A63" s="12" t="s">
        <v>36</v>
      </c>
      <c r="B63" s="3"/>
      <c r="C63" s="4"/>
      <c r="D63" s="4"/>
    </row>
    <row r="64" spans="1:4" x14ac:dyDescent="0.2">
      <c r="A64" s="3">
        <v>1</v>
      </c>
      <c r="B64" s="24">
        <v>390000</v>
      </c>
      <c r="C64" s="4"/>
      <c r="D64" s="4"/>
    </row>
    <row r="65" spans="1:4" x14ac:dyDescent="0.2">
      <c r="A65" s="3">
        <v>2</v>
      </c>
      <c r="B65" s="24">
        <v>390000</v>
      </c>
      <c r="C65" s="4"/>
      <c r="D65" s="4"/>
    </row>
    <row r="66" spans="1:4" x14ac:dyDescent="0.2">
      <c r="A66" s="3">
        <v>3</v>
      </c>
      <c r="B66" s="24">
        <v>390000</v>
      </c>
    </row>
    <row r="67" spans="1:4" x14ac:dyDescent="0.2">
      <c r="A67" s="3">
        <v>4</v>
      </c>
      <c r="B67" s="24">
        <v>390000</v>
      </c>
    </row>
    <row r="68" spans="1:4" x14ac:dyDescent="0.2">
      <c r="A68" s="3">
        <v>5</v>
      </c>
      <c r="B68" s="24">
        <v>390000</v>
      </c>
    </row>
    <row r="69" spans="1:4" x14ac:dyDescent="0.2">
      <c r="A69" s="3">
        <v>6</v>
      </c>
      <c r="B69" s="24">
        <v>390000</v>
      </c>
    </row>
  </sheetData>
  <pageMargins left="0.75" right="0.75" top="1" bottom="1" header="0.5" footer="0.5"/>
  <pageSetup paperSize="9" orientation="portrait" r:id="rId1"/>
  <headerFooter alignWithMargins="0"/>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zoomScaleNormal="100" workbookViewId="0">
      <pane xSplit="1" topLeftCell="B1" activePane="topRight" state="frozen"/>
      <selection pane="topRight" activeCell="B1" sqref="B1:C1048576"/>
    </sheetView>
  </sheetViews>
  <sheetFormatPr defaultColWidth="9" defaultRowHeight="12" x14ac:dyDescent="0.2"/>
  <cols>
    <col min="1" max="1" width="84.5703125" style="65" customWidth="1"/>
    <col min="2" max="16384" width="9" style="65"/>
  </cols>
  <sheetData>
    <row r="1" spans="1:6" s="214" customFormat="1" ht="12" customHeight="1" x14ac:dyDescent="0.2">
      <c r="A1" s="68" t="s">
        <v>134</v>
      </c>
    </row>
    <row r="2" spans="1:6" s="214" customFormat="1" ht="12" customHeight="1" x14ac:dyDescent="0.2">
      <c r="A2" s="218" t="s">
        <v>145</v>
      </c>
    </row>
    <row r="3" spans="1:6" s="214" customFormat="1" ht="11.1" customHeight="1" x14ac:dyDescent="0.2">
      <c r="A3" s="218"/>
    </row>
    <row r="4" spans="1:6" s="214" customFormat="1" ht="16.5" customHeight="1" x14ac:dyDescent="0.2">
      <c r="A4" s="218" t="s">
        <v>125</v>
      </c>
      <c r="B4" s="304" t="e">
        <f>'C завтраками| Bed and breakfast'!#REF!</f>
        <v>#REF!</v>
      </c>
      <c r="C4" s="304" t="e">
        <f>'C завтраками| Bed and breakfast'!#REF!</f>
        <v>#REF!</v>
      </c>
      <c r="D4" s="304" t="e">
        <f>'C завтраками| Bed and breakfast'!#REF!</f>
        <v>#REF!</v>
      </c>
      <c r="E4" s="304" t="e">
        <f>'C завтраками| Bed and breakfast'!#REF!</f>
        <v>#REF!</v>
      </c>
      <c r="F4" s="304" t="e">
        <f>'C завтраками| Bed and breakfast'!#REF!</f>
        <v>#REF!</v>
      </c>
    </row>
    <row r="5" spans="1:6" s="111" customFormat="1" ht="24" customHeight="1" x14ac:dyDescent="0.15">
      <c r="A5" s="110"/>
      <c r="B5" s="304" t="e">
        <f>'C завтраками| Bed and breakfast'!#REF!</f>
        <v>#REF!</v>
      </c>
      <c r="C5" s="304" t="e">
        <f>'C завтраками| Bed and breakfast'!#REF!</f>
        <v>#REF!</v>
      </c>
      <c r="D5" s="304" t="e">
        <f>'C завтраками| Bed and breakfast'!#REF!</f>
        <v>#REF!</v>
      </c>
      <c r="E5" s="304" t="e">
        <f>'C завтраками| Bed and breakfast'!#REF!</f>
        <v>#REF!</v>
      </c>
      <c r="F5" s="304" t="e">
        <f>'C завтраками| Bed and breakfast'!#REF!</f>
        <v>#REF!</v>
      </c>
    </row>
    <row r="6" spans="1:6" s="77" customFormat="1" x14ac:dyDescent="0.2">
      <c r="A6" s="74" t="s">
        <v>136</v>
      </c>
      <c r="B6" s="296"/>
      <c r="C6" s="296"/>
      <c r="D6" s="296"/>
      <c r="E6" s="296"/>
      <c r="F6" s="296"/>
    </row>
    <row r="7" spans="1:6" s="77" customFormat="1" x14ac:dyDescent="0.2">
      <c r="A7" s="75" t="s">
        <v>146</v>
      </c>
      <c r="B7" s="294" t="e">
        <f>'C завтраками| Bed and breakfast'!#REF!-1650</f>
        <v>#REF!</v>
      </c>
      <c r="C7" s="294" t="e">
        <f>'C завтраками| Bed and breakfast'!#REF!-1650</f>
        <v>#REF!</v>
      </c>
      <c r="D7" s="294" t="e">
        <f>'C завтраками| Bed and breakfast'!#REF!-1650</f>
        <v>#REF!</v>
      </c>
      <c r="E7" s="294" t="e">
        <f>'C завтраками| Bed and breakfast'!#REF!-1650</f>
        <v>#REF!</v>
      </c>
      <c r="F7" s="294" t="e">
        <f>'C завтраками| Bed and breakfast'!#REF!-1650</f>
        <v>#REF!</v>
      </c>
    </row>
    <row r="8" spans="1:6" s="77" customFormat="1" x14ac:dyDescent="0.2">
      <c r="A8" s="106" t="s">
        <v>147</v>
      </c>
      <c r="B8" s="295"/>
      <c r="C8" s="295"/>
      <c r="D8" s="295"/>
      <c r="E8" s="295"/>
      <c r="F8" s="295"/>
    </row>
    <row r="9" spans="1:6" s="77" customFormat="1" x14ac:dyDescent="0.2">
      <c r="A9" s="75" t="s">
        <v>146</v>
      </c>
      <c r="B9" s="294" t="e">
        <f>'C завтраками| Bed and breakfast'!#REF!-1650</f>
        <v>#REF!</v>
      </c>
      <c r="C9" s="294" t="e">
        <f>'C завтраками| Bed and breakfast'!#REF!-1650</f>
        <v>#REF!</v>
      </c>
      <c r="D9" s="294" t="e">
        <f>'C завтраками| Bed and breakfast'!#REF!-1650</f>
        <v>#REF!</v>
      </c>
      <c r="E9" s="294" t="e">
        <f>'C завтраками| Bed and breakfast'!#REF!-1650</f>
        <v>#REF!</v>
      </c>
      <c r="F9" s="294" t="e">
        <f>'C завтраками| Bed and breakfast'!#REF!-1650</f>
        <v>#REF!</v>
      </c>
    </row>
    <row r="10" spans="1:6" s="77" customFormat="1" x14ac:dyDescent="0.2">
      <c r="A10" s="74" t="s">
        <v>135</v>
      </c>
      <c r="B10" s="295"/>
      <c r="C10" s="295"/>
      <c r="D10" s="295"/>
      <c r="E10" s="295"/>
      <c r="F10" s="295"/>
    </row>
    <row r="11" spans="1:6" s="77" customFormat="1" x14ac:dyDescent="0.2">
      <c r="A11" s="75" t="s">
        <v>146</v>
      </c>
      <c r="B11" s="294" t="e">
        <f>'C завтраками| Bed and breakfast'!#REF!-1650</f>
        <v>#REF!</v>
      </c>
      <c r="C11" s="294" t="e">
        <f>'C завтраками| Bed and breakfast'!#REF!-1650</f>
        <v>#REF!</v>
      </c>
      <c r="D11" s="294" t="e">
        <f>'C завтраками| Bed and breakfast'!#REF!-1650</f>
        <v>#REF!</v>
      </c>
      <c r="E11" s="294" t="e">
        <f>'C завтраками| Bed and breakfast'!#REF!-1650</f>
        <v>#REF!</v>
      </c>
      <c r="F11" s="294" t="e">
        <f>'C завтраками| Bed and breakfast'!#REF!-1650</f>
        <v>#REF!</v>
      </c>
    </row>
    <row r="12" spans="1:6" s="77" customFormat="1" x14ac:dyDescent="0.2">
      <c r="A12" s="74" t="s">
        <v>137</v>
      </c>
      <c r="B12" s="295"/>
      <c r="C12" s="295"/>
      <c r="D12" s="295"/>
      <c r="E12" s="295"/>
      <c r="F12" s="295"/>
    </row>
    <row r="13" spans="1:6" s="77" customFormat="1" ht="10.35" customHeight="1" x14ac:dyDescent="0.2">
      <c r="A13" s="75" t="s">
        <v>146</v>
      </c>
      <c r="B13" s="294" t="e">
        <f>'C завтраками| Bed and breakfast'!#REF!-1650</f>
        <v>#REF!</v>
      </c>
      <c r="C13" s="294" t="e">
        <f>'C завтраками| Bed and breakfast'!#REF!-1650</f>
        <v>#REF!</v>
      </c>
      <c r="D13" s="294" t="e">
        <f>'C завтраками| Bed and breakfast'!#REF!-1650</f>
        <v>#REF!</v>
      </c>
      <c r="E13" s="294" t="e">
        <f>'C завтраками| Bed and breakfast'!#REF!-1650</f>
        <v>#REF!</v>
      </c>
      <c r="F13" s="294" t="e">
        <f>'C завтраками| Bed and breakfast'!#REF!-1650</f>
        <v>#REF!</v>
      </c>
    </row>
    <row r="14" spans="1:6" s="77" customFormat="1" ht="10.35" customHeight="1" x14ac:dyDescent="0.2">
      <c r="A14" s="93"/>
      <c r="B14" s="306"/>
      <c r="C14" s="306"/>
      <c r="D14" s="306"/>
      <c r="E14" s="306"/>
      <c r="F14" s="306"/>
    </row>
    <row r="15" spans="1:6" s="77" customFormat="1" ht="10.35" customHeight="1" x14ac:dyDescent="0.2">
      <c r="A15" s="93"/>
      <c r="B15" s="298"/>
      <c r="C15" s="298"/>
      <c r="D15" s="298"/>
      <c r="E15" s="298"/>
      <c r="F15" s="298"/>
    </row>
    <row r="16" spans="1:6" s="77" customFormat="1" ht="19.5" customHeight="1" x14ac:dyDescent="0.2">
      <c r="A16" s="157" t="s">
        <v>163</v>
      </c>
      <c r="B16" s="315" t="e">
        <f t="shared" ref="B16:F16" si="0">B4</f>
        <v>#REF!</v>
      </c>
      <c r="C16" s="315" t="e">
        <f t="shared" si="0"/>
        <v>#REF!</v>
      </c>
      <c r="D16" s="315" t="e">
        <f t="shared" si="0"/>
        <v>#REF!</v>
      </c>
      <c r="E16" s="315" t="e">
        <f t="shared" si="0"/>
        <v>#REF!</v>
      </c>
      <c r="F16" s="315" t="e">
        <f t="shared" si="0"/>
        <v>#REF!</v>
      </c>
    </row>
    <row r="17" spans="1:6" s="77" customFormat="1" ht="27.75" customHeight="1" x14ac:dyDescent="0.2">
      <c r="A17" s="67"/>
      <c r="B17" s="315" t="e">
        <f t="shared" ref="B17:F17" si="1">B5</f>
        <v>#REF!</v>
      </c>
      <c r="C17" s="315" t="e">
        <f t="shared" si="1"/>
        <v>#REF!</v>
      </c>
      <c r="D17" s="315" t="e">
        <f t="shared" si="1"/>
        <v>#REF!</v>
      </c>
      <c r="E17" s="315" t="e">
        <f t="shared" si="1"/>
        <v>#REF!</v>
      </c>
      <c r="F17" s="315" t="e">
        <f t="shared" si="1"/>
        <v>#REF!</v>
      </c>
    </row>
    <row r="18" spans="1:6" s="77" customFormat="1" x14ac:dyDescent="0.2">
      <c r="A18" s="74" t="s">
        <v>136</v>
      </c>
      <c r="B18" s="296"/>
      <c r="C18" s="296"/>
      <c r="D18" s="296"/>
      <c r="E18" s="296"/>
      <c r="F18" s="296"/>
    </row>
    <row r="19" spans="1:6" s="77" customFormat="1" x14ac:dyDescent="0.2">
      <c r="A19" s="75" t="s">
        <v>146</v>
      </c>
      <c r="B19" s="294" t="e">
        <f t="shared" ref="B19:F19" si="2">ROUNDUP(B7*0.87,)</f>
        <v>#REF!</v>
      </c>
      <c r="C19" s="294" t="e">
        <f t="shared" si="2"/>
        <v>#REF!</v>
      </c>
      <c r="D19" s="294" t="e">
        <f t="shared" si="2"/>
        <v>#REF!</v>
      </c>
      <c r="E19" s="294" t="e">
        <f t="shared" si="2"/>
        <v>#REF!</v>
      </c>
      <c r="F19" s="294" t="e">
        <f t="shared" si="2"/>
        <v>#REF!</v>
      </c>
    </row>
    <row r="20" spans="1:6" s="77" customFormat="1" x14ac:dyDescent="0.2">
      <c r="A20" s="106" t="s">
        <v>147</v>
      </c>
      <c r="B20" s="294"/>
      <c r="C20" s="294"/>
      <c r="D20" s="294"/>
      <c r="E20" s="294"/>
      <c r="F20" s="294"/>
    </row>
    <row r="21" spans="1:6" s="77" customFormat="1" x14ac:dyDescent="0.2">
      <c r="A21" s="75" t="s">
        <v>146</v>
      </c>
      <c r="B21" s="294" t="e">
        <f t="shared" ref="B21:F21" si="3">ROUNDUP(B9*0.87,)</f>
        <v>#REF!</v>
      </c>
      <c r="C21" s="294" t="e">
        <f t="shared" si="3"/>
        <v>#REF!</v>
      </c>
      <c r="D21" s="294" t="e">
        <f t="shared" si="3"/>
        <v>#REF!</v>
      </c>
      <c r="E21" s="294" t="e">
        <f t="shared" si="3"/>
        <v>#REF!</v>
      </c>
      <c r="F21" s="294" t="e">
        <f t="shared" si="3"/>
        <v>#REF!</v>
      </c>
    </row>
    <row r="22" spans="1:6" s="77" customFormat="1" x14ac:dyDescent="0.2">
      <c r="A22" s="74" t="s">
        <v>135</v>
      </c>
      <c r="B22" s="294"/>
      <c r="C22" s="294"/>
      <c r="D22" s="294"/>
      <c r="E22" s="294"/>
      <c r="F22" s="294"/>
    </row>
    <row r="23" spans="1:6" s="77" customFormat="1" x14ac:dyDescent="0.2">
      <c r="A23" s="75" t="s">
        <v>146</v>
      </c>
      <c r="B23" s="294" t="e">
        <f t="shared" ref="B23:F23" si="4">ROUNDUP(B11*0.87,)</f>
        <v>#REF!</v>
      </c>
      <c r="C23" s="294" t="e">
        <f t="shared" si="4"/>
        <v>#REF!</v>
      </c>
      <c r="D23" s="294" t="e">
        <f t="shared" si="4"/>
        <v>#REF!</v>
      </c>
      <c r="E23" s="294" t="e">
        <f t="shared" si="4"/>
        <v>#REF!</v>
      </c>
      <c r="F23" s="294" t="e">
        <f t="shared" si="4"/>
        <v>#REF!</v>
      </c>
    </row>
    <row r="24" spans="1:6" s="77" customFormat="1" x14ac:dyDescent="0.2">
      <c r="A24" s="74" t="s">
        <v>137</v>
      </c>
      <c r="B24" s="294"/>
      <c r="C24" s="294"/>
      <c r="D24" s="294"/>
      <c r="E24" s="294"/>
      <c r="F24" s="294"/>
    </row>
    <row r="25" spans="1:6" s="77" customFormat="1" x14ac:dyDescent="0.2">
      <c r="A25" s="75" t="s">
        <v>146</v>
      </c>
      <c r="B25" s="294" t="e">
        <f t="shared" ref="B25:F25" si="5">ROUNDUP(B13*0.87,)</f>
        <v>#REF!</v>
      </c>
      <c r="C25" s="294" t="e">
        <f t="shared" si="5"/>
        <v>#REF!</v>
      </c>
      <c r="D25" s="294" t="e">
        <f t="shared" si="5"/>
        <v>#REF!</v>
      </c>
      <c r="E25" s="294" t="e">
        <f t="shared" si="5"/>
        <v>#REF!</v>
      </c>
      <c r="F25" s="294" t="e">
        <f t="shared" si="5"/>
        <v>#REF!</v>
      </c>
    </row>
    <row r="26" spans="1:6" s="77" customFormat="1" ht="12.75" thickBot="1" x14ac:dyDescent="0.25">
      <c r="A26" s="276" t="s">
        <v>353</v>
      </c>
      <c r="B26" s="296"/>
      <c r="C26" s="296"/>
      <c r="D26" s="296"/>
      <c r="E26" s="296"/>
      <c r="F26" s="296"/>
    </row>
    <row r="27" spans="1:6" ht="12.75" thickBot="1" x14ac:dyDescent="0.25">
      <c r="A27" s="256" t="s">
        <v>128</v>
      </c>
    </row>
    <row r="28" spans="1:6" ht="13.35" customHeight="1" x14ac:dyDescent="0.2">
      <c r="A28" s="234" t="s">
        <v>129</v>
      </c>
    </row>
    <row r="29" spans="1:6" ht="13.35" customHeight="1" x14ac:dyDescent="0.2">
      <c r="A29" s="234" t="s">
        <v>130</v>
      </c>
    </row>
    <row r="30" spans="1:6" ht="12.6" customHeight="1" x14ac:dyDescent="0.2">
      <c r="A30" s="108" t="s">
        <v>131</v>
      </c>
    </row>
    <row r="31" spans="1:6" ht="13.35" customHeight="1" x14ac:dyDescent="0.2">
      <c r="A31" s="234" t="s">
        <v>247</v>
      </c>
    </row>
    <row r="32" spans="1:6" ht="11.45" customHeight="1" thickBot="1" x14ac:dyDescent="0.25">
      <c r="A32" s="234"/>
    </row>
    <row r="33" spans="1:1" ht="12.75" thickBot="1" x14ac:dyDescent="0.25">
      <c r="A33" s="256" t="s">
        <v>133</v>
      </c>
    </row>
    <row r="34" spans="1:1" ht="84" x14ac:dyDescent="0.2">
      <c r="A34" s="220" t="s">
        <v>162</v>
      </c>
    </row>
  </sheetData>
  <pageMargins left="0.7" right="0.7" top="0.75" bottom="0.75" header="0.3" footer="0.3"/>
  <pageSetup paperSize="9" orientation="portrait" horizontalDpi="4294967295" verticalDpi="4294967295"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zoomScaleNormal="100" workbookViewId="0">
      <pane xSplit="1" topLeftCell="B1" activePane="topRight" state="frozen"/>
      <selection pane="topRight" activeCell="B1" sqref="B1:C1048576"/>
    </sheetView>
  </sheetViews>
  <sheetFormatPr defaultColWidth="9" defaultRowHeight="12" x14ac:dyDescent="0.2"/>
  <cols>
    <col min="1" max="1" width="84.5703125" style="65" customWidth="1"/>
    <col min="2" max="16384" width="9" style="65"/>
  </cols>
  <sheetData>
    <row r="1" spans="1:6" s="214" customFormat="1" ht="12" customHeight="1" x14ac:dyDescent="0.2">
      <c r="A1" s="68" t="s">
        <v>134</v>
      </c>
    </row>
    <row r="2" spans="1:6" s="214" customFormat="1" ht="12" customHeight="1" x14ac:dyDescent="0.2">
      <c r="A2" s="218" t="s">
        <v>145</v>
      </c>
    </row>
    <row r="3" spans="1:6" s="214" customFormat="1" ht="11.1" customHeight="1" x14ac:dyDescent="0.2">
      <c r="A3" s="218"/>
    </row>
    <row r="4" spans="1:6" s="214" customFormat="1" ht="16.5" customHeight="1" x14ac:dyDescent="0.2">
      <c r="A4" s="218" t="s">
        <v>125</v>
      </c>
      <c r="B4" s="304" t="e">
        <f>'C завтраками| Bed and breakfast'!#REF!</f>
        <v>#REF!</v>
      </c>
      <c r="C4" s="304" t="e">
        <f>'C завтраками| Bed and breakfast'!#REF!</f>
        <v>#REF!</v>
      </c>
      <c r="D4" s="304" t="e">
        <f>'C завтраками| Bed and breakfast'!#REF!</f>
        <v>#REF!</v>
      </c>
      <c r="E4" s="304" t="e">
        <f>'C завтраками| Bed and breakfast'!#REF!</f>
        <v>#REF!</v>
      </c>
      <c r="F4" s="304" t="e">
        <f>'C завтраками| Bed and breakfast'!#REF!</f>
        <v>#REF!</v>
      </c>
    </row>
    <row r="5" spans="1:6" s="111" customFormat="1" ht="24" customHeight="1" x14ac:dyDescent="0.15">
      <c r="A5" s="110"/>
      <c r="B5" s="304" t="e">
        <f>'C завтраками| Bed and breakfast'!#REF!</f>
        <v>#REF!</v>
      </c>
      <c r="C5" s="304" t="e">
        <f>'C завтраками| Bed and breakfast'!#REF!</f>
        <v>#REF!</v>
      </c>
      <c r="D5" s="304" t="e">
        <f>'C завтраками| Bed and breakfast'!#REF!</f>
        <v>#REF!</v>
      </c>
      <c r="E5" s="304" t="e">
        <f>'C завтраками| Bed and breakfast'!#REF!</f>
        <v>#REF!</v>
      </c>
      <c r="F5" s="304" t="e">
        <f>'C завтраками| Bed and breakfast'!#REF!</f>
        <v>#REF!</v>
      </c>
    </row>
    <row r="6" spans="1:6" s="77" customFormat="1" x14ac:dyDescent="0.2">
      <c r="A6" s="74" t="s">
        <v>136</v>
      </c>
      <c r="B6" s="296"/>
      <c r="C6" s="296"/>
      <c r="D6" s="296"/>
      <c r="E6" s="296"/>
      <c r="F6" s="296"/>
    </row>
    <row r="7" spans="1:6" s="77" customFormat="1" x14ac:dyDescent="0.2">
      <c r="A7" s="75" t="s">
        <v>146</v>
      </c>
      <c r="B7" s="294" t="e">
        <f>'C завтраками| Bed and breakfast'!#REF!-1650</f>
        <v>#REF!</v>
      </c>
      <c r="C7" s="294" t="e">
        <f>'C завтраками| Bed and breakfast'!#REF!-1650</f>
        <v>#REF!</v>
      </c>
      <c r="D7" s="294" t="e">
        <f>'C завтраками| Bed and breakfast'!#REF!-1650</f>
        <v>#REF!</v>
      </c>
      <c r="E7" s="294" t="e">
        <f>'C завтраками| Bed and breakfast'!#REF!-1650</f>
        <v>#REF!</v>
      </c>
      <c r="F7" s="294" t="e">
        <f>'C завтраками| Bed and breakfast'!#REF!-1650</f>
        <v>#REF!</v>
      </c>
    </row>
    <row r="8" spans="1:6" s="77" customFormat="1" x14ac:dyDescent="0.2">
      <c r="A8" s="106" t="s">
        <v>147</v>
      </c>
      <c r="B8" s="295"/>
      <c r="C8" s="295"/>
      <c r="D8" s="295"/>
      <c r="E8" s="295"/>
      <c r="F8" s="295"/>
    </row>
    <row r="9" spans="1:6" s="77" customFormat="1" x14ac:dyDescent="0.2">
      <c r="A9" s="75" t="s">
        <v>146</v>
      </c>
      <c r="B9" s="294" t="e">
        <f>'C завтраками| Bed and breakfast'!#REF!-1650</f>
        <v>#REF!</v>
      </c>
      <c r="C9" s="294" t="e">
        <f>'C завтраками| Bed and breakfast'!#REF!-1650</f>
        <v>#REF!</v>
      </c>
      <c r="D9" s="294" t="e">
        <f>'C завтраками| Bed and breakfast'!#REF!-1650</f>
        <v>#REF!</v>
      </c>
      <c r="E9" s="294" t="e">
        <f>'C завтраками| Bed and breakfast'!#REF!-1650</f>
        <v>#REF!</v>
      </c>
      <c r="F9" s="294" t="e">
        <f>'C завтраками| Bed and breakfast'!#REF!-1650</f>
        <v>#REF!</v>
      </c>
    </row>
    <row r="10" spans="1:6" s="77" customFormat="1" x14ac:dyDescent="0.2">
      <c r="A10" s="74" t="s">
        <v>135</v>
      </c>
      <c r="B10" s="295"/>
      <c r="C10" s="295"/>
      <c r="D10" s="295"/>
      <c r="E10" s="295"/>
      <c r="F10" s="295"/>
    </row>
    <row r="11" spans="1:6" s="77" customFormat="1" x14ac:dyDescent="0.2">
      <c r="A11" s="75" t="s">
        <v>146</v>
      </c>
      <c r="B11" s="294" t="e">
        <f>'C завтраками| Bed and breakfast'!#REF!-1650</f>
        <v>#REF!</v>
      </c>
      <c r="C11" s="294" t="e">
        <f>'C завтраками| Bed and breakfast'!#REF!-1650</f>
        <v>#REF!</v>
      </c>
      <c r="D11" s="294" t="e">
        <f>'C завтраками| Bed and breakfast'!#REF!-1650</f>
        <v>#REF!</v>
      </c>
      <c r="E11" s="294" t="e">
        <f>'C завтраками| Bed and breakfast'!#REF!-1650</f>
        <v>#REF!</v>
      </c>
      <c r="F11" s="294" t="e">
        <f>'C завтраками| Bed and breakfast'!#REF!-1650</f>
        <v>#REF!</v>
      </c>
    </row>
    <row r="12" spans="1:6" s="77" customFormat="1" x14ac:dyDescent="0.2">
      <c r="A12" s="74" t="s">
        <v>137</v>
      </c>
      <c r="B12" s="295"/>
      <c r="C12" s="295"/>
      <c r="D12" s="295"/>
      <c r="E12" s="295"/>
      <c r="F12" s="295"/>
    </row>
    <row r="13" spans="1:6" s="77" customFormat="1" ht="10.35" customHeight="1" x14ac:dyDescent="0.2">
      <c r="A13" s="75" t="s">
        <v>146</v>
      </c>
      <c r="B13" s="294" t="e">
        <f>'C завтраками| Bed and breakfast'!#REF!-1650</f>
        <v>#REF!</v>
      </c>
      <c r="C13" s="294" t="e">
        <f>'C завтраками| Bed and breakfast'!#REF!-1650</f>
        <v>#REF!</v>
      </c>
      <c r="D13" s="294" t="e">
        <f>'C завтраками| Bed and breakfast'!#REF!-1650</f>
        <v>#REF!</v>
      </c>
      <c r="E13" s="294" t="e">
        <f>'C завтраками| Bed and breakfast'!#REF!-1650</f>
        <v>#REF!</v>
      </c>
      <c r="F13" s="294" t="e">
        <f>'C завтраками| Bed and breakfast'!#REF!-1650</f>
        <v>#REF!</v>
      </c>
    </row>
    <row r="14" spans="1:6" s="77" customFormat="1" ht="10.35" customHeight="1" x14ac:dyDescent="0.2">
      <c r="A14" s="93"/>
      <c r="B14" s="306"/>
      <c r="C14" s="306"/>
      <c r="D14" s="306"/>
      <c r="E14" s="306"/>
      <c r="F14" s="306"/>
    </row>
    <row r="15" spans="1:6" s="77" customFormat="1" ht="10.35" customHeight="1" x14ac:dyDescent="0.2">
      <c r="A15" s="93"/>
      <c r="B15" s="298"/>
      <c r="C15" s="298"/>
      <c r="D15" s="298"/>
      <c r="E15" s="298"/>
      <c r="F15" s="298"/>
    </row>
    <row r="16" spans="1:6" s="77" customFormat="1" ht="19.5" customHeight="1" x14ac:dyDescent="0.2">
      <c r="A16" s="157" t="s">
        <v>163</v>
      </c>
      <c r="B16" s="315" t="e">
        <f t="shared" ref="B16:F16" si="0">B4</f>
        <v>#REF!</v>
      </c>
      <c r="C16" s="315" t="e">
        <f t="shared" si="0"/>
        <v>#REF!</v>
      </c>
      <c r="D16" s="315" t="e">
        <f t="shared" si="0"/>
        <v>#REF!</v>
      </c>
      <c r="E16" s="315" t="e">
        <f t="shared" si="0"/>
        <v>#REF!</v>
      </c>
      <c r="F16" s="315" t="e">
        <f t="shared" si="0"/>
        <v>#REF!</v>
      </c>
    </row>
    <row r="17" spans="1:6" s="77" customFormat="1" ht="27.75" customHeight="1" x14ac:dyDescent="0.2">
      <c r="A17" s="67"/>
      <c r="B17" s="315" t="e">
        <f t="shared" ref="B17:F17" si="1">B5</f>
        <v>#REF!</v>
      </c>
      <c r="C17" s="315" t="e">
        <f t="shared" si="1"/>
        <v>#REF!</v>
      </c>
      <c r="D17" s="315" t="e">
        <f t="shared" si="1"/>
        <v>#REF!</v>
      </c>
      <c r="E17" s="315" t="e">
        <f t="shared" si="1"/>
        <v>#REF!</v>
      </c>
      <c r="F17" s="315" t="e">
        <f t="shared" si="1"/>
        <v>#REF!</v>
      </c>
    </row>
    <row r="18" spans="1:6" s="77" customFormat="1" x14ac:dyDescent="0.2">
      <c r="A18" s="74" t="s">
        <v>136</v>
      </c>
      <c r="B18" s="296"/>
      <c r="C18" s="296"/>
      <c r="D18" s="296"/>
      <c r="E18" s="296"/>
      <c r="F18" s="296"/>
    </row>
    <row r="19" spans="1:6" s="77" customFormat="1" x14ac:dyDescent="0.2">
      <c r="A19" s="75" t="s">
        <v>146</v>
      </c>
      <c r="B19" s="294" t="e">
        <f t="shared" ref="B19:F19" si="2">ROUNDUP(B7*0.85,)</f>
        <v>#REF!</v>
      </c>
      <c r="C19" s="294" t="e">
        <f t="shared" si="2"/>
        <v>#REF!</v>
      </c>
      <c r="D19" s="294" t="e">
        <f t="shared" si="2"/>
        <v>#REF!</v>
      </c>
      <c r="E19" s="294" t="e">
        <f t="shared" si="2"/>
        <v>#REF!</v>
      </c>
      <c r="F19" s="294" t="e">
        <f t="shared" si="2"/>
        <v>#REF!</v>
      </c>
    </row>
    <row r="20" spans="1:6" s="77" customFormat="1" x14ac:dyDescent="0.2">
      <c r="A20" s="106" t="s">
        <v>147</v>
      </c>
      <c r="B20" s="294"/>
      <c r="C20" s="294"/>
      <c r="D20" s="294"/>
      <c r="E20" s="294"/>
      <c r="F20" s="294"/>
    </row>
    <row r="21" spans="1:6" s="77" customFormat="1" x14ac:dyDescent="0.2">
      <c r="A21" s="75" t="s">
        <v>146</v>
      </c>
      <c r="B21" s="294" t="e">
        <f t="shared" ref="B21:F21" si="3">ROUNDUP(B9*0.85,)</f>
        <v>#REF!</v>
      </c>
      <c r="C21" s="294" t="e">
        <f t="shared" si="3"/>
        <v>#REF!</v>
      </c>
      <c r="D21" s="294" t="e">
        <f t="shared" si="3"/>
        <v>#REF!</v>
      </c>
      <c r="E21" s="294" t="e">
        <f t="shared" si="3"/>
        <v>#REF!</v>
      </c>
      <c r="F21" s="294" t="e">
        <f t="shared" si="3"/>
        <v>#REF!</v>
      </c>
    </row>
    <row r="22" spans="1:6" s="77" customFormat="1" x14ac:dyDescent="0.2">
      <c r="A22" s="74" t="s">
        <v>135</v>
      </c>
      <c r="B22" s="294"/>
      <c r="C22" s="294"/>
      <c r="D22" s="294"/>
      <c r="E22" s="294"/>
      <c r="F22" s="294"/>
    </row>
    <row r="23" spans="1:6" s="77" customFormat="1" x14ac:dyDescent="0.2">
      <c r="A23" s="75" t="s">
        <v>146</v>
      </c>
      <c r="B23" s="294" t="e">
        <f t="shared" ref="B23:F23" si="4">ROUNDUP(B11*0.85,)</f>
        <v>#REF!</v>
      </c>
      <c r="C23" s="294" t="e">
        <f t="shared" si="4"/>
        <v>#REF!</v>
      </c>
      <c r="D23" s="294" t="e">
        <f t="shared" si="4"/>
        <v>#REF!</v>
      </c>
      <c r="E23" s="294" t="e">
        <f t="shared" si="4"/>
        <v>#REF!</v>
      </c>
      <c r="F23" s="294" t="e">
        <f t="shared" si="4"/>
        <v>#REF!</v>
      </c>
    </row>
    <row r="24" spans="1:6" s="77" customFormat="1" x14ac:dyDescent="0.2">
      <c r="A24" s="74" t="s">
        <v>137</v>
      </c>
      <c r="B24" s="294"/>
      <c r="C24" s="294"/>
      <c r="D24" s="294"/>
      <c r="E24" s="294"/>
      <c r="F24" s="294"/>
    </row>
    <row r="25" spans="1:6" s="77" customFormat="1" x14ac:dyDescent="0.2">
      <c r="A25" s="75" t="s">
        <v>146</v>
      </c>
      <c r="B25" s="294" t="e">
        <f t="shared" ref="B25:F25" si="5">ROUNDUP(B13*0.85,)</f>
        <v>#REF!</v>
      </c>
      <c r="C25" s="294" t="e">
        <f t="shared" si="5"/>
        <v>#REF!</v>
      </c>
      <c r="D25" s="294" t="e">
        <f t="shared" si="5"/>
        <v>#REF!</v>
      </c>
      <c r="E25" s="294" t="e">
        <f t="shared" si="5"/>
        <v>#REF!</v>
      </c>
      <c r="F25" s="294" t="e">
        <f t="shared" si="5"/>
        <v>#REF!</v>
      </c>
    </row>
    <row r="26" spans="1:6" s="77" customFormat="1" ht="12.75" thickBot="1" x14ac:dyDescent="0.25">
      <c r="A26" s="276" t="s">
        <v>353</v>
      </c>
    </row>
    <row r="27" spans="1:6" ht="12.75" thickBot="1" x14ac:dyDescent="0.25">
      <c r="A27" s="256" t="s">
        <v>128</v>
      </c>
    </row>
    <row r="28" spans="1:6" ht="13.35" customHeight="1" x14ac:dyDescent="0.2">
      <c r="A28" s="234" t="s">
        <v>129</v>
      </c>
    </row>
    <row r="29" spans="1:6" ht="13.35" customHeight="1" x14ac:dyDescent="0.2">
      <c r="A29" s="234" t="s">
        <v>130</v>
      </c>
    </row>
    <row r="30" spans="1:6" ht="12.6" customHeight="1" x14ac:dyDescent="0.2">
      <c r="A30" s="108" t="s">
        <v>131</v>
      </c>
    </row>
    <row r="31" spans="1:6" ht="13.35" customHeight="1" x14ac:dyDescent="0.2">
      <c r="A31" s="234" t="s">
        <v>247</v>
      </c>
    </row>
    <row r="32" spans="1:6" ht="11.45" customHeight="1" thickBot="1" x14ac:dyDescent="0.25">
      <c r="A32" s="234"/>
    </row>
    <row r="33" spans="1:1" ht="12.75" thickBot="1" x14ac:dyDescent="0.25">
      <c r="A33" s="256" t="s">
        <v>133</v>
      </c>
    </row>
    <row r="34" spans="1:1" ht="84" x14ac:dyDescent="0.2">
      <c r="A34" s="220" t="s">
        <v>162</v>
      </c>
    </row>
  </sheetData>
  <pageMargins left="0.7" right="0.7" top="0.75" bottom="0.75" header="0.3" footer="0.3"/>
  <pageSetup paperSize="9" orientation="portrait" horizontalDpi="4294967295" verticalDpi="4294967295"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21"/>
  <sheetViews>
    <sheetView zoomScaleNormal="100" workbookViewId="0">
      <pane xSplit="1" topLeftCell="B1" activePane="topRight" state="frozen"/>
      <selection pane="topRight" activeCell="B1" sqref="B1:C1048576"/>
    </sheetView>
  </sheetViews>
  <sheetFormatPr defaultColWidth="9" defaultRowHeight="12" x14ac:dyDescent="0.2"/>
  <cols>
    <col min="1" max="1" width="84.5703125" style="65" customWidth="1"/>
    <col min="2" max="16384" width="9" style="65"/>
  </cols>
  <sheetData>
    <row r="1" spans="1:6" s="214" customFormat="1" ht="12" customHeight="1" x14ac:dyDescent="0.2">
      <c r="A1" s="68" t="s">
        <v>134</v>
      </c>
    </row>
    <row r="2" spans="1:6" s="214" customFormat="1" ht="12" customHeight="1" x14ac:dyDescent="0.2">
      <c r="A2" s="218" t="s">
        <v>145</v>
      </c>
    </row>
    <row r="3" spans="1:6" s="77" customFormat="1" ht="19.5" customHeight="1" x14ac:dyDescent="0.2">
      <c r="A3" s="157" t="s">
        <v>163</v>
      </c>
      <c r="B3" s="315" t="e">
        <f>'RO 2024 | FIT18'!B16</f>
        <v>#REF!</v>
      </c>
      <c r="C3" s="315" t="e">
        <f>'RO 2024 | FIT18'!C16</f>
        <v>#REF!</v>
      </c>
      <c r="D3" s="315" t="e">
        <f>'RO 2024 | FIT18'!D16</f>
        <v>#REF!</v>
      </c>
      <c r="E3" s="315" t="e">
        <f>'RO 2024 | FIT18'!E16</f>
        <v>#REF!</v>
      </c>
      <c r="F3" s="315" t="e">
        <f>'RO 2024 | FIT18'!F16</f>
        <v>#REF!</v>
      </c>
    </row>
    <row r="4" spans="1:6" s="77" customFormat="1" ht="27.75" customHeight="1" x14ac:dyDescent="0.2">
      <c r="A4" s="67"/>
      <c r="B4" s="315" t="e">
        <f>'RO 2024 | FIT18'!B17</f>
        <v>#REF!</v>
      </c>
      <c r="C4" s="315" t="e">
        <f>'RO 2024 | FIT18'!C17</f>
        <v>#REF!</v>
      </c>
      <c r="D4" s="315" t="e">
        <f>'RO 2024 | FIT18'!D17</f>
        <v>#REF!</v>
      </c>
      <c r="E4" s="315" t="e">
        <f>'RO 2024 | FIT18'!E17</f>
        <v>#REF!</v>
      </c>
      <c r="F4" s="315" t="e">
        <f>'RO 2024 | FIT18'!F17</f>
        <v>#REF!</v>
      </c>
    </row>
    <row r="5" spans="1:6" s="77" customFormat="1" x14ac:dyDescent="0.2">
      <c r="A5" s="74" t="s">
        <v>136</v>
      </c>
      <c r="B5" s="296"/>
      <c r="C5" s="296"/>
      <c r="D5" s="296"/>
      <c r="E5" s="296"/>
      <c r="F5" s="296"/>
    </row>
    <row r="6" spans="1:6" s="77" customFormat="1" x14ac:dyDescent="0.2">
      <c r="A6" s="75" t="s">
        <v>146</v>
      </c>
      <c r="B6" s="294" t="e">
        <f>'RO 2024 | FIT18'!B19+25</f>
        <v>#REF!</v>
      </c>
      <c r="C6" s="294" t="e">
        <f>'RO 2024 | FIT18'!C19+25</f>
        <v>#REF!</v>
      </c>
      <c r="D6" s="294" t="e">
        <f>'RO 2024 | FIT18'!D19+25</f>
        <v>#REF!</v>
      </c>
      <c r="E6" s="294" t="e">
        <f>'RO 2024 | FIT18'!E19+25</f>
        <v>#REF!</v>
      </c>
      <c r="F6" s="294" t="e">
        <f>'RO 2024 | FIT18'!F19+25</f>
        <v>#REF!</v>
      </c>
    </row>
    <row r="7" spans="1:6" s="77" customFormat="1" x14ac:dyDescent="0.2">
      <c r="A7" s="106" t="s">
        <v>147</v>
      </c>
      <c r="B7" s="294"/>
      <c r="C7" s="294"/>
      <c r="D7" s="294"/>
      <c r="E7" s="294"/>
      <c r="F7" s="294"/>
    </row>
    <row r="8" spans="1:6" s="77" customFormat="1" x14ac:dyDescent="0.2">
      <c r="A8" s="75" t="s">
        <v>146</v>
      </c>
      <c r="B8" s="294" t="e">
        <f>'RO 2024 | FIT18'!B21+25</f>
        <v>#REF!</v>
      </c>
      <c r="C8" s="294" t="e">
        <f>'RO 2024 | FIT18'!C21+25</f>
        <v>#REF!</v>
      </c>
      <c r="D8" s="294" t="e">
        <f>'RO 2024 | FIT18'!D21+25</f>
        <v>#REF!</v>
      </c>
      <c r="E8" s="294" t="e">
        <f>'RO 2024 | FIT18'!E21+25</f>
        <v>#REF!</v>
      </c>
      <c r="F8" s="294" t="e">
        <f>'RO 2024 | FIT18'!F21+25</f>
        <v>#REF!</v>
      </c>
    </row>
    <row r="9" spans="1:6" s="77" customFormat="1" x14ac:dyDescent="0.2">
      <c r="A9" s="74" t="s">
        <v>135</v>
      </c>
      <c r="B9" s="294"/>
      <c r="C9" s="294"/>
      <c r="D9" s="294"/>
      <c r="E9" s="294"/>
      <c r="F9" s="294"/>
    </row>
    <row r="10" spans="1:6" s="77" customFormat="1" x14ac:dyDescent="0.2">
      <c r="A10" s="75" t="s">
        <v>146</v>
      </c>
      <c r="B10" s="294" t="e">
        <f>'RO 2024 | FIT18'!B23+25</f>
        <v>#REF!</v>
      </c>
      <c r="C10" s="294" t="e">
        <f>'RO 2024 | FIT18'!C23+25</f>
        <v>#REF!</v>
      </c>
      <c r="D10" s="294" t="e">
        <f>'RO 2024 | FIT18'!D23+25</f>
        <v>#REF!</v>
      </c>
      <c r="E10" s="294" t="e">
        <f>'RO 2024 | FIT18'!E23+25</f>
        <v>#REF!</v>
      </c>
      <c r="F10" s="294" t="e">
        <f>'RO 2024 | FIT18'!F23+25</f>
        <v>#REF!</v>
      </c>
    </row>
    <row r="11" spans="1:6" s="77" customFormat="1" x14ac:dyDescent="0.2">
      <c r="A11" s="74" t="s">
        <v>137</v>
      </c>
      <c r="B11" s="294"/>
      <c r="C11" s="294"/>
      <c r="D11" s="294"/>
      <c r="E11" s="294"/>
      <c r="F11" s="294"/>
    </row>
    <row r="12" spans="1:6" s="77" customFormat="1" x14ac:dyDescent="0.2">
      <c r="A12" s="75" t="s">
        <v>146</v>
      </c>
      <c r="B12" s="294" t="e">
        <f>'RO 2024 | FIT18'!B25+25</f>
        <v>#REF!</v>
      </c>
      <c r="C12" s="294" t="e">
        <f>'RO 2024 | FIT18'!C25+25</f>
        <v>#REF!</v>
      </c>
      <c r="D12" s="294" t="e">
        <f>'RO 2024 | FIT18'!D25+25</f>
        <v>#REF!</v>
      </c>
      <c r="E12" s="294" t="e">
        <f>'RO 2024 | FIT18'!E25+25</f>
        <v>#REF!</v>
      </c>
      <c r="F12" s="294" t="e">
        <f>'RO 2024 | FIT18'!F25+25</f>
        <v>#REF!</v>
      </c>
    </row>
    <row r="13" spans="1:6" s="77" customFormat="1" ht="12.75" thickBot="1" x14ac:dyDescent="0.25">
      <c r="A13" s="276" t="s">
        <v>353</v>
      </c>
    </row>
    <row r="14" spans="1:6" ht="12.75" thickBot="1" x14ac:dyDescent="0.25">
      <c r="A14" s="256" t="s">
        <v>128</v>
      </c>
    </row>
    <row r="15" spans="1:6" ht="13.35" customHeight="1" x14ac:dyDescent="0.2">
      <c r="A15" s="234" t="s">
        <v>129</v>
      </c>
    </row>
    <row r="16" spans="1:6" ht="13.35" customHeight="1" x14ac:dyDescent="0.2">
      <c r="A16" s="234" t="s">
        <v>130</v>
      </c>
    </row>
    <row r="17" spans="1:1" ht="12.6" customHeight="1" x14ac:dyDescent="0.2">
      <c r="A17" s="108" t="s">
        <v>131</v>
      </c>
    </row>
    <row r="18" spans="1:1" ht="13.35" customHeight="1" x14ac:dyDescent="0.2">
      <c r="A18" s="234" t="s">
        <v>247</v>
      </c>
    </row>
    <row r="19" spans="1:1" ht="11.45" customHeight="1" thickBot="1" x14ac:dyDescent="0.25">
      <c r="A19" s="234"/>
    </row>
    <row r="20" spans="1:1" ht="12.75" thickBot="1" x14ac:dyDescent="0.25">
      <c r="A20" s="256" t="s">
        <v>133</v>
      </c>
    </row>
    <row r="21" spans="1:1" ht="84" x14ac:dyDescent="0.2">
      <c r="A21" s="220" t="s">
        <v>162</v>
      </c>
    </row>
  </sheetData>
  <pageMargins left="0.7" right="0.7" top="0.75" bottom="0.75" header="0.3" footer="0.3"/>
  <pageSetup paperSize="9" orientation="portrait" horizontalDpi="4294967295" verticalDpi="4294967295"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34"/>
  <sheetViews>
    <sheetView zoomScaleNormal="100" workbookViewId="0">
      <pane xSplit="1" topLeftCell="B1" activePane="topRight" state="frozen"/>
      <selection pane="topRight" activeCell="B1" sqref="B1:C1048576"/>
    </sheetView>
  </sheetViews>
  <sheetFormatPr defaultColWidth="9" defaultRowHeight="12" x14ac:dyDescent="0.2"/>
  <cols>
    <col min="1" max="1" width="84.5703125" style="65" customWidth="1"/>
    <col min="2" max="16384" width="9" style="65"/>
  </cols>
  <sheetData>
    <row r="1" spans="1:6" s="214" customFormat="1" ht="12" customHeight="1" x14ac:dyDescent="0.2">
      <c r="A1" s="68" t="s">
        <v>134</v>
      </c>
    </row>
    <row r="2" spans="1:6" s="214" customFormat="1" ht="12" customHeight="1" x14ac:dyDescent="0.2">
      <c r="A2" s="218" t="s">
        <v>145</v>
      </c>
    </row>
    <row r="3" spans="1:6" s="214" customFormat="1" ht="11.1" customHeight="1" x14ac:dyDescent="0.2">
      <c r="A3" s="218"/>
    </row>
    <row r="4" spans="1:6" s="214" customFormat="1" ht="16.5" customHeight="1" x14ac:dyDescent="0.2">
      <c r="A4" s="218" t="s">
        <v>125</v>
      </c>
      <c r="B4" s="304" t="e">
        <f>'C завтраками| Bed and breakfast'!#REF!</f>
        <v>#REF!</v>
      </c>
      <c r="C4" s="304" t="e">
        <f>'C завтраками| Bed and breakfast'!#REF!</f>
        <v>#REF!</v>
      </c>
      <c r="D4" s="304" t="e">
        <f>'C завтраками| Bed and breakfast'!#REF!</f>
        <v>#REF!</v>
      </c>
      <c r="E4" s="304" t="e">
        <f>'C завтраками| Bed and breakfast'!#REF!</f>
        <v>#REF!</v>
      </c>
      <c r="F4" s="304" t="e">
        <f>'C завтраками| Bed and breakfast'!#REF!</f>
        <v>#REF!</v>
      </c>
    </row>
    <row r="5" spans="1:6" s="111" customFormat="1" ht="24" customHeight="1" x14ac:dyDescent="0.15">
      <c r="A5" s="110"/>
      <c r="B5" s="304" t="e">
        <f>'C завтраками| Bed and breakfast'!#REF!</f>
        <v>#REF!</v>
      </c>
      <c r="C5" s="304" t="e">
        <f>'C завтраками| Bed and breakfast'!#REF!</f>
        <v>#REF!</v>
      </c>
      <c r="D5" s="304" t="e">
        <f>'C завтраками| Bed and breakfast'!#REF!</f>
        <v>#REF!</v>
      </c>
      <c r="E5" s="304" t="e">
        <f>'C завтраками| Bed and breakfast'!#REF!</f>
        <v>#REF!</v>
      </c>
      <c r="F5" s="304" t="e">
        <f>'C завтраками| Bed and breakfast'!#REF!</f>
        <v>#REF!</v>
      </c>
    </row>
    <row r="6" spans="1:6" s="77" customFormat="1" x14ac:dyDescent="0.2">
      <c r="A6" s="74" t="s">
        <v>136</v>
      </c>
      <c r="B6" s="296"/>
      <c r="C6" s="296"/>
      <c r="D6" s="296"/>
      <c r="E6" s="296"/>
      <c r="F6" s="296"/>
    </row>
    <row r="7" spans="1:6" s="77" customFormat="1" x14ac:dyDescent="0.2">
      <c r="A7" s="75" t="s">
        <v>146</v>
      </c>
      <c r="B7" s="294" t="e">
        <f>'C завтраками| Bed and breakfast'!#REF!-1650</f>
        <v>#REF!</v>
      </c>
      <c r="C7" s="294" t="e">
        <f>'C завтраками| Bed and breakfast'!#REF!-1650</f>
        <v>#REF!</v>
      </c>
      <c r="D7" s="294" t="e">
        <f>'C завтраками| Bed and breakfast'!#REF!-1650</f>
        <v>#REF!</v>
      </c>
      <c r="E7" s="294" t="e">
        <f>'C завтраками| Bed and breakfast'!#REF!-1650</f>
        <v>#REF!</v>
      </c>
      <c r="F7" s="294" t="e">
        <f>'C завтраками| Bed and breakfast'!#REF!-1650</f>
        <v>#REF!</v>
      </c>
    </row>
    <row r="8" spans="1:6" s="77" customFormat="1" x14ac:dyDescent="0.2">
      <c r="A8" s="106" t="s">
        <v>147</v>
      </c>
      <c r="B8" s="295"/>
      <c r="C8" s="295"/>
      <c r="D8" s="295"/>
      <c r="E8" s="295"/>
      <c r="F8" s="295"/>
    </row>
    <row r="9" spans="1:6" s="77" customFormat="1" x14ac:dyDescent="0.2">
      <c r="A9" s="75" t="s">
        <v>146</v>
      </c>
      <c r="B9" s="294" t="e">
        <f>'C завтраками| Bed and breakfast'!#REF!-1650</f>
        <v>#REF!</v>
      </c>
      <c r="C9" s="294" t="e">
        <f>'C завтраками| Bed and breakfast'!#REF!-1650</f>
        <v>#REF!</v>
      </c>
      <c r="D9" s="294" t="e">
        <f>'C завтраками| Bed and breakfast'!#REF!-1650</f>
        <v>#REF!</v>
      </c>
      <c r="E9" s="294" t="e">
        <f>'C завтраками| Bed and breakfast'!#REF!-1650</f>
        <v>#REF!</v>
      </c>
      <c r="F9" s="294" t="e">
        <f>'C завтраками| Bed and breakfast'!#REF!-1650</f>
        <v>#REF!</v>
      </c>
    </row>
    <row r="10" spans="1:6" s="77" customFormat="1" x14ac:dyDescent="0.2">
      <c r="A10" s="74" t="s">
        <v>135</v>
      </c>
      <c r="B10" s="295"/>
      <c r="C10" s="295"/>
      <c r="D10" s="295"/>
      <c r="E10" s="295"/>
      <c r="F10" s="295"/>
    </row>
    <row r="11" spans="1:6" s="77" customFormat="1" x14ac:dyDescent="0.2">
      <c r="A11" s="75" t="s">
        <v>146</v>
      </c>
      <c r="B11" s="294" t="e">
        <f>'C завтраками| Bed and breakfast'!#REF!-1650</f>
        <v>#REF!</v>
      </c>
      <c r="C11" s="294" t="e">
        <f>'C завтраками| Bed and breakfast'!#REF!-1650</f>
        <v>#REF!</v>
      </c>
      <c r="D11" s="294" t="e">
        <f>'C завтраками| Bed and breakfast'!#REF!-1650</f>
        <v>#REF!</v>
      </c>
      <c r="E11" s="294" t="e">
        <f>'C завтраками| Bed and breakfast'!#REF!-1650</f>
        <v>#REF!</v>
      </c>
      <c r="F11" s="294" t="e">
        <f>'C завтраками| Bed and breakfast'!#REF!-1650</f>
        <v>#REF!</v>
      </c>
    </row>
    <row r="12" spans="1:6" s="77" customFormat="1" x14ac:dyDescent="0.2">
      <c r="A12" s="74" t="s">
        <v>137</v>
      </c>
      <c r="B12" s="295"/>
      <c r="C12" s="295"/>
      <c r="D12" s="295"/>
      <c r="E12" s="295"/>
      <c r="F12" s="295"/>
    </row>
    <row r="13" spans="1:6" s="77" customFormat="1" ht="10.35" customHeight="1" x14ac:dyDescent="0.2">
      <c r="A13" s="75" t="s">
        <v>146</v>
      </c>
      <c r="B13" s="294" t="e">
        <f>'C завтраками| Bed and breakfast'!#REF!-1650</f>
        <v>#REF!</v>
      </c>
      <c r="C13" s="294" t="e">
        <f>'C завтраками| Bed and breakfast'!#REF!-1650</f>
        <v>#REF!</v>
      </c>
      <c r="D13" s="294" t="e">
        <f>'C завтраками| Bed and breakfast'!#REF!-1650</f>
        <v>#REF!</v>
      </c>
      <c r="E13" s="294" t="e">
        <f>'C завтраками| Bed and breakfast'!#REF!-1650</f>
        <v>#REF!</v>
      </c>
      <c r="F13" s="294" t="e">
        <f>'C завтраками| Bed and breakfast'!#REF!-1650</f>
        <v>#REF!</v>
      </c>
    </row>
    <row r="14" spans="1:6" s="77" customFormat="1" ht="10.35" customHeight="1" x14ac:dyDescent="0.2">
      <c r="A14" s="93"/>
      <c r="B14" s="306"/>
      <c r="C14" s="306"/>
      <c r="D14" s="306"/>
      <c r="E14" s="306"/>
      <c r="F14" s="306"/>
    </row>
    <row r="15" spans="1:6" s="77" customFormat="1" ht="10.35" customHeight="1" x14ac:dyDescent="0.2">
      <c r="A15" s="93"/>
      <c r="B15" s="298"/>
      <c r="C15" s="298"/>
      <c r="D15" s="298"/>
      <c r="E15" s="298"/>
      <c r="F15" s="298"/>
    </row>
    <row r="16" spans="1:6" s="77" customFormat="1" ht="19.5" customHeight="1" x14ac:dyDescent="0.2">
      <c r="A16" s="157" t="s">
        <v>163</v>
      </c>
      <c r="B16" s="315" t="e">
        <f t="shared" ref="B16:F16" si="0">B4</f>
        <v>#REF!</v>
      </c>
      <c r="C16" s="315" t="e">
        <f t="shared" si="0"/>
        <v>#REF!</v>
      </c>
      <c r="D16" s="315" t="e">
        <f t="shared" si="0"/>
        <v>#REF!</v>
      </c>
      <c r="E16" s="315" t="e">
        <f t="shared" si="0"/>
        <v>#REF!</v>
      </c>
      <c r="F16" s="315" t="e">
        <f t="shared" si="0"/>
        <v>#REF!</v>
      </c>
    </row>
    <row r="17" spans="1:6" s="77" customFormat="1" ht="27.75" customHeight="1" x14ac:dyDescent="0.2">
      <c r="A17" s="67"/>
      <c r="B17" s="315" t="e">
        <f t="shared" ref="B17:F17" si="1">B5</f>
        <v>#REF!</v>
      </c>
      <c r="C17" s="315" t="e">
        <f t="shared" si="1"/>
        <v>#REF!</v>
      </c>
      <c r="D17" s="315" t="e">
        <f t="shared" si="1"/>
        <v>#REF!</v>
      </c>
      <c r="E17" s="315" t="e">
        <f t="shared" si="1"/>
        <v>#REF!</v>
      </c>
      <c r="F17" s="315" t="e">
        <f t="shared" si="1"/>
        <v>#REF!</v>
      </c>
    </row>
    <row r="18" spans="1:6" s="77" customFormat="1" x14ac:dyDescent="0.2">
      <c r="A18" s="74" t="s">
        <v>136</v>
      </c>
      <c r="B18" s="296"/>
      <c r="C18" s="296"/>
      <c r="D18" s="296"/>
      <c r="E18" s="296"/>
      <c r="F18" s="296"/>
    </row>
    <row r="19" spans="1:6" s="77" customFormat="1" x14ac:dyDescent="0.2">
      <c r="A19" s="75" t="s">
        <v>146</v>
      </c>
      <c r="B19" s="294" t="e">
        <f t="shared" ref="B19:F19" si="2">ROUNDUP(B7*0.82,)+35</f>
        <v>#REF!</v>
      </c>
      <c r="C19" s="294" t="e">
        <f t="shared" si="2"/>
        <v>#REF!</v>
      </c>
      <c r="D19" s="294" t="e">
        <f t="shared" si="2"/>
        <v>#REF!</v>
      </c>
      <c r="E19" s="294" t="e">
        <f t="shared" si="2"/>
        <v>#REF!</v>
      </c>
      <c r="F19" s="294" t="e">
        <f t="shared" si="2"/>
        <v>#REF!</v>
      </c>
    </row>
    <row r="20" spans="1:6" s="77" customFormat="1" x14ac:dyDescent="0.2">
      <c r="A20" s="106" t="s">
        <v>147</v>
      </c>
      <c r="B20" s="294"/>
      <c r="C20" s="294"/>
      <c r="D20" s="294"/>
      <c r="E20" s="294"/>
      <c r="F20" s="294"/>
    </row>
    <row r="21" spans="1:6" s="77" customFormat="1" x14ac:dyDescent="0.2">
      <c r="A21" s="75" t="s">
        <v>146</v>
      </c>
      <c r="B21" s="294" t="e">
        <f t="shared" ref="B21:F21" si="3">ROUNDUP(B9*0.82,)+35</f>
        <v>#REF!</v>
      </c>
      <c r="C21" s="294" t="e">
        <f t="shared" si="3"/>
        <v>#REF!</v>
      </c>
      <c r="D21" s="294" t="e">
        <f t="shared" si="3"/>
        <v>#REF!</v>
      </c>
      <c r="E21" s="294" t="e">
        <f t="shared" si="3"/>
        <v>#REF!</v>
      </c>
      <c r="F21" s="294" t="e">
        <f t="shared" si="3"/>
        <v>#REF!</v>
      </c>
    </row>
    <row r="22" spans="1:6" s="77" customFormat="1" x14ac:dyDescent="0.2">
      <c r="A22" s="74" t="s">
        <v>135</v>
      </c>
      <c r="B22" s="294"/>
      <c r="C22" s="294"/>
      <c r="D22" s="294"/>
      <c r="E22" s="294"/>
      <c r="F22" s="294"/>
    </row>
    <row r="23" spans="1:6" s="77" customFormat="1" x14ac:dyDescent="0.2">
      <c r="A23" s="75" t="s">
        <v>146</v>
      </c>
      <c r="B23" s="294" t="e">
        <f t="shared" ref="B23:F23" si="4">ROUNDUP(B11*0.82,)+35</f>
        <v>#REF!</v>
      </c>
      <c r="C23" s="294" t="e">
        <f t="shared" si="4"/>
        <v>#REF!</v>
      </c>
      <c r="D23" s="294" t="e">
        <f t="shared" si="4"/>
        <v>#REF!</v>
      </c>
      <c r="E23" s="294" t="e">
        <f t="shared" si="4"/>
        <v>#REF!</v>
      </c>
      <c r="F23" s="294" t="e">
        <f t="shared" si="4"/>
        <v>#REF!</v>
      </c>
    </row>
    <row r="24" spans="1:6" s="77" customFormat="1" x14ac:dyDescent="0.2">
      <c r="A24" s="74" t="s">
        <v>137</v>
      </c>
      <c r="B24" s="294"/>
      <c r="C24" s="294"/>
      <c r="D24" s="294"/>
      <c r="E24" s="294"/>
      <c r="F24" s="294"/>
    </row>
    <row r="25" spans="1:6" s="77" customFormat="1" x14ac:dyDescent="0.2">
      <c r="A25" s="75" t="s">
        <v>146</v>
      </c>
      <c r="B25" s="294" t="e">
        <f t="shared" ref="B25:F25" si="5">ROUNDUP(B13*0.82,)+35</f>
        <v>#REF!</v>
      </c>
      <c r="C25" s="294" t="e">
        <f t="shared" si="5"/>
        <v>#REF!</v>
      </c>
      <c r="D25" s="294" t="e">
        <f t="shared" si="5"/>
        <v>#REF!</v>
      </c>
      <c r="E25" s="294" t="e">
        <f t="shared" si="5"/>
        <v>#REF!</v>
      </c>
      <c r="F25" s="294" t="e">
        <f t="shared" si="5"/>
        <v>#REF!</v>
      </c>
    </row>
    <row r="26" spans="1:6" s="77" customFormat="1" ht="12.75" thickBot="1" x14ac:dyDescent="0.25">
      <c r="A26" s="276" t="s">
        <v>353</v>
      </c>
    </row>
    <row r="27" spans="1:6" ht="12.75" thickBot="1" x14ac:dyDescent="0.25">
      <c r="A27" s="256" t="s">
        <v>128</v>
      </c>
    </row>
    <row r="28" spans="1:6" ht="13.35" customHeight="1" x14ac:dyDescent="0.2">
      <c r="A28" s="234" t="s">
        <v>129</v>
      </c>
    </row>
    <row r="29" spans="1:6" ht="13.35" customHeight="1" x14ac:dyDescent="0.2">
      <c r="A29" s="234" t="s">
        <v>130</v>
      </c>
    </row>
    <row r="30" spans="1:6" ht="12.6" customHeight="1" x14ac:dyDescent="0.2">
      <c r="A30" s="108" t="s">
        <v>131</v>
      </c>
    </row>
    <row r="31" spans="1:6" ht="13.35" customHeight="1" x14ac:dyDescent="0.2">
      <c r="A31" s="234" t="s">
        <v>247</v>
      </c>
    </row>
    <row r="32" spans="1:6" ht="11.45" customHeight="1" thickBot="1" x14ac:dyDescent="0.25">
      <c r="A32" s="234"/>
    </row>
    <row r="33" spans="1:1" ht="12.75" thickBot="1" x14ac:dyDescent="0.25">
      <c r="A33" s="256" t="s">
        <v>133</v>
      </c>
    </row>
    <row r="34" spans="1:1" ht="84" x14ac:dyDescent="0.2">
      <c r="A34" s="220" t="s">
        <v>162</v>
      </c>
    </row>
  </sheetData>
  <pageMargins left="0.7" right="0.7" top="0.75" bottom="0.75" header="0.3" footer="0.3"/>
  <pageSetup paperSize="9" orientation="portrait" horizontalDpi="4294967295" verticalDpi="4294967295"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Normal="100" workbookViewId="0">
      <pane xSplit="1" topLeftCell="B1" activePane="topRight" state="frozen"/>
      <selection pane="topRight" activeCell="B1" sqref="B1:C1048576"/>
    </sheetView>
  </sheetViews>
  <sheetFormatPr defaultColWidth="9" defaultRowHeight="12" x14ac:dyDescent="0.2"/>
  <cols>
    <col min="1" max="1" width="84.5703125" style="65" customWidth="1"/>
    <col min="2" max="20" width="8.7109375" style="65" customWidth="1"/>
    <col min="21" max="16384" width="9" style="65"/>
  </cols>
  <sheetData>
    <row r="1" spans="1:6" s="214" customFormat="1" ht="12" customHeight="1" x14ac:dyDescent="0.2">
      <c r="A1" s="68" t="s">
        <v>134</v>
      </c>
    </row>
    <row r="2" spans="1:6" s="214" customFormat="1" ht="12" customHeight="1" x14ac:dyDescent="0.2">
      <c r="A2" s="218" t="s">
        <v>145</v>
      </c>
    </row>
    <row r="3" spans="1:6" s="214" customFormat="1" ht="11.1" customHeight="1" x14ac:dyDescent="0.2">
      <c r="A3" s="218"/>
    </row>
    <row r="4" spans="1:6" s="214" customFormat="1" ht="16.5" customHeight="1" x14ac:dyDescent="0.2">
      <c r="A4" s="218" t="s">
        <v>125</v>
      </c>
      <c r="B4" s="315" t="e">
        <f>'C завтраками| Bed and breakfast'!#REF!</f>
        <v>#REF!</v>
      </c>
      <c r="C4" s="315" t="e">
        <f>'C завтраками| Bed and breakfast'!#REF!</f>
        <v>#REF!</v>
      </c>
      <c r="D4" s="315" t="e">
        <f>'C завтраками| Bed and breakfast'!#REF!</f>
        <v>#REF!</v>
      </c>
      <c r="E4" s="315" t="e">
        <f>'C завтраками| Bed and breakfast'!#REF!</f>
        <v>#REF!</v>
      </c>
      <c r="F4" s="315" t="e">
        <f>'C завтраками| Bed and breakfast'!#REF!</f>
        <v>#REF!</v>
      </c>
    </row>
    <row r="5" spans="1:6" s="111" customFormat="1" ht="24" customHeight="1" x14ac:dyDescent="0.15">
      <c r="A5" s="110"/>
      <c r="B5" s="315" t="e">
        <f>'C завтраками| Bed and breakfast'!#REF!</f>
        <v>#REF!</v>
      </c>
      <c r="C5" s="315" t="e">
        <f>'C завтраками| Bed and breakfast'!#REF!</f>
        <v>#REF!</v>
      </c>
      <c r="D5" s="315" t="e">
        <f>'C завтраками| Bed and breakfast'!#REF!</f>
        <v>#REF!</v>
      </c>
      <c r="E5" s="315" t="e">
        <f>'C завтраками| Bed and breakfast'!#REF!</f>
        <v>#REF!</v>
      </c>
      <c r="F5" s="315" t="e">
        <f>'C завтраками| Bed and breakfast'!#REF!</f>
        <v>#REF!</v>
      </c>
    </row>
    <row r="6" spans="1:6" s="77" customFormat="1" x14ac:dyDescent="0.2">
      <c r="A6" s="74" t="s">
        <v>136</v>
      </c>
      <c r="B6" s="296"/>
      <c r="C6" s="296"/>
      <c r="D6" s="296"/>
      <c r="E6" s="296"/>
      <c r="F6" s="296"/>
    </row>
    <row r="7" spans="1:6" s="77" customFormat="1" x14ac:dyDescent="0.2">
      <c r="A7" s="75" t="s">
        <v>146</v>
      </c>
      <c r="B7" s="294" t="e">
        <f>'C завтраками| Bed and breakfast'!#REF!-1650</f>
        <v>#REF!</v>
      </c>
      <c r="C7" s="294" t="e">
        <f>'C завтраками| Bed and breakfast'!#REF!-1650</f>
        <v>#REF!</v>
      </c>
      <c r="D7" s="294" t="e">
        <f>'C завтраками| Bed and breakfast'!#REF!-1650</f>
        <v>#REF!</v>
      </c>
      <c r="E7" s="294" t="e">
        <f>'C завтраками| Bed and breakfast'!#REF!-1650</f>
        <v>#REF!</v>
      </c>
      <c r="F7" s="294" t="e">
        <f>'C завтраками| Bed and breakfast'!#REF!-1650</f>
        <v>#REF!</v>
      </c>
    </row>
    <row r="8" spans="1:6" s="77" customFormat="1" x14ac:dyDescent="0.2">
      <c r="A8" s="106" t="s">
        <v>147</v>
      </c>
      <c r="B8" s="295"/>
      <c r="C8" s="295"/>
      <c r="D8" s="295"/>
      <c r="E8" s="295"/>
      <c r="F8" s="295"/>
    </row>
    <row r="9" spans="1:6" s="77" customFormat="1" x14ac:dyDescent="0.2">
      <c r="A9" s="75" t="s">
        <v>146</v>
      </c>
      <c r="B9" s="294" t="e">
        <f>'C завтраками| Bed and breakfast'!#REF!-1650</f>
        <v>#REF!</v>
      </c>
      <c r="C9" s="294" t="e">
        <f>'C завтраками| Bed and breakfast'!#REF!-1650</f>
        <v>#REF!</v>
      </c>
      <c r="D9" s="294" t="e">
        <f>'C завтраками| Bed and breakfast'!#REF!-1650</f>
        <v>#REF!</v>
      </c>
      <c r="E9" s="294" t="e">
        <f>'C завтраками| Bed and breakfast'!#REF!-1650</f>
        <v>#REF!</v>
      </c>
      <c r="F9" s="294" t="e">
        <f>'C завтраками| Bed and breakfast'!#REF!-1650</f>
        <v>#REF!</v>
      </c>
    </row>
    <row r="10" spans="1:6" s="77" customFormat="1" x14ac:dyDescent="0.2">
      <c r="A10" s="74" t="s">
        <v>135</v>
      </c>
      <c r="B10" s="295"/>
      <c r="C10" s="295"/>
      <c r="D10" s="295"/>
      <c r="E10" s="295"/>
      <c r="F10" s="295"/>
    </row>
    <row r="11" spans="1:6" s="77" customFormat="1" x14ac:dyDescent="0.2">
      <c r="A11" s="75" t="s">
        <v>146</v>
      </c>
      <c r="B11" s="294" t="e">
        <f>'C завтраками| Bed and breakfast'!#REF!-1650</f>
        <v>#REF!</v>
      </c>
      <c r="C11" s="294" t="e">
        <f>'C завтраками| Bed and breakfast'!#REF!-1650</f>
        <v>#REF!</v>
      </c>
      <c r="D11" s="294" t="e">
        <f>'C завтраками| Bed and breakfast'!#REF!-1650</f>
        <v>#REF!</v>
      </c>
      <c r="E11" s="294" t="e">
        <f>'C завтраками| Bed and breakfast'!#REF!-1650</f>
        <v>#REF!</v>
      </c>
      <c r="F11" s="294" t="e">
        <f>'C завтраками| Bed and breakfast'!#REF!-1650</f>
        <v>#REF!</v>
      </c>
    </row>
    <row r="12" spans="1:6" s="77" customFormat="1" x14ac:dyDescent="0.2">
      <c r="A12" s="74" t="s">
        <v>137</v>
      </c>
      <c r="B12" s="295"/>
      <c r="C12" s="295"/>
      <c r="D12" s="295"/>
      <c r="E12" s="295"/>
      <c r="F12" s="295"/>
    </row>
    <row r="13" spans="1:6" s="77" customFormat="1" ht="10.35" customHeight="1" x14ac:dyDescent="0.2">
      <c r="A13" s="75" t="s">
        <v>146</v>
      </c>
      <c r="B13" s="294" t="e">
        <f>'C завтраками| Bed and breakfast'!#REF!-1650</f>
        <v>#REF!</v>
      </c>
      <c r="C13" s="294" t="e">
        <f>'C завтраками| Bed and breakfast'!#REF!-1650</f>
        <v>#REF!</v>
      </c>
      <c r="D13" s="294" t="e">
        <f>'C завтраками| Bed and breakfast'!#REF!-1650</f>
        <v>#REF!</v>
      </c>
      <c r="E13" s="294" t="e">
        <f>'C завтраками| Bed and breakfast'!#REF!-1650</f>
        <v>#REF!</v>
      </c>
      <c r="F13" s="294" t="e">
        <f>'C завтраками| Bed and breakfast'!#REF!-1650</f>
        <v>#REF!</v>
      </c>
    </row>
    <row r="14" spans="1:6" s="77" customFormat="1" ht="10.35" customHeight="1" x14ac:dyDescent="0.2">
      <c r="A14" s="276" t="s">
        <v>353</v>
      </c>
    </row>
    <row r="15" spans="1:6" s="77" customFormat="1" ht="10.35" customHeight="1" x14ac:dyDescent="0.2">
      <c r="A15" s="93"/>
    </row>
    <row r="16" spans="1:6" s="77" customFormat="1" ht="12.75" thickBot="1" x14ac:dyDescent="0.25">
      <c r="A16" s="93"/>
    </row>
    <row r="17" spans="1:1" ht="12.75" thickBot="1" x14ac:dyDescent="0.25">
      <c r="A17" s="256" t="s">
        <v>128</v>
      </c>
    </row>
    <row r="18" spans="1:1" ht="13.35" customHeight="1" x14ac:dyDescent="0.2">
      <c r="A18" s="234" t="s">
        <v>129</v>
      </c>
    </row>
    <row r="19" spans="1:1" ht="13.35" customHeight="1" x14ac:dyDescent="0.2">
      <c r="A19" s="234" t="s">
        <v>130</v>
      </c>
    </row>
    <row r="20" spans="1:1" ht="12.6" customHeight="1" x14ac:dyDescent="0.2">
      <c r="A20" s="108" t="s">
        <v>131</v>
      </c>
    </row>
    <row r="21" spans="1:1" ht="13.35" customHeight="1" x14ac:dyDescent="0.2">
      <c r="A21" s="234" t="s">
        <v>247</v>
      </c>
    </row>
    <row r="22" spans="1:1" ht="11.45" customHeight="1" thickBot="1" x14ac:dyDescent="0.25">
      <c r="A22" s="234"/>
    </row>
    <row r="23" spans="1:1" ht="12.75" thickBot="1" x14ac:dyDescent="0.25">
      <c r="A23" s="256" t="s">
        <v>133</v>
      </c>
    </row>
    <row r="24" spans="1:1" ht="84" x14ac:dyDescent="0.2">
      <c r="A24" s="220" t="s">
        <v>162</v>
      </c>
    </row>
  </sheetData>
  <pageMargins left="0.7" right="0.7" top="0.75" bottom="0.75" header="0.3" footer="0.3"/>
  <pageSetup paperSize="9" orientation="portrait" horizontalDpi="4294967295" verticalDpi="4294967295"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55"/>
  <sheetViews>
    <sheetView topLeftCell="A15" zoomScaleNormal="100" workbookViewId="0">
      <pane xSplit="1" topLeftCell="B1" activePane="topRight" state="frozen"/>
      <selection pane="topRight" activeCell="B25" sqref="B25:BD26"/>
    </sheetView>
  </sheetViews>
  <sheetFormatPr defaultColWidth="9" defaultRowHeight="12" x14ac:dyDescent="0.2"/>
  <cols>
    <col min="1" max="1" width="80.5703125" style="65" customWidth="1"/>
    <col min="2" max="16384" width="9" style="65"/>
  </cols>
  <sheetData>
    <row r="1" spans="1:56" ht="11.45" customHeight="1" x14ac:dyDescent="0.2">
      <c r="A1" s="94" t="s">
        <v>134</v>
      </c>
    </row>
    <row r="2" spans="1:56" ht="11.45" customHeight="1" x14ac:dyDescent="0.2">
      <c r="A2" s="218" t="s">
        <v>144</v>
      </c>
    </row>
    <row r="3" spans="1:56" ht="11.45" customHeight="1" x14ac:dyDescent="0.2">
      <c r="A3" s="218"/>
    </row>
    <row r="4" spans="1:56" ht="11.45" customHeight="1" x14ac:dyDescent="0.2">
      <c r="A4" s="218" t="s">
        <v>125</v>
      </c>
      <c r="B4" s="167" t="e">
        <f>'C завтраками| Bed and breakfast'!#REF!</f>
        <v>#REF!</v>
      </c>
      <c r="C4" s="167" t="e">
        <f>'C завтраками| Bed and breakfast'!#REF!</f>
        <v>#REF!</v>
      </c>
      <c r="D4" s="167" t="e">
        <f>'C завтраками| Bed and breakfast'!#REF!</f>
        <v>#REF!</v>
      </c>
      <c r="E4" s="167" t="e">
        <f>'C завтраками| Bed and breakfast'!#REF!</f>
        <v>#REF!</v>
      </c>
      <c r="F4" s="167" t="e">
        <f>'C завтраками| Bed and breakfast'!#REF!</f>
        <v>#REF!</v>
      </c>
      <c r="G4" s="167" t="e">
        <f>'C завтраками| Bed and breakfast'!#REF!</f>
        <v>#REF!</v>
      </c>
      <c r="H4" s="167" t="e">
        <f>'C завтраками| Bed and breakfast'!#REF!</f>
        <v>#REF!</v>
      </c>
      <c r="I4" s="167" t="e">
        <f>'C завтраками| Bed and breakfast'!#REF!</f>
        <v>#REF!</v>
      </c>
      <c r="J4" s="167" t="e">
        <f>'C завтраками| Bed and breakfast'!#REF!</f>
        <v>#REF!</v>
      </c>
      <c r="K4" s="167" t="e">
        <f>'C завтраками| Bed and breakfast'!#REF!</f>
        <v>#REF!</v>
      </c>
      <c r="L4" s="167" t="e">
        <f>'C завтраками| Bed and breakfast'!#REF!</f>
        <v>#REF!</v>
      </c>
      <c r="M4" s="167" t="e">
        <f>'C завтраками| Bed and breakfast'!#REF!</f>
        <v>#REF!</v>
      </c>
      <c r="N4" s="167" t="e">
        <f>'C завтраками| Bed and breakfast'!#REF!</f>
        <v>#REF!</v>
      </c>
      <c r="O4" s="167" t="e">
        <f>'C завтраками| Bed and breakfast'!#REF!</f>
        <v>#REF!</v>
      </c>
      <c r="P4" s="167" t="e">
        <f>'C завтраками| Bed and breakfast'!#REF!</f>
        <v>#REF!</v>
      </c>
      <c r="Q4" s="167" t="e">
        <f>'C завтраками| Bed and breakfast'!#REF!</f>
        <v>#REF!</v>
      </c>
      <c r="R4" s="167" t="e">
        <f>'C завтраками| Bed and breakfast'!#REF!</f>
        <v>#REF!</v>
      </c>
      <c r="S4" s="167" t="e">
        <f>'C завтраками| Bed and breakfast'!#REF!</f>
        <v>#REF!</v>
      </c>
      <c r="T4" s="167" t="e">
        <f>'C завтраками| Bed and breakfast'!#REF!</f>
        <v>#REF!</v>
      </c>
      <c r="U4" s="167" t="e">
        <f>'C завтраками| Bed and breakfast'!#REF!</f>
        <v>#REF!</v>
      </c>
      <c r="V4" s="167" t="e">
        <f>'C завтраками| Bed and breakfast'!#REF!</f>
        <v>#REF!</v>
      </c>
      <c r="W4" s="167" t="e">
        <f>'C завтраками| Bed and breakfast'!#REF!</f>
        <v>#REF!</v>
      </c>
      <c r="X4" s="167" t="e">
        <f>'C завтраками| Bed and breakfast'!#REF!</f>
        <v>#REF!</v>
      </c>
      <c r="Y4" s="167" t="e">
        <f>'C завтраками| Bed and breakfast'!#REF!</f>
        <v>#REF!</v>
      </c>
      <c r="Z4" s="167" t="e">
        <f>'C завтраками| Bed and breakfast'!#REF!</f>
        <v>#REF!</v>
      </c>
      <c r="AA4" s="167" t="e">
        <f>'C завтраками| Bed and breakfast'!#REF!</f>
        <v>#REF!</v>
      </c>
      <c r="AB4" s="167" t="e">
        <f>'C завтраками| Bed and breakfast'!#REF!</f>
        <v>#REF!</v>
      </c>
      <c r="AC4" s="167" t="e">
        <f>'C завтраками| Bed and breakfast'!#REF!</f>
        <v>#REF!</v>
      </c>
      <c r="AD4" s="167" t="e">
        <f>'C завтраками| Bed and breakfast'!#REF!</f>
        <v>#REF!</v>
      </c>
      <c r="AE4" s="167" t="e">
        <f>'C завтраками| Bed and breakfast'!#REF!</f>
        <v>#REF!</v>
      </c>
      <c r="AF4" s="167" t="e">
        <f>'C завтраками| Bed and breakfast'!#REF!</f>
        <v>#REF!</v>
      </c>
      <c r="AG4" s="167" t="e">
        <f>'C завтраками| Bed and breakfast'!#REF!</f>
        <v>#REF!</v>
      </c>
      <c r="AH4" s="167" t="e">
        <f>'C завтраками| Bed and breakfast'!#REF!</f>
        <v>#REF!</v>
      </c>
      <c r="AI4" s="167" t="e">
        <f>'C завтраками| Bed and breakfast'!#REF!</f>
        <v>#REF!</v>
      </c>
      <c r="AJ4" s="167" t="e">
        <f>'C завтраками| Bed and breakfast'!#REF!</f>
        <v>#REF!</v>
      </c>
      <c r="AK4" s="167" t="e">
        <f>'C завтраками| Bed and breakfast'!#REF!</f>
        <v>#REF!</v>
      </c>
      <c r="AL4" s="167" t="e">
        <f>'C завтраками| Bed and breakfast'!#REF!</f>
        <v>#REF!</v>
      </c>
      <c r="AM4" s="167" t="e">
        <f>'C завтраками| Bed and breakfast'!#REF!</f>
        <v>#REF!</v>
      </c>
      <c r="AN4" s="167" t="e">
        <f>'C завтраками| Bed and breakfast'!#REF!</f>
        <v>#REF!</v>
      </c>
      <c r="AO4" s="167" t="e">
        <f>'C завтраками| Bed and breakfast'!#REF!</f>
        <v>#REF!</v>
      </c>
      <c r="AP4" s="167" t="e">
        <f>'C завтраками| Bed and breakfast'!#REF!</f>
        <v>#REF!</v>
      </c>
      <c r="AQ4" s="167" t="e">
        <f>'C завтраками| Bed and breakfast'!#REF!</f>
        <v>#REF!</v>
      </c>
      <c r="AR4" s="167" t="e">
        <f>'C завтраками| Bed and breakfast'!#REF!</f>
        <v>#REF!</v>
      </c>
      <c r="AS4" s="167" t="e">
        <f>'C завтраками| Bed and breakfast'!#REF!</f>
        <v>#REF!</v>
      </c>
      <c r="AT4" s="167" t="e">
        <f>'C завтраками| Bed and breakfast'!#REF!</f>
        <v>#REF!</v>
      </c>
      <c r="AU4" s="167" t="e">
        <f>'C завтраками| Bed and breakfast'!#REF!</f>
        <v>#REF!</v>
      </c>
      <c r="AV4" s="167" t="e">
        <f>'C завтраками| Bed and breakfast'!#REF!</f>
        <v>#REF!</v>
      </c>
      <c r="AW4" s="167" t="e">
        <f>'C завтраками| Bed and breakfast'!#REF!</f>
        <v>#REF!</v>
      </c>
      <c r="AX4" s="167" t="e">
        <f>'C завтраками| Bed and breakfast'!#REF!</f>
        <v>#REF!</v>
      </c>
      <c r="AY4" s="167" t="e">
        <f>'C завтраками| Bed and breakfast'!#REF!</f>
        <v>#REF!</v>
      </c>
      <c r="AZ4" s="167" t="e">
        <f>'C завтраками| Bed and breakfast'!#REF!</f>
        <v>#REF!</v>
      </c>
      <c r="BA4" s="167" t="e">
        <f>'C завтраками| Bed and breakfast'!#REF!</f>
        <v>#REF!</v>
      </c>
      <c r="BB4" s="167" t="e">
        <f>'C завтраками| Bed and breakfast'!#REF!</f>
        <v>#REF!</v>
      </c>
      <c r="BC4" s="167" t="e">
        <f>'C завтраками| Bed and breakfast'!#REF!</f>
        <v>#REF!</v>
      </c>
      <c r="BD4" s="167" t="e">
        <f>'C завтраками| Bed and breakfast'!#REF!</f>
        <v>#REF!</v>
      </c>
    </row>
    <row r="5" spans="1:56" s="34" customFormat="1" ht="21.6" customHeight="1" x14ac:dyDescent="0.2">
      <c r="A5" s="67" t="s">
        <v>124</v>
      </c>
      <c r="B5" s="167" t="e">
        <f>'C завтраками| Bed and breakfast'!#REF!</f>
        <v>#REF!</v>
      </c>
      <c r="C5" s="167" t="e">
        <f>'C завтраками| Bed and breakfast'!#REF!</f>
        <v>#REF!</v>
      </c>
      <c r="D5" s="167" t="e">
        <f>'C завтраками| Bed and breakfast'!#REF!</f>
        <v>#REF!</v>
      </c>
      <c r="E5" s="167" t="e">
        <f>'C завтраками| Bed and breakfast'!#REF!</f>
        <v>#REF!</v>
      </c>
      <c r="F5" s="167" t="e">
        <f>'C завтраками| Bed and breakfast'!#REF!</f>
        <v>#REF!</v>
      </c>
      <c r="G5" s="167" t="e">
        <f>'C завтраками| Bed and breakfast'!#REF!</f>
        <v>#REF!</v>
      </c>
      <c r="H5" s="167" t="e">
        <f>'C завтраками| Bed and breakfast'!#REF!</f>
        <v>#REF!</v>
      </c>
      <c r="I5" s="167" t="e">
        <f>'C завтраками| Bed and breakfast'!#REF!</f>
        <v>#REF!</v>
      </c>
      <c r="J5" s="167" t="e">
        <f>'C завтраками| Bed and breakfast'!#REF!</f>
        <v>#REF!</v>
      </c>
      <c r="K5" s="167" t="e">
        <f>'C завтраками| Bed and breakfast'!#REF!</f>
        <v>#REF!</v>
      </c>
      <c r="L5" s="167" t="e">
        <f>'C завтраками| Bed and breakfast'!#REF!</f>
        <v>#REF!</v>
      </c>
      <c r="M5" s="167" t="e">
        <f>'C завтраками| Bed and breakfast'!#REF!</f>
        <v>#REF!</v>
      </c>
      <c r="N5" s="167" t="e">
        <f>'C завтраками| Bed and breakfast'!#REF!</f>
        <v>#REF!</v>
      </c>
      <c r="O5" s="167" t="e">
        <f>'C завтраками| Bed and breakfast'!#REF!</f>
        <v>#REF!</v>
      </c>
      <c r="P5" s="167" t="e">
        <f>'C завтраками| Bed and breakfast'!#REF!</f>
        <v>#REF!</v>
      </c>
      <c r="Q5" s="167" t="e">
        <f>'C завтраками| Bed and breakfast'!#REF!</f>
        <v>#REF!</v>
      </c>
      <c r="R5" s="167" t="e">
        <f>'C завтраками| Bed and breakfast'!#REF!</f>
        <v>#REF!</v>
      </c>
      <c r="S5" s="167" t="e">
        <f>'C завтраками| Bed and breakfast'!#REF!</f>
        <v>#REF!</v>
      </c>
      <c r="T5" s="167" t="e">
        <f>'C завтраками| Bed and breakfast'!#REF!</f>
        <v>#REF!</v>
      </c>
      <c r="U5" s="167" t="e">
        <f>'C завтраками| Bed and breakfast'!#REF!</f>
        <v>#REF!</v>
      </c>
      <c r="V5" s="167" t="e">
        <f>'C завтраками| Bed and breakfast'!#REF!</f>
        <v>#REF!</v>
      </c>
      <c r="W5" s="167" t="e">
        <f>'C завтраками| Bed and breakfast'!#REF!</f>
        <v>#REF!</v>
      </c>
      <c r="X5" s="167" t="e">
        <f>'C завтраками| Bed and breakfast'!#REF!</f>
        <v>#REF!</v>
      </c>
      <c r="Y5" s="167" t="e">
        <f>'C завтраками| Bed and breakfast'!#REF!</f>
        <v>#REF!</v>
      </c>
      <c r="Z5" s="167" t="e">
        <f>'C завтраками| Bed and breakfast'!#REF!</f>
        <v>#REF!</v>
      </c>
      <c r="AA5" s="167" t="e">
        <f>'C завтраками| Bed and breakfast'!#REF!</f>
        <v>#REF!</v>
      </c>
      <c r="AB5" s="167" t="e">
        <f>'C завтраками| Bed and breakfast'!#REF!</f>
        <v>#REF!</v>
      </c>
      <c r="AC5" s="167" t="e">
        <f>'C завтраками| Bed and breakfast'!#REF!</f>
        <v>#REF!</v>
      </c>
      <c r="AD5" s="167" t="e">
        <f>'C завтраками| Bed and breakfast'!#REF!</f>
        <v>#REF!</v>
      </c>
      <c r="AE5" s="167" t="e">
        <f>'C завтраками| Bed and breakfast'!#REF!</f>
        <v>#REF!</v>
      </c>
      <c r="AF5" s="167" t="e">
        <f>'C завтраками| Bed and breakfast'!#REF!</f>
        <v>#REF!</v>
      </c>
      <c r="AG5" s="167" t="e">
        <f>'C завтраками| Bed and breakfast'!#REF!</f>
        <v>#REF!</v>
      </c>
      <c r="AH5" s="167" t="e">
        <f>'C завтраками| Bed and breakfast'!#REF!</f>
        <v>#REF!</v>
      </c>
      <c r="AI5" s="167" t="e">
        <f>'C завтраками| Bed and breakfast'!#REF!</f>
        <v>#REF!</v>
      </c>
      <c r="AJ5" s="167" t="e">
        <f>'C завтраками| Bed and breakfast'!#REF!</f>
        <v>#REF!</v>
      </c>
      <c r="AK5" s="167" t="e">
        <f>'C завтраками| Bed and breakfast'!#REF!</f>
        <v>#REF!</v>
      </c>
      <c r="AL5" s="167" t="e">
        <f>'C завтраками| Bed and breakfast'!#REF!</f>
        <v>#REF!</v>
      </c>
      <c r="AM5" s="167" t="e">
        <f>'C завтраками| Bed and breakfast'!#REF!</f>
        <v>#REF!</v>
      </c>
      <c r="AN5" s="167" t="e">
        <f>'C завтраками| Bed and breakfast'!#REF!</f>
        <v>#REF!</v>
      </c>
      <c r="AO5" s="167" t="e">
        <f>'C завтраками| Bed and breakfast'!#REF!</f>
        <v>#REF!</v>
      </c>
      <c r="AP5" s="167" t="e">
        <f>'C завтраками| Bed and breakfast'!#REF!</f>
        <v>#REF!</v>
      </c>
      <c r="AQ5" s="167" t="e">
        <f>'C завтраками| Bed and breakfast'!#REF!</f>
        <v>#REF!</v>
      </c>
      <c r="AR5" s="167" t="e">
        <f>'C завтраками| Bed and breakfast'!#REF!</f>
        <v>#REF!</v>
      </c>
      <c r="AS5" s="167" t="e">
        <f>'C завтраками| Bed and breakfast'!#REF!</f>
        <v>#REF!</v>
      </c>
      <c r="AT5" s="167" t="e">
        <f>'C завтраками| Bed and breakfast'!#REF!</f>
        <v>#REF!</v>
      </c>
      <c r="AU5" s="167" t="e">
        <f>'C завтраками| Bed and breakfast'!#REF!</f>
        <v>#REF!</v>
      </c>
      <c r="AV5" s="167" t="e">
        <f>'C завтраками| Bed and breakfast'!#REF!</f>
        <v>#REF!</v>
      </c>
      <c r="AW5" s="167" t="e">
        <f>'C завтраками| Bed and breakfast'!#REF!</f>
        <v>#REF!</v>
      </c>
      <c r="AX5" s="167" t="e">
        <f>'C завтраками| Bed and breakfast'!#REF!</f>
        <v>#REF!</v>
      </c>
      <c r="AY5" s="167" t="e">
        <f>'C завтраками| Bed and breakfast'!#REF!</f>
        <v>#REF!</v>
      </c>
      <c r="AZ5" s="167" t="e">
        <f>'C завтраками| Bed and breakfast'!#REF!</f>
        <v>#REF!</v>
      </c>
      <c r="BA5" s="167" t="e">
        <f>'C завтраками| Bed and breakfast'!#REF!</f>
        <v>#REF!</v>
      </c>
      <c r="BB5" s="167" t="e">
        <f>'C завтраками| Bed and breakfast'!#REF!</f>
        <v>#REF!</v>
      </c>
      <c r="BC5" s="167" t="e">
        <f>'C завтраками| Bed and breakfast'!#REF!</f>
        <v>#REF!</v>
      </c>
      <c r="BD5" s="167" t="e">
        <f>'C завтраками| Bed and breakfast'!#REF!</f>
        <v>#REF!</v>
      </c>
    </row>
    <row r="6" spans="1:56" x14ac:dyDescent="0.2">
      <c r="A6" s="74" t="s">
        <v>148</v>
      </c>
    </row>
    <row r="7" spans="1:56" x14ac:dyDescent="0.2">
      <c r="A7" s="75">
        <v>1</v>
      </c>
      <c r="B7" s="124" t="e">
        <f>'C завтраками| Bed and breakfast'!#REF!*0.9</f>
        <v>#REF!</v>
      </c>
      <c r="C7" s="124" t="e">
        <f>'C завтраками| Bed and breakfast'!#REF!*0.9</f>
        <v>#REF!</v>
      </c>
      <c r="D7" s="124" t="e">
        <f>'C завтраками| Bed and breakfast'!#REF!*0.9</f>
        <v>#REF!</v>
      </c>
      <c r="E7" s="124" t="e">
        <f>'C завтраками| Bed and breakfast'!#REF!*0.9</f>
        <v>#REF!</v>
      </c>
      <c r="F7" s="124" t="e">
        <f>'C завтраками| Bed and breakfast'!#REF!*0.9</f>
        <v>#REF!</v>
      </c>
      <c r="G7" s="124" t="e">
        <f>'C завтраками| Bed and breakfast'!#REF!*0.9</f>
        <v>#REF!</v>
      </c>
      <c r="H7" s="124" t="e">
        <f>'C завтраками| Bed and breakfast'!#REF!*0.9</f>
        <v>#REF!</v>
      </c>
      <c r="I7" s="124" t="e">
        <f>'C завтраками| Bed and breakfast'!#REF!*0.9</f>
        <v>#REF!</v>
      </c>
      <c r="J7" s="124" t="e">
        <f>'C завтраками| Bed and breakfast'!#REF!*0.9</f>
        <v>#REF!</v>
      </c>
      <c r="K7" s="124" t="e">
        <f>'C завтраками| Bed and breakfast'!#REF!*0.9</f>
        <v>#REF!</v>
      </c>
      <c r="L7" s="124" t="e">
        <f>'C завтраками| Bed and breakfast'!#REF!*0.9</f>
        <v>#REF!</v>
      </c>
      <c r="M7" s="124" t="e">
        <f>'C завтраками| Bed and breakfast'!#REF!*0.9</f>
        <v>#REF!</v>
      </c>
      <c r="N7" s="124" t="e">
        <f>'C завтраками| Bed and breakfast'!#REF!*0.9</f>
        <v>#REF!</v>
      </c>
      <c r="O7" s="124" t="e">
        <f>'C завтраками| Bed and breakfast'!#REF!*0.9</f>
        <v>#REF!</v>
      </c>
      <c r="P7" s="124" t="e">
        <f>'C завтраками| Bed and breakfast'!#REF!*0.9</f>
        <v>#REF!</v>
      </c>
      <c r="Q7" s="124" t="e">
        <f>'C завтраками| Bed and breakfast'!#REF!*0.9</f>
        <v>#REF!</v>
      </c>
      <c r="R7" s="124" t="e">
        <f>'C завтраками| Bed and breakfast'!#REF!*0.9</f>
        <v>#REF!</v>
      </c>
      <c r="S7" s="124" t="e">
        <f>'C завтраками| Bed and breakfast'!#REF!*0.9</f>
        <v>#REF!</v>
      </c>
      <c r="T7" s="124" t="e">
        <f>'C завтраками| Bed and breakfast'!#REF!*0.9</f>
        <v>#REF!</v>
      </c>
      <c r="U7" s="124" t="e">
        <f>'C завтраками| Bed and breakfast'!#REF!*0.9</f>
        <v>#REF!</v>
      </c>
      <c r="V7" s="124" t="e">
        <f>'C завтраками| Bed and breakfast'!#REF!*0.9</f>
        <v>#REF!</v>
      </c>
      <c r="W7" s="124" t="e">
        <f>'C завтраками| Bed and breakfast'!#REF!*0.9</f>
        <v>#REF!</v>
      </c>
      <c r="X7" s="124" t="e">
        <f>'C завтраками| Bed and breakfast'!#REF!*0.9</f>
        <v>#REF!</v>
      </c>
      <c r="Y7" s="124" t="e">
        <f>'C завтраками| Bed and breakfast'!#REF!*0.9</f>
        <v>#REF!</v>
      </c>
      <c r="Z7" s="124" t="e">
        <f>'C завтраками| Bed and breakfast'!#REF!*0.9</f>
        <v>#REF!</v>
      </c>
      <c r="AA7" s="124" t="e">
        <f>'C завтраками| Bed and breakfast'!#REF!*0.9</f>
        <v>#REF!</v>
      </c>
      <c r="AB7" s="124" t="e">
        <f>'C завтраками| Bed and breakfast'!#REF!*0.9</f>
        <v>#REF!</v>
      </c>
      <c r="AC7" s="124" t="e">
        <f>'C завтраками| Bed and breakfast'!#REF!*0.9</f>
        <v>#REF!</v>
      </c>
      <c r="AD7" s="124" t="e">
        <f>'C завтраками| Bed and breakfast'!#REF!*0.9</f>
        <v>#REF!</v>
      </c>
      <c r="AE7" s="124" t="e">
        <f>'C завтраками| Bed and breakfast'!#REF!*0.9</f>
        <v>#REF!</v>
      </c>
      <c r="AF7" s="124" t="e">
        <f>'C завтраками| Bed and breakfast'!#REF!*0.9</f>
        <v>#REF!</v>
      </c>
      <c r="AG7" s="124" t="e">
        <f>'C завтраками| Bed and breakfast'!#REF!*0.9</f>
        <v>#REF!</v>
      </c>
      <c r="AH7" s="124" t="e">
        <f>'C завтраками| Bed and breakfast'!#REF!*0.9</f>
        <v>#REF!</v>
      </c>
      <c r="AI7" s="124" t="e">
        <f>'C завтраками| Bed and breakfast'!#REF!*0.9</f>
        <v>#REF!</v>
      </c>
      <c r="AJ7" s="124" t="e">
        <f>'C завтраками| Bed and breakfast'!#REF!*0.9</f>
        <v>#REF!</v>
      </c>
      <c r="AK7" s="124" t="e">
        <f>'C завтраками| Bed and breakfast'!#REF!*0.9</f>
        <v>#REF!</v>
      </c>
      <c r="AL7" s="124" t="e">
        <f>'C завтраками| Bed and breakfast'!#REF!*0.9</f>
        <v>#REF!</v>
      </c>
      <c r="AM7" s="124" t="e">
        <f>'C завтраками| Bed and breakfast'!#REF!*0.9</f>
        <v>#REF!</v>
      </c>
      <c r="AN7" s="124" t="e">
        <f>'C завтраками| Bed and breakfast'!#REF!*0.9</f>
        <v>#REF!</v>
      </c>
      <c r="AO7" s="124" t="e">
        <f>'C завтраками| Bed and breakfast'!#REF!*0.9</f>
        <v>#REF!</v>
      </c>
      <c r="AP7" s="124" t="e">
        <f>'C завтраками| Bed and breakfast'!#REF!*0.9</f>
        <v>#REF!</v>
      </c>
      <c r="AQ7" s="124" t="e">
        <f>'C завтраками| Bed and breakfast'!#REF!*0.9</f>
        <v>#REF!</v>
      </c>
      <c r="AR7" s="124" t="e">
        <f>'C завтраками| Bed and breakfast'!#REF!*0.9</f>
        <v>#REF!</v>
      </c>
      <c r="AS7" s="124" t="e">
        <f>'C завтраками| Bed and breakfast'!#REF!*0.9</f>
        <v>#REF!</v>
      </c>
      <c r="AT7" s="124" t="e">
        <f>'C завтраками| Bed and breakfast'!#REF!*0.9</f>
        <v>#REF!</v>
      </c>
      <c r="AU7" s="124" t="e">
        <f>'C завтраками| Bed and breakfast'!#REF!*0.9</f>
        <v>#REF!</v>
      </c>
      <c r="AV7" s="124" t="e">
        <f>'C завтраками| Bed and breakfast'!#REF!*0.9</f>
        <v>#REF!</v>
      </c>
      <c r="AW7" s="124" t="e">
        <f>'C завтраками| Bed and breakfast'!#REF!*0.9</f>
        <v>#REF!</v>
      </c>
      <c r="AX7" s="124" t="e">
        <f>'C завтраками| Bed and breakfast'!#REF!*0.9</f>
        <v>#REF!</v>
      </c>
      <c r="AY7" s="124" t="e">
        <f>'C завтраками| Bed and breakfast'!#REF!*0.9</f>
        <v>#REF!</v>
      </c>
      <c r="AZ7" s="124" t="e">
        <f>'C завтраками| Bed and breakfast'!#REF!*0.9</f>
        <v>#REF!</v>
      </c>
      <c r="BA7" s="124" t="e">
        <f>'C завтраками| Bed and breakfast'!#REF!*0.9</f>
        <v>#REF!</v>
      </c>
      <c r="BB7" s="124" t="e">
        <f>'C завтраками| Bed and breakfast'!#REF!*0.9</f>
        <v>#REF!</v>
      </c>
      <c r="BC7" s="124" t="e">
        <f>'C завтраками| Bed and breakfast'!#REF!*0.9</f>
        <v>#REF!</v>
      </c>
      <c r="BD7" s="124" t="e">
        <f>'C завтраками| Bed and breakfast'!#REF!*0.9</f>
        <v>#REF!</v>
      </c>
    </row>
    <row r="8" spans="1:56" x14ac:dyDescent="0.2">
      <c r="A8" s="75">
        <v>2</v>
      </c>
      <c r="B8" s="124" t="e">
        <f>'C завтраками| Bed and breakfast'!#REF!*0.9</f>
        <v>#REF!</v>
      </c>
      <c r="C8" s="124" t="e">
        <f>'C завтраками| Bed and breakfast'!#REF!*0.9</f>
        <v>#REF!</v>
      </c>
      <c r="D8" s="124" t="e">
        <f>'C завтраками| Bed and breakfast'!#REF!*0.9</f>
        <v>#REF!</v>
      </c>
      <c r="E8" s="124" t="e">
        <f>'C завтраками| Bed and breakfast'!#REF!*0.9</f>
        <v>#REF!</v>
      </c>
      <c r="F8" s="124" t="e">
        <f>'C завтраками| Bed and breakfast'!#REF!*0.9</f>
        <v>#REF!</v>
      </c>
      <c r="G8" s="124" t="e">
        <f>'C завтраками| Bed and breakfast'!#REF!*0.9</f>
        <v>#REF!</v>
      </c>
      <c r="H8" s="124" t="e">
        <f>'C завтраками| Bed and breakfast'!#REF!*0.9</f>
        <v>#REF!</v>
      </c>
      <c r="I8" s="124" t="e">
        <f>'C завтраками| Bed and breakfast'!#REF!*0.9</f>
        <v>#REF!</v>
      </c>
      <c r="J8" s="124" t="e">
        <f>'C завтраками| Bed and breakfast'!#REF!*0.9</f>
        <v>#REF!</v>
      </c>
      <c r="K8" s="124" t="e">
        <f>'C завтраками| Bed and breakfast'!#REF!*0.9</f>
        <v>#REF!</v>
      </c>
      <c r="L8" s="124" t="e">
        <f>'C завтраками| Bed and breakfast'!#REF!*0.9</f>
        <v>#REF!</v>
      </c>
      <c r="M8" s="124" t="e">
        <f>'C завтраками| Bed and breakfast'!#REF!*0.9</f>
        <v>#REF!</v>
      </c>
      <c r="N8" s="124" t="e">
        <f>'C завтраками| Bed and breakfast'!#REF!*0.9</f>
        <v>#REF!</v>
      </c>
      <c r="O8" s="124" t="e">
        <f>'C завтраками| Bed and breakfast'!#REF!*0.9</f>
        <v>#REF!</v>
      </c>
      <c r="P8" s="124" t="e">
        <f>'C завтраками| Bed and breakfast'!#REF!*0.9</f>
        <v>#REF!</v>
      </c>
      <c r="Q8" s="124" t="e">
        <f>'C завтраками| Bed and breakfast'!#REF!*0.9</f>
        <v>#REF!</v>
      </c>
      <c r="R8" s="124" t="e">
        <f>'C завтраками| Bed and breakfast'!#REF!*0.9</f>
        <v>#REF!</v>
      </c>
      <c r="S8" s="124" t="e">
        <f>'C завтраками| Bed and breakfast'!#REF!*0.9</f>
        <v>#REF!</v>
      </c>
      <c r="T8" s="124" t="e">
        <f>'C завтраками| Bed and breakfast'!#REF!*0.9</f>
        <v>#REF!</v>
      </c>
      <c r="U8" s="124" t="e">
        <f>'C завтраками| Bed and breakfast'!#REF!*0.9</f>
        <v>#REF!</v>
      </c>
      <c r="V8" s="124" t="e">
        <f>'C завтраками| Bed and breakfast'!#REF!*0.9</f>
        <v>#REF!</v>
      </c>
      <c r="W8" s="124" t="e">
        <f>'C завтраками| Bed and breakfast'!#REF!*0.9</f>
        <v>#REF!</v>
      </c>
      <c r="X8" s="124" t="e">
        <f>'C завтраками| Bed and breakfast'!#REF!*0.9</f>
        <v>#REF!</v>
      </c>
      <c r="Y8" s="124" t="e">
        <f>'C завтраками| Bed and breakfast'!#REF!*0.9</f>
        <v>#REF!</v>
      </c>
      <c r="Z8" s="124" t="e">
        <f>'C завтраками| Bed and breakfast'!#REF!*0.9</f>
        <v>#REF!</v>
      </c>
      <c r="AA8" s="124" t="e">
        <f>'C завтраками| Bed and breakfast'!#REF!*0.9</f>
        <v>#REF!</v>
      </c>
      <c r="AB8" s="124" t="e">
        <f>'C завтраками| Bed and breakfast'!#REF!*0.9</f>
        <v>#REF!</v>
      </c>
      <c r="AC8" s="124" t="e">
        <f>'C завтраками| Bed and breakfast'!#REF!*0.9</f>
        <v>#REF!</v>
      </c>
      <c r="AD8" s="124" t="e">
        <f>'C завтраками| Bed and breakfast'!#REF!*0.9</f>
        <v>#REF!</v>
      </c>
      <c r="AE8" s="124" t="e">
        <f>'C завтраками| Bed and breakfast'!#REF!*0.9</f>
        <v>#REF!</v>
      </c>
      <c r="AF8" s="124" t="e">
        <f>'C завтраками| Bed and breakfast'!#REF!*0.9</f>
        <v>#REF!</v>
      </c>
      <c r="AG8" s="124" t="e">
        <f>'C завтраками| Bed and breakfast'!#REF!*0.9</f>
        <v>#REF!</v>
      </c>
      <c r="AH8" s="124" t="e">
        <f>'C завтраками| Bed and breakfast'!#REF!*0.9</f>
        <v>#REF!</v>
      </c>
      <c r="AI8" s="124" t="e">
        <f>'C завтраками| Bed and breakfast'!#REF!*0.9</f>
        <v>#REF!</v>
      </c>
      <c r="AJ8" s="124" t="e">
        <f>'C завтраками| Bed and breakfast'!#REF!*0.9</f>
        <v>#REF!</v>
      </c>
      <c r="AK8" s="124" t="e">
        <f>'C завтраками| Bed and breakfast'!#REF!*0.9</f>
        <v>#REF!</v>
      </c>
      <c r="AL8" s="124" t="e">
        <f>'C завтраками| Bed and breakfast'!#REF!*0.9</f>
        <v>#REF!</v>
      </c>
      <c r="AM8" s="124" t="e">
        <f>'C завтраками| Bed and breakfast'!#REF!*0.9</f>
        <v>#REF!</v>
      </c>
      <c r="AN8" s="124" t="e">
        <f>'C завтраками| Bed and breakfast'!#REF!*0.9</f>
        <v>#REF!</v>
      </c>
      <c r="AO8" s="124" t="e">
        <f>'C завтраками| Bed and breakfast'!#REF!*0.9</f>
        <v>#REF!</v>
      </c>
      <c r="AP8" s="124" t="e">
        <f>'C завтраками| Bed and breakfast'!#REF!*0.9</f>
        <v>#REF!</v>
      </c>
      <c r="AQ8" s="124" t="e">
        <f>'C завтраками| Bed and breakfast'!#REF!*0.9</f>
        <v>#REF!</v>
      </c>
      <c r="AR8" s="124" t="e">
        <f>'C завтраками| Bed and breakfast'!#REF!*0.9</f>
        <v>#REF!</v>
      </c>
      <c r="AS8" s="124" t="e">
        <f>'C завтраками| Bed and breakfast'!#REF!*0.9</f>
        <v>#REF!</v>
      </c>
      <c r="AT8" s="124" t="e">
        <f>'C завтраками| Bed and breakfast'!#REF!*0.9</f>
        <v>#REF!</v>
      </c>
      <c r="AU8" s="124" t="e">
        <f>'C завтраками| Bed and breakfast'!#REF!*0.9</f>
        <v>#REF!</v>
      </c>
      <c r="AV8" s="124" t="e">
        <f>'C завтраками| Bed and breakfast'!#REF!*0.9</f>
        <v>#REF!</v>
      </c>
      <c r="AW8" s="124" t="e">
        <f>'C завтраками| Bed and breakfast'!#REF!*0.9</f>
        <v>#REF!</v>
      </c>
      <c r="AX8" s="124" t="e">
        <f>'C завтраками| Bed and breakfast'!#REF!*0.9</f>
        <v>#REF!</v>
      </c>
      <c r="AY8" s="124" t="e">
        <f>'C завтраками| Bed and breakfast'!#REF!*0.9</f>
        <v>#REF!</v>
      </c>
      <c r="AZ8" s="124" t="e">
        <f>'C завтраками| Bed and breakfast'!#REF!*0.9</f>
        <v>#REF!</v>
      </c>
      <c r="BA8" s="124" t="e">
        <f>'C завтраками| Bed and breakfast'!#REF!*0.9</f>
        <v>#REF!</v>
      </c>
      <c r="BB8" s="124" t="e">
        <f>'C завтраками| Bed and breakfast'!#REF!*0.9</f>
        <v>#REF!</v>
      </c>
      <c r="BC8" s="124" t="e">
        <f>'C завтраками| Bed and breakfast'!#REF!*0.9</f>
        <v>#REF!</v>
      </c>
      <c r="BD8" s="124" t="e">
        <f>'C завтраками| Bed and breakfast'!#REF!*0.9</f>
        <v>#REF!</v>
      </c>
    </row>
    <row r="9" spans="1:56" x14ac:dyDescent="0.2">
      <c r="A9" s="74" t="s">
        <v>149</v>
      </c>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24"/>
      <c r="AW9" s="124"/>
      <c r="AX9" s="124"/>
      <c r="AY9" s="124"/>
      <c r="AZ9" s="124"/>
      <c r="BA9" s="124"/>
      <c r="BB9" s="124"/>
      <c r="BC9" s="124"/>
      <c r="BD9" s="124"/>
    </row>
    <row r="10" spans="1:56" x14ac:dyDescent="0.2">
      <c r="A10" s="75">
        <v>1</v>
      </c>
      <c r="B10" s="124" t="e">
        <f>'C завтраками| Bed and breakfast'!#REF!*0.9</f>
        <v>#REF!</v>
      </c>
      <c r="C10" s="124" t="e">
        <f>'C завтраками| Bed and breakfast'!#REF!*0.9</f>
        <v>#REF!</v>
      </c>
      <c r="D10" s="124" t="e">
        <f>'C завтраками| Bed and breakfast'!#REF!*0.9</f>
        <v>#REF!</v>
      </c>
      <c r="E10" s="124" t="e">
        <f>'C завтраками| Bed and breakfast'!#REF!*0.9</f>
        <v>#REF!</v>
      </c>
      <c r="F10" s="124" t="e">
        <f>'C завтраками| Bed and breakfast'!#REF!*0.9</f>
        <v>#REF!</v>
      </c>
      <c r="G10" s="124" t="e">
        <f>'C завтраками| Bed and breakfast'!#REF!*0.9</f>
        <v>#REF!</v>
      </c>
      <c r="H10" s="124" t="e">
        <f>'C завтраками| Bed and breakfast'!#REF!*0.9</f>
        <v>#REF!</v>
      </c>
      <c r="I10" s="124" t="e">
        <f>'C завтраками| Bed and breakfast'!#REF!*0.9</f>
        <v>#REF!</v>
      </c>
      <c r="J10" s="124" t="e">
        <f>'C завтраками| Bed and breakfast'!#REF!*0.9</f>
        <v>#REF!</v>
      </c>
      <c r="K10" s="124" t="e">
        <f>'C завтраками| Bed and breakfast'!#REF!*0.9</f>
        <v>#REF!</v>
      </c>
      <c r="L10" s="124" t="e">
        <f>'C завтраками| Bed and breakfast'!#REF!*0.9</f>
        <v>#REF!</v>
      </c>
      <c r="M10" s="124" t="e">
        <f>'C завтраками| Bed and breakfast'!#REF!*0.9</f>
        <v>#REF!</v>
      </c>
      <c r="N10" s="124" t="e">
        <f>'C завтраками| Bed and breakfast'!#REF!*0.9</f>
        <v>#REF!</v>
      </c>
      <c r="O10" s="124" t="e">
        <f>'C завтраками| Bed and breakfast'!#REF!*0.9</f>
        <v>#REF!</v>
      </c>
      <c r="P10" s="124" t="e">
        <f>'C завтраками| Bed and breakfast'!#REF!*0.9</f>
        <v>#REF!</v>
      </c>
      <c r="Q10" s="124" t="e">
        <f>'C завтраками| Bed and breakfast'!#REF!*0.9</f>
        <v>#REF!</v>
      </c>
      <c r="R10" s="124" t="e">
        <f>'C завтраками| Bed and breakfast'!#REF!*0.9</f>
        <v>#REF!</v>
      </c>
      <c r="S10" s="124" t="e">
        <f>'C завтраками| Bed and breakfast'!#REF!*0.9</f>
        <v>#REF!</v>
      </c>
      <c r="T10" s="124" t="e">
        <f>'C завтраками| Bed and breakfast'!#REF!*0.9</f>
        <v>#REF!</v>
      </c>
      <c r="U10" s="124" t="e">
        <f>'C завтраками| Bed and breakfast'!#REF!*0.9</f>
        <v>#REF!</v>
      </c>
      <c r="V10" s="124" t="e">
        <f>'C завтраками| Bed and breakfast'!#REF!*0.9</f>
        <v>#REF!</v>
      </c>
      <c r="W10" s="124" t="e">
        <f>'C завтраками| Bed and breakfast'!#REF!*0.9</f>
        <v>#REF!</v>
      </c>
      <c r="X10" s="124" t="e">
        <f>'C завтраками| Bed and breakfast'!#REF!*0.9</f>
        <v>#REF!</v>
      </c>
      <c r="Y10" s="124" t="e">
        <f>'C завтраками| Bed and breakfast'!#REF!*0.9</f>
        <v>#REF!</v>
      </c>
      <c r="Z10" s="124" t="e">
        <f>'C завтраками| Bed and breakfast'!#REF!*0.9</f>
        <v>#REF!</v>
      </c>
      <c r="AA10" s="124" t="e">
        <f>'C завтраками| Bed and breakfast'!#REF!*0.9</f>
        <v>#REF!</v>
      </c>
      <c r="AB10" s="124" t="e">
        <f>'C завтраками| Bed and breakfast'!#REF!*0.9</f>
        <v>#REF!</v>
      </c>
      <c r="AC10" s="124" t="e">
        <f>'C завтраками| Bed and breakfast'!#REF!*0.9</f>
        <v>#REF!</v>
      </c>
      <c r="AD10" s="124" t="e">
        <f>'C завтраками| Bed and breakfast'!#REF!*0.9</f>
        <v>#REF!</v>
      </c>
      <c r="AE10" s="124" t="e">
        <f>'C завтраками| Bed and breakfast'!#REF!*0.9</f>
        <v>#REF!</v>
      </c>
      <c r="AF10" s="124" t="e">
        <f>'C завтраками| Bed and breakfast'!#REF!*0.9</f>
        <v>#REF!</v>
      </c>
      <c r="AG10" s="124" t="e">
        <f>'C завтраками| Bed and breakfast'!#REF!*0.9</f>
        <v>#REF!</v>
      </c>
      <c r="AH10" s="124" t="e">
        <f>'C завтраками| Bed and breakfast'!#REF!*0.9</f>
        <v>#REF!</v>
      </c>
      <c r="AI10" s="124" t="e">
        <f>'C завтраками| Bed and breakfast'!#REF!*0.9</f>
        <v>#REF!</v>
      </c>
      <c r="AJ10" s="124" t="e">
        <f>'C завтраками| Bed and breakfast'!#REF!*0.9</f>
        <v>#REF!</v>
      </c>
      <c r="AK10" s="124" t="e">
        <f>'C завтраками| Bed and breakfast'!#REF!*0.9</f>
        <v>#REF!</v>
      </c>
      <c r="AL10" s="124" t="e">
        <f>'C завтраками| Bed and breakfast'!#REF!*0.9</f>
        <v>#REF!</v>
      </c>
      <c r="AM10" s="124" t="e">
        <f>'C завтраками| Bed and breakfast'!#REF!*0.9</f>
        <v>#REF!</v>
      </c>
      <c r="AN10" s="124" t="e">
        <f>'C завтраками| Bed and breakfast'!#REF!*0.9</f>
        <v>#REF!</v>
      </c>
      <c r="AO10" s="124" t="e">
        <f>'C завтраками| Bed and breakfast'!#REF!*0.9</f>
        <v>#REF!</v>
      </c>
      <c r="AP10" s="124" t="e">
        <f>'C завтраками| Bed and breakfast'!#REF!*0.9</f>
        <v>#REF!</v>
      </c>
      <c r="AQ10" s="124" t="e">
        <f>'C завтраками| Bed and breakfast'!#REF!*0.9</f>
        <v>#REF!</v>
      </c>
      <c r="AR10" s="124" t="e">
        <f>'C завтраками| Bed and breakfast'!#REF!*0.9</f>
        <v>#REF!</v>
      </c>
      <c r="AS10" s="124" t="e">
        <f>'C завтраками| Bed and breakfast'!#REF!*0.9</f>
        <v>#REF!</v>
      </c>
      <c r="AT10" s="124" t="e">
        <f>'C завтраками| Bed and breakfast'!#REF!*0.9</f>
        <v>#REF!</v>
      </c>
      <c r="AU10" s="124" t="e">
        <f>'C завтраками| Bed and breakfast'!#REF!*0.9</f>
        <v>#REF!</v>
      </c>
      <c r="AV10" s="124" t="e">
        <f>'C завтраками| Bed and breakfast'!#REF!*0.9</f>
        <v>#REF!</v>
      </c>
      <c r="AW10" s="124" t="e">
        <f>'C завтраками| Bed and breakfast'!#REF!*0.9</f>
        <v>#REF!</v>
      </c>
      <c r="AX10" s="124" t="e">
        <f>'C завтраками| Bed and breakfast'!#REF!*0.9</f>
        <v>#REF!</v>
      </c>
      <c r="AY10" s="124" t="e">
        <f>'C завтраками| Bed and breakfast'!#REF!*0.9</f>
        <v>#REF!</v>
      </c>
      <c r="AZ10" s="124" t="e">
        <f>'C завтраками| Bed and breakfast'!#REF!*0.9</f>
        <v>#REF!</v>
      </c>
      <c r="BA10" s="124" t="e">
        <f>'C завтраками| Bed and breakfast'!#REF!*0.9</f>
        <v>#REF!</v>
      </c>
      <c r="BB10" s="124" t="e">
        <f>'C завтраками| Bed and breakfast'!#REF!*0.9</f>
        <v>#REF!</v>
      </c>
      <c r="BC10" s="124" t="e">
        <f>'C завтраками| Bed and breakfast'!#REF!*0.9</f>
        <v>#REF!</v>
      </c>
      <c r="BD10" s="124" t="e">
        <f>'C завтраками| Bed and breakfast'!#REF!*0.9</f>
        <v>#REF!</v>
      </c>
    </row>
    <row r="11" spans="1:56" x14ac:dyDescent="0.2">
      <c r="A11" s="75">
        <v>2</v>
      </c>
      <c r="B11" s="124" t="e">
        <f>'C завтраками| Bed and breakfast'!#REF!*0.9</f>
        <v>#REF!</v>
      </c>
      <c r="C11" s="124" t="e">
        <f>'C завтраками| Bed and breakfast'!#REF!*0.9</f>
        <v>#REF!</v>
      </c>
      <c r="D11" s="124" t="e">
        <f>'C завтраками| Bed and breakfast'!#REF!*0.9</f>
        <v>#REF!</v>
      </c>
      <c r="E11" s="124" t="e">
        <f>'C завтраками| Bed and breakfast'!#REF!*0.9</f>
        <v>#REF!</v>
      </c>
      <c r="F11" s="124" t="e">
        <f>'C завтраками| Bed and breakfast'!#REF!*0.9</f>
        <v>#REF!</v>
      </c>
      <c r="G11" s="124" t="e">
        <f>'C завтраками| Bed and breakfast'!#REF!*0.9</f>
        <v>#REF!</v>
      </c>
      <c r="H11" s="124" t="e">
        <f>'C завтраками| Bed and breakfast'!#REF!*0.9</f>
        <v>#REF!</v>
      </c>
      <c r="I11" s="124" t="e">
        <f>'C завтраками| Bed and breakfast'!#REF!*0.9</f>
        <v>#REF!</v>
      </c>
      <c r="J11" s="124" t="e">
        <f>'C завтраками| Bed and breakfast'!#REF!*0.9</f>
        <v>#REF!</v>
      </c>
      <c r="K11" s="124" t="e">
        <f>'C завтраками| Bed and breakfast'!#REF!*0.9</f>
        <v>#REF!</v>
      </c>
      <c r="L11" s="124" t="e">
        <f>'C завтраками| Bed and breakfast'!#REF!*0.9</f>
        <v>#REF!</v>
      </c>
      <c r="M11" s="124" t="e">
        <f>'C завтраками| Bed and breakfast'!#REF!*0.9</f>
        <v>#REF!</v>
      </c>
      <c r="N11" s="124" t="e">
        <f>'C завтраками| Bed and breakfast'!#REF!*0.9</f>
        <v>#REF!</v>
      </c>
      <c r="O11" s="124" t="e">
        <f>'C завтраками| Bed and breakfast'!#REF!*0.9</f>
        <v>#REF!</v>
      </c>
      <c r="P11" s="124" t="e">
        <f>'C завтраками| Bed and breakfast'!#REF!*0.9</f>
        <v>#REF!</v>
      </c>
      <c r="Q11" s="124" t="e">
        <f>'C завтраками| Bed and breakfast'!#REF!*0.9</f>
        <v>#REF!</v>
      </c>
      <c r="R11" s="124" t="e">
        <f>'C завтраками| Bed and breakfast'!#REF!*0.9</f>
        <v>#REF!</v>
      </c>
      <c r="S11" s="124" t="e">
        <f>'C завтраками| Bed and breakfast'!#REF!*0.9</f>
        <v>#REF!</v>
      </c>
      <c r="T11" s="124" t="e">
        <f>'C завтраками| Bed and breakfast'!#REF!*0.9</f>
        <v>#REF!</v>
      </c>
      <c r="U11" s="124" t="e">
        <f>'C завтраками| Bed and breakfast'!#REF!*0.9</f>
        <v>#REF!</v>
      </c>
      <c r="V11" s="124" t="e">
        <f>'C завтраками| Bed and breakfast'!#REF!*0.9</f>
        <v>#REF!</v>
      </c>
      <c r="W11" s="124" t="e">
        <f>'C завтраками| Bed and breakfast'!#REF!*0.9</f>
        <v>#REF!</v>
      </c>
      <c r="X11" s="124" t="e">
        <f>'C завтраками| Bed and breakfast'!#REF!*0.9</f>
        <v>#REF!</v>
      </c>
      <c r="Y11" s="124" t="e">
        <f>'C завтраками| Bed and breakfast'!#REF!*0.9</f>
        <v>#REF!</v>
      </c>
      <c r="Z11" s="124" t="e">
        <f>'C завтраками| Bed and breakfast'!#REF!*0.9</f>
        <v>#REF!</v>
      </c>
      <c r="AA11" s="124" t="e">
        <f>'C завтраками| Bed and breakfast'!#REF!*0.9</f>
        <v>#REF!</v>
      </c>
      <c r="AB11" s="124" t="e">
        <f>'C завтраками| Bed and breakfast'!#REF!*0.9</f>
        <v>#REF!</v>
      </c>
      <c r="AC11" s="124" t="e">
        <f>'C завтраками| Bed and breakfast'!#REF!*0.9</f>
        <v>#REF!</v>
      </c>
      <c r="AD11" s="124" t="e">
        <f>'C завтраками| Bed and breakfast'!#REF!*0.9</f>
        <v>#REF!</v>
      </c>
      <c r="AE11" s="124" t="e">
        <f>'C завтраками| Bed and breakfast'!#REF!*0.9</f>
        <v>#REF!</v>
      </c>
      <c r="AF11" s="124" t="e">
        <f>'C завтраками| Bed and breakfast'!#REF!*0.9</f>
        <v>#REF!</v>
      </c>
      <c r="AG11" s="124" t="e">
        <f>'C завтраками| Bed and breakfast'!#REF!*0.9</f>
        <v>#REF!</v>
      </c>
      <c r="AH11" s="124" t="e">
        <f>'C завтраками| Bed and breakfast'!#REF!*0.9</f>
        <v>#REF!</v>
      </c>
      <c r="AI11" s="124" t="e">
        <f>'C завтраками| Bed and breakfast'!#REF!*0.9</f>
        <v>#REF!</v>
      </c>
      <c r="AJ11" s="124" t="e">
        <f>'C завтраками| Bed and breakfast'!#REF!*0.9</f>
        <v>#REF!</v>
      </c>
      <c r="AK11" s="124" t="e">
        <f>'C завтраками| Bed and breakfast'!#REF!*0.9</f>
        <v>#REF!</v>
      </c>
      <c r="AL11" s="124" t="e">
        <f>'C завтраками| Bed and breakfast'!#REF!*0.9</f>
        <v>#REF!</v>
      </c>
      <c r="AM11" s="124" t="e">
        <f>'C завтраками| Bed and breakfast'!#REF!*0.9</f>
        <v>#REF!</v>
      </c>
      <c r="AN11" s="124" t="e">
        <f>'C завтраками| Bed and breakfast'!#REF!*0.9</f>
        <v>#REF!</v>
      </c>
      <c r="AO11" s="124" t="e">
        <f>'C завтраками| Bed and breakfast'!#REF!*0.9</f>
        <v>#REF!</v>
      </c>
      <c r="AP11" s="124" t="e">
        <f>'C завтраками| Bed and breakfast'!#REF!*0.9</f>
        <v>#REF!</v>
      </c>
      <c r="AQ11" s="124" t="e">
        <f>'C завтраками| Bed and breakfast'!#REF!*0.9</f>
        <v>#REF!</v>
      </c>
      <c r="AR11" s="124" t="e">
        <f>'C завтраками| Bed and breakfast'!#REF!*0.9</f>
        <v>#REF!</v>
      </c>
      <c r="AS11" s="124" t="e">
        <f>'C завтраками| Bed and breakfast'!#REF!*0.9</f>
        <v>#REF!</v>
      </c>
      <c r="AT11" s="124" t="e">
        <f>'C завтраками| Bed and breakfast'!#REF!*0.9</f>
        <v>#REF!</v>
      </c>
      <c r="AU11" s="124" t="e">
        <f>'C завтраками| Bed and breakfast'!#REF!*0.9</f>
        <v>#REF!</v>
      </c>
      <c r="AV11" s="124" t="e">
        <f>'C завтраками| Bed and breakfast'!#REF!*0.9</f>
        <v>#REF!</v>
      </c>
      <c r="AW11" s="124" t="e">
        <f>'C завтраками| Bed and breakfast'!#REF!*0.9</f>
        <v>#REF!</v>
      </c>
      <c r="AX11" s="124" t="e">
        <f>'C завтраками| Bed and breakfast'!#REF!*0.9</f>
        <v>#REF!</v>
      </c>
      <c r="AY11" s="124" t="e">
        <f>'C завтраками| Bed and breakfast'!#REF!*0.9</f>
        <v>#REF!</v>
      </c>
      <c r="AZ11" s="124" t="e">
        <f>'C завтраками| Bed and breakfast'!#REF!*0.9</f>
        <v>#REF!</v>
      </c>
      <c r="BA11" s="124" t="e">
        <f>'C завтраками| Bed and breakfast'!#REF!*0.9</f>
        <v>#REF!</v>
      </c>
      <c r="BB11" s="124" t="e">
        <f>'C завтраками| Bed and breakfast'!#REF!*0.9</f>
        <v>#REF!</v>
      </c>
      <c r="BC11" s="124" t="e">
        <f>'C завтраками| Bed and breakfast'!#REF!*0.9</f>
        <v>#REF!</v>
      </c>
      <c r="BD11" s="124" t="e">
        <f>'C завтраками| Bed and breakfast'!#REF!*0.9</f>
        <v>#REF!</v>
      </c>
    </row>
    <row r="12" spans="1:56" x14ac:dyDescent="0.2">
      <c r="A12" s="97" t="s">
        <v>135</v>
      </c>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c r="AX12" s="124"/>
      <c r="AY12" s="124"/>
      <c r="AZ12" s="124"/>
      <c r="BA12" s="124"/>
      <c r="BB12" s="124"/>
      <c r="BC12" s="124"/>
      <c r="BD12" s="124"/>
    </row>
    <row r="13" spans="1:56" x14ac:dyDescent="0.2">
      <c r="A13" s="98">
        <v>1</v>
      </c>
      <c r="B13" s="124" t="e">
        <f>'C завтраками| Bed and breakfast'!#REF!*0.9</f>
        <v>#REF!</v>
      </c>
      <c r="C13" s="124" t="e">
        <f>'C завтраками| Bed and breakfast'!#REF!*0.9</f>
        <v>#REF!</v>
      </c>
      <c r="D13" s="124" t="e">
        <f>'C завтраками| Bed and breakfast'!#REF!*0.9</f>
        <v>#REF!</v>
      </c>
      <c r="E13" s="124" t="e">
        <f>'C завтраками| Bed and breakfast'!#REF!*0.9</f>
        <v>#REF!</v>
      </c>
      <c r="F13" s="124" t="e">
        <f>'C завтраками| Bed and breakfast'!#REF!*0.9</f>
        <v>#REF!</v>
      </c>
      <c r="G13" s="124" t="e">
        <f>'C завтраками| Bed and breakfast'!#REF!*0.9</f>
        <v>#REF!</v>
      </c>
      <c r="H13" s="124" t="e">
        <f>'C завтраками| Bed and breakfast'!#REF!*0.9</f>
        <v>#REF!</v>
      </c>
      <c r="I13" s="124" t="e">
        <f>'C завтраками| Bed and breakfast'!#REF!*0.9</f>
        <v>#REF!</v>
      </c>
      <c r="J13" s="124" t="e">
        <f>'C завтраками| Bed and breakfast'!#REF!*0.9</f>
        <v>#REF!</v>
      </c>
      <c r="K13" s="124" t="e">
        <f>'C завтраками| Bed and breakfast'!#REF!*0.9</f>
        <v>#REF!</v>
      </c>
      <c r="L13" s="124" t="e">
        <f>'C завтраками| Bed and breakfast'!#REF!*0.9</f>
        <v>#REF!</v>
      </c>
      <c r="M13" s="124" t="e">
        <f>'C завтраками| Bed and breakfast'!#REF!*0.9</f>
        <v>#REF!</v>
      </c>
      <c r="N13" s="124" t="e">
        <f>'C завтраками| Bed and breakfast'!#REF!*0.9</f>
        <v>#REF!</v>
      </c>
      <c r="O13" s="124" t="e">
        <f>'C завтраками| Bed and breakfast'!#REF!*0.9</f>
        <v>#REF!</v>
      </c>
      <c r="P13" s="124" t="e">
        <f>'C завтраками| Bed and breakfast'!#REF!*0.9</f>
        <v>#REF!</v>
      </c>
      <c r="Q13" s="124" t="e">
        <f>'C завтраками| Bed and breakfast'!#REF!*0.9</f>
        <v>#REF!</v>
      </c>
      <c r="R13" s="124" t="e">
        <f>'C завтраками| Bed and breakfast'!#REF!*0.9</f>
        <v>#REF!</v>
      </c>
      <c r="S13" s="124" t="e">
        <f>'C завтраками| Bed and breakfast'!#REF!*0.9</f>
        <v>#REF!</v>
      </c>
      <c r="T13" s="124" t="e">
        <f>'C завтраками| Bed and breakfast'!#REF!*0.9</f>
        <v>#REF!</v>
      </c>
      <c r="U13" s="124" t="e">
        <f>'C завтраками| Bed and breakfast'!#REF!*0.9</f>
        <v>#REF!</v>
      </c>
      <c r="V13" s="124" t="e">
        <f>'C завтраками| Bed and breakfast'!#REF!*0.9</f>
        <v>#REF!</v>
      </c>
      <c r="W13" s="124" t="e">
        <f>'C завтраками| Bed and breakfast'!#REF!*0.9</f>
        <v>#REF!</v>
      </c>
      <c r="X13" s="124" t="e">
        <f>'C завтраками| Bed and breakfast'!#REF!*0.9</f>
        <v>#REF!</v>
      </c>
      <c r="Y13" s="124" t="e">
        <f>'C завтраками| Bed and breakfast'!#REF!*0.9</f>
        <v>#REF!</v>
      </c>
      <c r="Z13" s="124" t="e">
        <f>'C завтраками| Bed and breakfast'!#REF!*0.9</f>
        <v>#REF!</v>
      </c>
      <c r="AA13" s="124" t="e">
        <f>'C завтраками| Bed and breakfast'!#REF!*0.9</f>
        <v>#REF!</v>
      </c>
      <c r="AB13" s="124" t="e">
        <f>'C завтраками| Bed and breakfast'!#REF!*0.9</f>
        <v>#REF!</v>
      </c>
      <c r="AC13" s="124" t="e">
        <f>'C завтраками| Bed and breakfast'!#REF!*0.9</f>
        <v>#REF!</v>
      </c>
      <c r="AD13" s="124" t="e">
        <f>'C завтраками| Bed and breakfast'!#REF!*0.9</f>
        <v>#REF!</v>
      </c>
      <c r="AE13" s="124" t="e">
        <f>'C завтраками| Bed and breakfast'!#REF!*0.9</f>
        <v>#REF!</v>
      </c>
      <c r="AF13" s="124" t="e">
        <f>'C завтраками| Bed and breakfast'!#REF!*0.9</f>
        <v>#REF!</v>
      </c>
      <c r="AG13" s="124" t="e">
        <f>'C завтраками| Bed and breakfast'!#REF!*0.9</f>
        <v>#REF!</v>
      </c>
      <c r="AH13" s="124" t="e">
        <f>'C завтраками| Bed and breakfast'!#REF!*0.9</f>
        <v>#REF!</v>
      </c>
      <c r="AI13" s="124" t="e">
        <f>'C завтраками| Bed and breakfast'!#REF!*0.9</f>
        <v>#REF!</v>
      </c>
      <c r="AJ13" s="124" t="e">
        <f>'C завтраками| Bed and breakfast'!#REF!*0.9</f>
        <v>#REF!</v>
      </c>
      <c r="AK13" s="124" t="e">
        <f>'C завтраками| Bed and breakfast'!#REF!*0.9</f>
        <v>#REF!</v>
      </c>
      <c r="AL13" s="124" t="e">
        <f>'C завтраками| Bed and breakfast'!#REF!*0.9</f>
        <v>#REF!</v>
      </c>
      <c r="AM13" s="124" t="e">
        <f>'C завтраками| Bed and breakfast'!#REF!*0.9</f>
        <v>#REF!</v>
      </c>
      <c r="AN13" s="124" t="e">
        <f>'C завтраками| Bed and breakfast'!#REF!*0.9</f>
        <v>#REF!</v>
      </c>
      <c r="AO13" s="124" t="e">
        <f>'C завтраками| Bed and breakfast'!#REF!*0.9</f>
        <v>#REF!</v>
      </c>
      <c r="AP13" s="124" t="e">
        <f>'C завтраками| Bed and breakfast'!#REF!*0.9</f>
        <v>#REF!</v>
      </c>
      <c r="AQ13" s="124" t="e">
        <f>'C завтраками| Bed and breakfast'!#REF!*0.9</f>
        <v>#REF!</v>
      </c>
      <c r="AR13" s="124" t="e">
        <f>'C завтраками| Bed and breakfast'!#REF!*0.9</f>
        <v>#REF!</v>
      </c>
      <c r="AS13" s="124" t="e">
        <f>'C завтраками| Bed and breakfast'!#REF!*0.9</f>
        <v>#REF!</v>
      </c>
      <c r="AT13" s="124" t="e">
        <f>'C завтраками| Bed and breakfast'!#REF!*0.9</f>
        <v>#REF!</v>
      </c>
      <c r="AU13" s="124" t="e">
        <f>'C завтраками| Bed and breakfast'!#REF!*0.9</f>
        <v>#REF!</v>
      </c>
      <c r="AV13" s="124" t="e">
        <f>'C завтраками| Bed and breakfast'!#REF!*0.9</f>
        <v>#REF!</v>
      </c>
      <c r="AW13" s="124" t="e">
        <f>'C завтраками| Bed and breakfast'!#REF!*0.9</f>
        <v>#REF!</v>
      </c>
      <c r="AX13" s="124" t="e">
        <f>'C завтраками| Bed and breakfast'!#REF!*0.9</f>
        <v>#REF!</v>
      </c>
      <c r="AY13" s="124" t="e">
        <f>'C завтраками| Bed and breakfast'!#REF!*0.9</f>
        <v>#REF!</v>
      </c>
      <c r="AZ13" s="124" t="e">
        <f>'C завтраками| Bed and breakfast'!#REF!*0.9</f>
        <v>#REF!</v>
      </c>
      <c r="BA13" s="124" t="e">
        <f>'C завтраками| Bed and breakfast'!#REF!*0.9</f>
        <v>#REF!</v>
      </c>
      <c r="BB13" s="124" t="e">
        <f>'C завтраками| Bed and breakfast'!#REF!*0.9</f>
        <v>#REF!</v>
      </c>
      <c r="BC13" s="124" t="e">
        <f>'C завтраками| Bed and breakfast'!#REF!*0.9</f>
        <v>#REF!</v>
      </c>
      <c r="BD13" s="124" t="e">
        <f>'C завтраками| Bed and breakfast'!#REF!*0.9</f>
        <v>#REF!</v>
      </c>
    </row>
    <row r="14" spans="1:56" x14ac:dyDescent="0.2">
      <c r="A14" s="98">
        <v>2</v>
      </c>
      <c r="B14" s="124" t="e">
        <f>'C завтраками| Bed and breakfast'!#REF!*0.9</f>
        <v>#REF!</v>
      </c>
      <c r="C14" s="124" t="e">
        <f>'C завтраками| Bed and breakfast'!#REF!*0.9</f>
        <v>#REF!</v>
      </c>
      <c r="D14" s="124" t="e">
        <f>'C завтраками| Bed and breakfast'!#REF!*0.9</f>
        <v>#REF!</v>
      </c>
      <c r="E14" s="124" t="e">
        <f>'C завтраками| Bed and breakfast'!#REF!*0.9</f>
        <v>#REF!</v>
      </c>
      <c r="F14" s="124" t="e">
        <f>'C завтраками| Bed and breakfast'!#REF!*0.9</f>
        <v>#REF!</v>
      </c>
      <c r="G14" s="124" t="e">
        <f>'C завтраками| Bed and breakfast'!#REF!*0.9</f>
        <v>#REF!</v>
      </c>
      <c r="H14" s="124" t="e">
        <f>'C завтраками| Bed and breakfast'!#REF!*0.9</f>
        <v>#REF!</v>
      </c>
      <c r="I14" s="124" t="e">
        <f>'C завтраками| Bed and breakfast'!#REF!*0.9</f>
        <v>#REF!</v>
      </c>
      <c r="J14" s="124" t="e">
        <f>'C завтраками| Bed and breakfast'!#REF!*0.9</f>
        <v>#REF!</v>
      </c>
      <c r="K14" s="124" t="e">
        <f>'C завтраками| Bed and breakfast'!#REF!*0.9</f>
        <v>#REF!</v>
      </c>
      <c r="L14" s="124" t="e">
        <f>'C завтраками| Bed and breakfast'!#REF!*0.9</f>
        <v>#REF!</v>
      </c>
      <c r="M14" s="124" t="e">
        <f>'C завтраками| Bed and breakfast'!#REF!*0.9</f>
        <v>#REF!</v>
      </c>
      <c r="N14" s="124" t="e">
        <f>'C завтраками| Bed and breakfast'!#REF!*0.9</f>
        <v>#REF!</v>
      </c>
      <c r="O14" s="124" t="e">
        <f>'C завтраками| Bed and breakfast'!#REF!*0.9</f>
        <v>#REF!</v>
      </c>
      <c r="P14" s="124" t="e">
        <f>'C завтраками| Bed and breakfast'!#REF!*0.9</f>
        <v>#REF!</v>
      </c>
      <c r="Q14" s="124" t="e">
        <f>'C завтраками| Bed and breakfast'!#REF!*0.9</f>
        <v>#REF!</v>
      </c>
      <c r="R14" s="124" t="e">
        <f>'C завтраками| Bed and breakfast'!#REF!*0.9</f>
        <v>#REF!</v>
      </c>
      <c r="S14" s="124" t="e">
        <f>'C завтраками| Bed and breakfast'!#REF!*0.9</f>
        <v>#REF!</v>
      </c>
      <c r="T14" s="124" t="e">
        <f>'C завтраками| Bed and breakfast'!#REF!*0.9</f>
        <v>#REF!</v>
      </c>
      <c r="U14" s="124" t="e">
        <f>'C завтраками| Bed and breakfast'!#REF!*0.9</f>
        <v>#REF!</v>
      </c>
      <c r="V14" s="124" t="e">
        <f>'C завтраками| Bed and breakfast'!#REF!*0.9</f>
        <v>#REF!</v>
      </c>
      <c r="W14" s="124" t="e">
        <f>'C завтраками| Bed and breakfast'!#REF!*0.9</f>
        <v>#REF!</v>
      </c>
      <c r="X14" s="124" t="e">
        <f>'C завтраками| Bed and breakfast'!#REF!*0.9</f>
        <v>#REF!</v>
      </c>
      <c r="Y14" s="124" t="e">
        <f>'C завтраками| Bed and breakfast'!#REF!*0.9</f>
        <v>#REF!</v>
      </c>
      <c r="Z14" s="124" t="e">
        <f>'C завтраками| Bed and breakfast'!#REF!*0.9</f>
        <v>#REF!</v>
      </c>
      <c r="AA14" s="124" t="e">
        <f>'C завтраками| Bed and breakfast'!#REF!*0.9</f>
        <v>#REF!</v>
      </c>
      <c r="AB14" s="124" t="e">
        <f>'C завтраками| Bed and breakfast'!#REF!*0.9</f>
        <v>#REF!</v>
      </c>
      <c r="AC14" s="124" t="e">
        <f>'C завтраками| Bed and breakfast'!#REF!*0.9</f>
        <v>#REF!</v>
      </c>
      <c r="AD14" s="124" t="e">
        <f>'C завтраками| Bed and breakfast'!#REF!*0.9</f>
        <v>#REF!</v>
      </c>
      <c r="AE14" s="124" t="e">
        <f>'C завтраками| Bed and breakfast'!#REF!*0.9</f>
        <v>#REF!</v>
      </c>
      <c r="AF14" s="124" t="e">
        <f>'C завтраками| Bed and breakfast'!#REF!*0.9</f>
        <v>#REF!</v>
      </c>
      <c r="AG14" s="124" t="e">
        <f>'C завтраками| Bed and breakfast'!#REF!*0.9</f>
        <v>#REF!</v>
      </c>
      <c r="AH14" s="124" t="e">
        <f>'C завтраками| Bed and breakfast'!#REF!*0.9</f>
        <v>#REF!</v>
      </c>
      <c r="AI14" s="124" t="e">
        <f>'C завтраками| Bed and breakfast'!#REF!*0.9</f>
        <v>#REF!</v>
      </c>
      <c r="AJ14" s="124" t="e">
        <f>'C завтраками| Bed and breakfast'!#REF!*0.9</f>
        <v>#REF!</v>
      </c>
      <c r="AK14" s="124" t="e">
        <f>'C завтраками| Bed and breakfast'!#REF!*0.9</f>
        <v>#REF!</v>
      </c>
      <c r="AL14" s="124" t="e">
        <f>'C завтраками| Bed and breakfast'!#REF!*0.9</f>
        <v>#REF!</v>
      </c>
      <c r="AM14" s="124" t="e">
        <f>'C завтраками| Bed and breakfast'!#REF!*0.9</f>
        <v>#REF!</v>
      </c>
      <c r="AN14" s="124" t="e">
        <f>'C завтраками| Bed and breakfast'!#REF!*0.9</f>
        <v>#REF!</v>
      </c>
      <c r="AO14" s="124" t="e">
        <f>'C завтраками| Bed and breakfast'!#REF!*0.9</f>
        <v>#REF!</v>
      </c>
      <c r="AP14" s="124" t="e">
        <f>'C завтраками| Bed and breakfast'!#REF!*0.9</f>
        <v>#REF!</v>
      </c>
      <c r="AQ14" s="124" t="e">
        <f>'C завтраками| Bed and breakfast'!#REF!*0.9</f>
        <v>#REF!</v>
      </c>
      <c r="AR14" s="124" t="e">
        <f>'C завтраками| Bed and breakfast'!#REF!*0.9</f>
        <v>#REF!</v>
      </c>
      <c r="AS14" s="124" t="e">
        <f>'C завтраками| Bed and breakfast'!#REF!*0.9</f>
        <v>#REF!</v>
      </c>
      <c r="AT14" s="124" t="e">
        <f>'C завтраками| Bed and breakfast'!#REF!*0.9</f>
        <v>#REF!</v>
      </c>
      <c r="AU14" s="124" t="e">
        <f>'C завтраками| Bed and breakfast'!#REF!*0.9</f>
        <v>#REF!</v>
      </c>
      <c r="AV14" s="124" t="e">
        <f>'C завтраками| Bed and breakfast'!#REF!*0.9</f>
        <v>#REF!</v>
      </c>
      <c r="AW14" s="124" t="e">
        <f>'C завтраками| Bed and breakfast'!#REF!*0.9</f>
        <v>#REF!</v>
      </c>
      <c r="AX14" s="124" t="e">
        <f>'C завтраками| Bed and breakfast'!#REF!*0.9</f>
        <v>#REF!</v>
      </c>
      <c r="AY14" s="124" t="e">
        <f>'C завтраками| Bed and breakfast'!#REF!*0.9</f>
        <v>#REF!</v>
      </c>
      <c r="AZ14" s="124" t="e">
        <f>'C завтраками| Bed and breakfast'!#REF!*0.9</f>
        <v>#REF!</v>
      </c>
      <c r="BA14" s="124" t="e">
        <f>'C завтраками| Bed and breakfast'!#REF!*0.9</f>
        <v>#REF!</v>
      </c>
      <c r="BB14" s="124" t="e">
        <f>'C завтраками| Bed and breakfast'!#REF!*0.9</f>
        <v>#REF!</v>
      </c>
      <c r="BC14" s="124" t="e">
        <f>'C завтраками| Bed and breakfast'!#REF!*0.9</f>
        <v>#REF!</v>
      </c>
      <c r="BD14" s="124" t="e">
        <f>'C завтраками| Bed and breakfast'!#REF!*0.9</f>
        <v>#REF!</v>
      </c>
    </row>
    <row r="15" spans="1:56" x14ac:dyDescent="0.2">
      <c r="A15" s="97" t="s">
        <v>137</v>
      </c>
      <c r="B15" s="124"/>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4"/>
      <c r="BD15" s="124"/>
    </row>
    <row r="16" spans="1:56" x14ac:dyDescent="0.2">
      <c r="A16" s="98">
        <v>1</v>
      </c>
      <c r="B16" s="124" t="e">
        <f>'C завтраками| Bed and breakfast'!#REF!*0.9</f>
        <v>#REF!</v>
      </c>
      <c r="C16" s="124" t="e">
        <f>'C завтраками| Bed and breakfast'!#REF!*0.9</f>
        <v>#REF!</v>
      </c>
      <c r="D16" s="124" t="e">
        <f>'C завтраками| Bed and breakfast'!#REF!*0.9</f>
        <v>#REF!</v>
      </c>
      <c r="E16" s="124" t="e">
        <f>'C завтраками| Bed and breakfast'!#REF!*0.9</f>
        <v>#REF!</v>
      </c>
      <c r="F16" s="124" t="e">
        <f>'C завтраками| Bed and breakfast'!#REF!*0.9</f>
        <v>#REF!</v>
      </c>
      <c r="G16" s="124" t="e">
        <f>'C завтраками| Bed and breakfast'!#REF!*0.9</f>
        <v>#REF!</v>
      </c>
      <c r="H16" s="124" t="e">
        <f>'C завтраками| Bed and breakfast'!#REF!*0.9</f>
        <v>#REF!</v>
      </c>
      <c r="I16" s="124" t="e">
        <f>'C завтраками| Bed and breakfast'!#REF!*0.9</f>
        <v>#REF!</v>
      </c>
      <c r="J16" s="124" t="e">
        <f>'C завтраками| Bed and breakfast'!#REF!*0.9</f>
        <v>#REF!</v>
      </c>
      <c r="K16" s="124" t="e">
        <f>'C завтраками| Bed and breakfast'!#REF!*0.9</f>
        <v>#REF!</v>
      </c>
      <c r="L16" s="124" t="e">
        <f>'C завтраками| Bed and breakfast'!#REF!*0.9</f>
        <v>#REF!</v>
      </c>
      <c r="M16" s="124" t="e">
        <f>'C завтраками| Bed and breakfast'!#REF!*0.9</f>
        <v>#REF!</v>
      </c>
      <c r="N16" s="124" t="e">
        <f>'C завтраками| Bed and breakfast'!#REF!*0.9</f>
        <v>#REF!</v>
      </c>
      <c r="O16" s="124" t="e">
        <f>'C завтраками| Bed and breakfast'!#REF!*0.9</f>
        <v>#REF!</v>
      </c>
      <c r="P16" s="124" t="e">
        <f>'C завтраками| Bed and breakfast'!#REF!*0.9</f>
        <v>#REF!</v>
      </c>
      <c r="Q16" s="124" t="e">
        <f>'C завтраками| Bed and breakfast'!#REF!*0.9</f>
        <v>#REF!</v>
      </c>
      <c r="R16" s="124" t="e">
        <f>'C завтраками| Bed and breakfast'!#REF!*0.9</f>
        <v>#REF!</v>
      </c>
      <c r="S16" s="124" t="e">
        <f>'C завтраками| Bed and breakfast'!#REF!*0.9</f>
        <v>#REF!</v>
      </c>
      <c r="T16" s="124" t="e">
        <f>'C завтраками| Bed and breakfast'!#REF!*0.9</f>
        <v>#REF!</v>
      </c>
      <c r="U16" s="124" t="e">
        <f>'C завтраками| Bed and breakfast'!#REF!*0.9</f>
        <v>#REF!</v>
      </c>
      <c r="V16" s="124" t="e">
        <f>'C завтраками| Bed and breakfast'!#REF!*0.9</f>
        <v>#REF!</v>
      </c>
      <c r="W16" s="124" t="e">
        <f>'C завтраками| Bed and breakfast'!#REF!*0.9</f>
        <v>#REF!</v>
      </c>
      <c r="X16" s="124" t="e">
        <f>'C завтраками| Bed and breakfast'!#REF!*0.9</f>
        <v>#REF!</v>
      </c>
      <c r="Y16" s="124" t="e">
        <f>'C завтраками| Bed and breakfast'!#REF!*0.9</f>
        <v>#REF!</v>
      </c>
      <c r="Z16" s="124" t="e">
        <f>'C завтраками| Bed and breakfast'!#REF!*0.9</f>
        <v>#REF!</v>
      </c>
      <c r="AA16" s="124" t="e">
        <f>'C завтраками| Bed and breakfast'!#REF!*0.9</f>
        <v>#REF!</v>
      </c>
      <c r="AB16" s="124" t="e">
        <f>'C завтраками| Bed and breakfast'!#REF!*0.9</f>
        <v>#REF!</v>
      </c>
      <c r="AC16" s="124" t="e">
        <f>'C завтраками| Bed and breakfast'!#REF!*0.9</f>
        <v>#REF!</v>
      </c>
      <c r="AD16" s="124" t="e">
        <f>'C завтраками| Bed and breakfast'!#REF!*0.9</f>
        <v>#REF!</v>
      </c>
      <c r="AE16" s="124" t="e">
        <f>'C завтраками| Bed and breakfast'!#REF!*0.9</f>
        <v>#REF!</v>
      </c>
      <c r="AF16" s="124" t="e">
        <f>'C завтраками| Bed and breakfast'!#REF!*0.9</f>
        <v>#REF!</v>
      </c>
      <c r="AG16" s="124" t="e">
        <f>'C завтраками| Bed and breakfast'!#REF!*0.9</f>
        <v>#REF!</v>
      </c>
      <c r="AH16" s="124" t="e">
        <f>'C завтраками| Bed and breakfast'!#REF!*0.9</f>
        <v>#REF!</v>
      </c>
      <c r="AI16" s="124" t="e">
        <f>'C завтраками| Bed and breakfast'!#REF!*0.9</f>
        <v>#REF!</v>
      </c>
      <c r="AJ16" s="124" t="e">
        <f>'C завтраками| Bed and breakfast'!#REF!*0.9</f>
        <v>#REF!</v>
      </c>
      <c r="AK16" s="124" t="e">
        <f>'C завтраками| Bed and breakfast'!#REF!*0.9</f>
        <v>#REF!</v>
      </c>
      <c r="AL16" s="124" t="e">
        <f>'C завтраками| Bed and breakfast'!#REF!*0.9</f>
        <v>#REF!</v>
      </c>
      <c r="AM16" s="124" t="e">
        <f>'C завтраками| Bed and breakfast'!#REF!*0.9</f>
        <v>#REF!</v>
      </c>
      <c r="AN16" s="124" t="e">
        <f>'C завтраками| Bed and breakfast'!#REF!*0.9</f>
        <v>#REF!</v>
      </c>
      <c r="AO16" s="124" t="e">
        <f>'C завтраками| Bed and breakfast'!#REF!*0.9</f>
        <v>#REF!</v>
      </c>
      <c r="AP16" s="124" t="e">
        <f>'C завтраками| Bed and breakfast'!#REF!*0.9</f>
        <v>#REF!</v>
      </c>
      <c r="AQ16" s="124" t="e">
        <f>'C завтраками| Bed and breakfast'!#REF!*0.9</f>
        <v>#REF!</v>
      </c>
      <c r="AR16" s="124" t="e">
        <f>'C завтраками| Bed and breakfast'!#REF!*0.9</f>
        <v>#REF!</v>
      </c>
      <c r="AS16" s="124" t="e">
        <f>'C завтраками| Bed and breakfast'!#REF!*0.9</f>
        <v>#REF!</v>
      </c>
      <c r="AT16" s="124" t="e">
        <f>'C завтраками| Bed and breakfast'!#REF!*0.9</f>
        <v>#REF!</v>
      </c>
      <c r="AU16" s="124" t="e">
        <f>'C завтраками| Bed and breakfast'!#REF!*0.9</f>
        <v>#REF!</v>
      </c>
      <c r="AV16" s="124" t="e">
        <f>'C завтраками| Bed and breakfast'!#REF!*0.9</f>
        <v>#REF!</v>
      </c>
      <c r="AW16" s="124" t="e">
        <f>'C завтраками| Bed and breakfast'!#REF!*0.9</f>
        <v>#REF!</v>
      </c>
      <c r="AX16" s="124" t="e">
        <f>'C завтраками| Bed and breakfast'!#REF!*0.9</f>
        <v>#REF!</v>
      </c>
      <c r="AY16" s="124" t="e">
        <f>'C завтраками| Bed and breakfast'!#REF!*0.9</f>
        <v>#REF!</v>
      </c>
      <c r="AZ16" s="124" t="e">
        <f>'C завтраками| Bed and breakfast'!#REF!*0.9</f>
        <v>#REF!</v>
      </c>
      <c r="BA16" s="124" t="e">
        <f>'C завтраками| Bed and breakfast'!#REF!*0.9</f>
        <v>#REF!</v>
      </c>
      <c r="BB16" s="124" t="e">
        <f>'C завтраками| Bed and breakfast'!#REF!*0.9</f>
        <v>#REF!</v>
      </c>
      <c r="BC16" s="124" t="e">
        <f>'C завтраками| Bed and breakfast'!#REF!*0.9</f>
        <v>#REF!</v>
      </c>
      <c r="BD16" s="124" t="e">
        <f>'C завтраками| Bed and breakfast'!#REF!*0.9</f>
        <v>#REF!</v>
      </c>
    </row>
    <row r="17" spans="1:56" x14ac:dyDescent="0.2">
      <c r="A17" s="98">
        <v>2</v>
      </c>
      <c r="B17" s="124" t="e">
        <f>'C завтраками| Bed and breakfast'!#REF!*0.9</f>
        <v>#REF!</v>
      </c>
      <c r="C17" s="124" t="e">
        <f>'C завтраками| Bed and breakfast'!#REF!*0.9</f>
        <v>#REF!</v>
      </c>
      <c r="D17" s="124" t="e">
        <f>'C завтраками| Bed and breakfast'!#REF!*0.9</f>
        <v>#REF!</v>
      </c>
      <c r="E17" s="124" t="e">
        <f>'C завтраками| Bed and breakfast'!#REF!*0.9</f>
        <v>#REF!</v>
      </c>
      <c r="F17" s="124" t="e">
        <f>'C завтраками| Bed and breakfast'!#REF!*0.9</f>
        <v>#REF!</v>
      </c>
      <c r="G17" s="124" t="e">
        <f>'C завтраками| Bed and breakfast'!#REF!*0.9</f>
        <v>#REF!</v>
      </c>
      <c r="H17" s="124" t="e">
        <f>'C завтраками| Bed and breakfast'!#REF!*0.9</f>
        <v>#REF!</v>
      </c>
      <c r="I17" s="124" t="e">
        <f>'C завтраками| Bed and breakfast'!#REF!*0.9</f>
        <v>#REF!</v>
      </c>
      <c r="J17" s="124" t="e">
        <f>'C завтраками| Bed and breakfast'!#REF!*0.9</f>
        <v>#REF!</v>
      </c>
      <c r="K17" s="124" t="e">
        <f>'C завтраками| Bed and breakfast'!#REF!*0.9</f>
        <v>#REF!</v>
      </c>
      <c r="L17" s="124" t="e">
        <f>'C завтраками| Bed and breakfast'!#REF!*0.9</f>
        <v>#REF!</v>
      </c>
      <c r="M17" s="124" t="e">
        <f>'C завтраками| Bed and breakfast'!#REF!*0.9</f>
        <v>#REF!</v>
      </c>
      <c r="N17" s="124" t="e">
        <f>'C завтраками| Bed and breakfast'!#REF!*0.9</f>
        <v>#REF!</v>
      </c>
      <c r="O17" s="124" t="e">
        <f>'C завтраками| Bed and breakfast'!#REF!*0.9</f>
        <v>#REF!</v>
      </c>
      <c r="P17" s="124" t="e">
        <f>'C завтраками| Bed and breakfast'!#REF!*0.9</f>
        <v>#REF!</v>
      </c>
      <c r="Q17" s="124" t="e">
        <f>'C завтраками| Bed and breakfast'!#REF!*0.9</f>
        <v>#REF!</v>
      </c>
      <c r="R17" s="124" t="e">
        <f>'C завтраками| Bed and breakfast'!#REF!*0.9</f>
        <v>#REF!</v>
      </c>
      <c r="S17" s="124" t="e">
        <f>'C завтраками| Bed and breakfast'!#REF!*0.9</f>
        <v>#REF!</v>
      </c>
      <c r="T17" s="124" t="e">
        <f>'C завтраками| Bed and breakfast'!#REF!*0.9</f>
        <v>#REF!</v>
      </c>
      <c r="U17" s="124" t="e">
        <f>'C завтраками| Bed and breakfast'!#REF!*0.9</f>
        <v>#REF!</v>
      </c>
      <c r="V17" s="124" t="e">
        <f>'C завтраками| Bed and breakfast'!#REF!*0.9</f>
        <v>#REF!</v>
      </c>
      <c r="W17" s="124" t="e">
        <f>'C завтраками| Bed and breakfast'!#REF!*0.9</f>
        <v>#REF!</v>
      </c>
      <c r="X17" s="124" t="e">
        <f>'C завтраками| Bed and breakfast'!#REF!*0.9</f>
        <v>#REF!</v>
      </c>
      <c r="Y17" s="124" t="e">
        <f>'C завтраками| Bed and breakfast'!#REF!*0.9</f>
        <v>#REF!</v>
      </c>
      <c r="Z17" s="124" t="e">
        <f>'C завтраками| Bed and breakfast'!#REF!*0.9</f>
        <v>#REF!</v>
      </c>
      <c r="AA17" s="124" t="e">
        <f>'C завтраками| Bed and breakfast'!#REF!*0.9</f>
        <v>#REF!</v>
      </c>
      <c r="AB17" s="124" t="e">
        <f>'C завтраками| Bed and breakfast'!#REF!*0.9</f>
        <v>#REF!</v>
      </c>
      <c r="AC17" s="124" t="e">
        <f>'C завтраками| Bed and breakfast'!#REF!*0.9</f>
        <v>#REF!</v>
      </c>
      <c r="AD17" s="124" t="e">
        <f>'C завтраками| Bed and breakfast'!#REF!*0.9</f>
        <v>#REF!</v>
      </c>
      <c r="AE17" s="124" t="e">
        <f>'C завтраками| Bed and breakfast'!#REF!*0.9</f>
        <v>#REF!</v>
      </c>
      <c r="AF17" s="124" t="e">
        <f>'C завтраками| Bed and breakfast'!#REF!*0.9</f>
        <v>#REF!</v>
      </c>
      <c r="AG17" s="124" t="e">
        <f>'C завтраками| Bed and breakfast'!#REF!*0.9</f>
        <v>#REF!</v>
      </c>
      <c r="AH17" s="124" t="e">
        <f>'C завтраками| Bed and breakfast'!#REF!*0.9</f>
        <v>#REF!</v>
      </c>
      <c r="AI17" s="124" t="e">
        <f>'C завтраками| Bed and breakfast'!#REF!*0.9</f>
        <v>#REF!</v>
      </c>
      <c r="AJ17" s="124" t="e">
        <f>'C завтраками| Bed and breakfast'!#REF!*0.9</f>
        <v>#REF!</v>
      </c>
      <c r="AK17" s="124" t="e">
        <f>'C завтраками| Bed and breakfast'!#REF!*0.9</f>
        <v>#REF!</v>
      </c>
      <c r="AL17" s="124" t="e">
        <f>'C завтраками| Bed and breakfast'!#REF!*0.9</f>
        <v>#REF!</v>
      </c>
      <c r="AM17" s="124" t="e">
        <f>'C завтраками| Bed and breakfast'!#REF!*0.9</f>
        <v>#REF!</v>
      </c>
      <c r="AN17" s="124" t="e">
        <f>'C завтраками| Bed and breakfast'!#REF!*0.9</f>
        <v>#REF!</v>
      </c>
      <c r="AO17" s="124" t="e">
        <f>'C завтраками| Bed and breakfast'!#REF!*0.9</f>
        <v>#REF!</v>
      </c>
      <c r="AP17" s="124" t="e">
        <f>'C завтраками| Bed and breakfast'!#REF!*0.9</f>
        <v>#REF!</v>
      </c>
      <c r="AQ17" s="124" t="e">
        <f>'C завтраками| Bed and breakfast'!#REF!*0.9</f>
        <v>#REF!</v>
      </c>
      <c r="AR17" s="124" t="e">
        <f>'C завтраками| Bed and breakfast'!#REF!*0.9</f>
        <v>#REF!</v>
      </c>
      <c r="AS17" s="124" t="e">
        <f>'C завтраками| Bed and breakfast'!#REF!*0.9</f>
        <v>#REF!</v>
      </c>
      <c r="AT17" s="124" t="e">
        <f>'C завтраками| Bed and breakfast'!#REF!*0.9</f>
        <v>#REF!</v>
      </c>
      <c r="AU17" s="124" t="e">
        <f>'C завтраками| Bed and breakfast'!#REF!*0.9</f>
        <v>#REF!</v>
      </c>
      <c r="AV17" s="124" t="e">
        <f>'C завтраками| Bed and breakfast'!#REF!*0.9</f>
        <v>#REF!</v>
      </c>
      <c r="AW17" s="124" t="e">
        <f>'C завтраками| Bed and breakfast'!#REF!*0.9</f>
        <v>#REF!</v>
      </c>
      <c r="AX17" s="124" t="e">
        <f>'C завтраками| Bed and breakfast'!#REF!*0.9</f>
        <v>#REF!</v>
      </c>
      <c r="AY17" s="124" t="e">
        <f>'C завтраками| Bed and breakfast'!#REF!*0.9</f>
        <v>#REF!</v>
      </c>
      <c r="AZ17" s="124" t="e">
        <f>'C завтраками| Bed and breakfast'!#REF!*0.9</f>
        <v>#REF!</v>
      </c>
      <c r="BA17" s="124" t="e">
        <f>'C завтраками| Bed and breakfast'!#REF!*0.9</f>
        <v>#REF!</v>
      </c>
      <c r="BB17" s="124" t="e">
        <f>'C завтраками| Bed and breakfast'!#REF!*0.9</f>
        <v>#REF!</v>
      </c>
      <c r="BC17" s="124" t="e">
        <f>'C завтраками| Bed and breakfast'!#REF!*0.9</f>
        <v>#REF!</v>
      </c>
      <c r="BD17" s="124" t="e">
        <f>'C завтраками| Bed and breakfast'!#REF!*0.9</f>
        <v>#REF!</v>
      </c>
    </row>
    <row r="18" spans="1:56" x14ac:dyDescent="0.2">
      <c r="A18" s="97" t="s">
        <v>139</v>
      </c>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124"/>
      <c r="BB18" s="124"/>
      <c r="BC18" s="124"/>
      <c r="BD18" s="124"/>
    </row>
    <row r="19" spans="1:56" x14ac:dyDescent="0.2">
      <c r="A19" s="98" t="s">
        <v>78</v>
      </c>
      <c r="B19" s="124" t="e">
        <f>'C завтраками| Bed and breakfast'!#REF!*0.9</f>
        <v>#REF!</v>
      </c>
      <c r="C19" s="124" t="e">
        <f>'C завтраками| Bed and breakfast'!#REF!*0.9</f>
        <v>#REF!</v>
      </c>
      <c r="D19" s="124" t="e">
        <f>'C завтраками| Bed and breakfast'!#REF!*0.9</f>
        <v>#REF!</v>
      </c>
      <c r="E19" s="124" t="e">
        <f>'C завтраками| Bed and breakfast'!#REF!*0.9</f>
        <v>#REF!</v>
      </c>
      <c r="F19" s="124" t="e">
        <f>'C завтраками| Bed and breakfast'!#REF!*0.9</f>
        <v>#REF!</v>
      </c>
      <c r="G19" s="124" t="e">
        <f>'C завтраками| Bed and breakfast'!#REF!*0.9</f>
        <v>#REF!</v>
      </c>
      <c r="H19" s="124" t="e">
        <f>'C завтраками| Bed and breakfast'!#REF!*0.9</f>
        <v>#REF!</v>
      </c>
      <c r="I19" s="124" t="e">
        <f>'C завтраками| Bed and breakfast'!#REF!*0.9</f>
        <v>#REF!</v>
      </c>
      <c r="J19" s="124" t="e">
        <f>'C завтраками| Bed and breakfast'!#REF!*0.9</f>
        <v>#REF!</v>
      </c>
      <c r="K19" s="124" t="e">
        <f>'C завтраками| Bed and breakfast'!#REF!*0.9</f>
        <v>#REF!</v>
      </c>
      <c r="L19" s="124" t="e">
        <f>'C завтраками| Bed and breakfast'!#REF!*0.9</f>
        <v>#REF!</v>
      </c>
      <c r="M19" s="124" t="e">
        <f>'C завтраками| Bed and breakfast'!#REF!*0.9</f>
        <v>#REF!</v>
      </c>
      <c r="N19" s="124" t="e">
        <f>'C завтраками| Bed and breakfast'!#REF!*0.9</f>
        <v>#REF!</v>
      </c>
      <c r="O19" s="124" t="e">
        <f>'C завтраками| Bed and breakfast'!#REF!*0.9</f>
        <v>#REF!</v>
      </c>
      <c r="P19" s="124" t="e">
        <f>'C завтраками| Bed and breakfast'!#REF!*0.9</f>
        <v>#REF!</v>
      </c>
      <c r="Q19" s="124" t="e">
        <f>'C завтраками| Bed and breakfast'!#REF!*0.9</f>
        <v>#REF!</v>
      </c>
      <c r="R19" s="124" t="e">
        <f>'C завтраками| Bed and breakfast'!#REF!*0.9</f>
        <v>#REF!</v>
      </c>
      <c r="S19" s="124" t="e">
        <f>'C завтраками| Bed and breakfast'!#REF!*0.9</f>
        <v>#REF!</v>
      </c>
      <c r="T19" s="124" t="e">
        <f>'C завтраками| Bed and breakfast'!#REF!*0.9</f>
        <v>#REF!</v>
      </c>
      <c r="U19" s="124" t="e">
        <f>'C завтраками| Bed and breakfast'!#REF!*0.9</f>
        <v>#REF!</v>
      </c>
      <c r="V19" s="124" t="e">
        <f>'C завтраками| Bed and breakfast'!#REF!*0.9</f>
        <v>#REF!</v>
      </c>
      <c r="W19" s="124" t="e">
        <f>'C завтраками| Bed and breakfast'!#REF!*0.9</f>
        <v>#REF!</v>
      </c>
      <c r="X19" s="124" t="e">
        <f>'C завтраками| Bed and breakfast'!#REF!*0.9</f>
        <v>#REF!</v>
      </c>
      <c r="Y19" s="124" t="e">
        <f>'C завтраками| Bed and breakfast'!#REF!*0.9</f>
        <v>#REF!</v>
      </c>
      <c r="Z19" s="124" t="e">
        <f>'C завтраками| Bed and breakfast'!#REF!*0.9</f>
        <v>#REF!</v>
      </c>
      <c r="AA19" s="124" t="e">
        <f>'C завтраками| Bed and breakfast'!#REF!*0.9</f>
        <v>#REF!</v>
      </c>
      <c r="AB19" s="124" t="e">
        <f>'C завтраками| Bed and breakfast'!#REF!*0.9</f>
        <v>#REF!</v>
      </c>
      <c r="AC19" s="124" t="e">
        <f>'C завтраками| Bed and breakfast'!#REF!*0.9</f>
        <v>#REF!</v>
      </c>
      <c r="AD19" s="124" t="e">
        <f>'C завтраками| Bed and breakfast'!#REF!*0.9</f>
        <v>#REF!</v>
      </c>
      <c r="AE19" s="124" t="e">
        <f>'C завтраками| Bed and breakfast'!#REF!*0.9</f>
        <v>#REF!</v>
      </c>
      <c r="AF19" s="124" t="e">
        <f>'C завтраками| Bed and breakfast'!#REF!*0.9</f>
        <v>#REF!</v>
      </c>
      <c r="AG19" s="124" t="e">
        <f>'C завтраками| Bed and breakfast'!#REF!*0.9</f>
        <v>#REF!</v>
      </c>
      <c r="AH19" s="124" t="e">
        <f>'C завтраками| Bed and breakfast'!#REF!*0.9</f>
        <v>#REF!</v>
      </c>
      <c r="AI19" s="124" t="e">
        <f>'C завтраками| Bed and breakfast'!#REF!*0.9</f>
        <v>#REF!</v>
      </c>
      <c r="AJ19" s="124" t="e">
        <f>'C завтраками| Bed and breakfast'!#REF!*0.9</f>
        <v>#REF!</v>
      </c>
      <c r="AK19" s="124" t="e">
        <f>'C завтраками| Bed and breakfast'!#REF!*0.9</f>
        <v>#REF!</v>
      </c>
      <c r="AL19" s="124" t="e">
        <f>'C завтраками| Bed and breakfast'!#REF!*0.9</f>
        <v>#REF!</v>
      </c>
      <c r="AM19" s="124" t="e">
        <f>'C завтраками| Bed and breakfast'!#REF!*0.9</f>
        <v>#REF!</v>
      </c>
      <c r="AN19" s="124" t="e">
        <f>'C завтраками| Bed and breakfast'!#REF!*0.9</f>
        <v>#REF!</v>
      </c>
      <c r="AO19" s="124" t="e">
        <f>'C завтраками| Bed and breakfast'!#REF!*0.9</f>
        <v>#REF!</v>
      </c>
      <c r="AP19" s="124" t="e">
        <f>'C завтраками| Bed and breakfast'!#REF!*0.9</f>
        <v>#REF!</v>
      </c>
      <c r="AQ19" s="124" t="e">
        <f>'C завтраками| Bed and breakfast'!#REF!*0.9</f>
        <v>#REF!</v>
      </c>
      <c r="AR19" s="124" t="e">
        <f>'C завтраками| Bed and breakfast'!#REF!*0.9</f>
        <v>#REF!</v>
      </c>
      <c r="AS19" s="124" t="e">
        <f>'C завтраками| Bed and breakfast'!#REF!*0.9</f>
        <v>#REF!</v>
      </c>
      <c r="AT19" s="124" t="e">
        <f>'C завтраками| Bed and breakfast'!#REF!*0.9</f>
        <v>#REF!</v>
      </c>
      <c r="AU19" s="124" t="e">
        <f>'C завтраками| Bed and breakfast'!#REF!*0.9</f>
        <v>#REF!</v>
      </c>
      <c r="AV19" s="124" t="e">
        <f>'C завтраками| Bed and breakfast'!#REF!*0.9</f>
        <v>#REF!</v>
      </c>
      <c r="AW19" s="124" t="e">
        <f>'C завтраками| Bed and breakfast'!#REF!*0.9</f>
        <v>#REF!</v>
      </c>
      <c r="AX19" s="124" t="e">
        <f>'C завтраками| Bed and breakfast'!#REF!*0.9</f>
        <v>#REF!</v>
      </c>
      <c r="AY19" s="124" t="e">
        <f>'C завтраками| Bed and breakfast'!#REF!*0.9</f>
        <v>#REF!</v>
      </c>
      <c r="AZ19" s="124" t="e">
        <f>'C завтраками| Bed and breakfast'!#REF!*0.9</f>
        <v>#REF!</v>
      </c>
      <c r="BA19" s="124" t="e">
        <f>'C завтраками| Bed and breakfast'!#REF!*0.9</f>
        <v>#REF!</v>
      </c>
      <c r="BB19" s="124" t="e">
        <f>'C завтраками| Bed and breakfast'!#REF!*0.9</f>
        <v>#REF!</v>
      </c>
      <c r="BC19" s="124" t="e">
        <f>'C завтраками| Bed and breakfast'!#REF!*0.9</f>
        <v>#REF!</v>
      </c>
      <c r="BD19" s="124" t="e">
        <f>'C завтраками| Bed and breakfast'!#REF!*0.9</f>
        <v>#REF!</v>
      </c>
    </row>
    <row r="20" spans="1:56" x14ac:dyDescent="0.2">
      <c r="A20" s="97" t="s">
        <v>138</v>
      </c>
      <c r="B20" s="124"/>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4"/>
      <c r="BA20" s="124"/>
      <c r="BB20" s="124"/>
      <c r="BC20" s="124"/>
      <c r="BD20" s="124"/>
    </row>
    <row r="21" spans="1:56" x14ac:dyDescent="0.2">
      <c r="A21" s="98" t="s">
        <v>67</v>
      </c>
      <c r="B21" s="124" t="e">
        <f>'C завтраками| Bed and breakfast'!#REF!*0.9</f>
        <v>#REF!</v>
      </c>
      <c r="C21" s="124" t="e">
        <f>'C завтраками| Bed and breakfast'!#REF!*0.9</f>
        <v>#REF!</v>
      </c>
      <c r="D21" s="124" t="e">
        <f>'C завтраками| Bed and breakfast'!#REF!*0.9</f>
        <v>#REF!</v>
      </c>
      <c r="E21" s="124" t="e">
        <f>'C завтраками| Bed and breakfast'!#REF!*0.9</f>
        <v>#REF!</v>
      </c>
      <c r="F21" s="124" t="e">
        <f>'C завтраками| Bed and breakfast'!#REF!*0.9</f>
        <v>#REF!</v>
      </c>
      <c r="G21" s="124" t="e">
        <f>'C завтраками| Bed and breakfast'!#REF!*0.9</f>
        <v>#REF!</v>
      </c>
      <c r="H21" s="124" t="e">
        <f>'C завтраками| Bed and breakfast'!#REF!*0.9</f>
        <v>#REF!</v>
      </c>
      <c r="I21" s="124" t="e">
        <f>'C завтраками| Bed and breakfast'!#REF!*0.9</f>
        <v>#REF!</v>
      </c>
      <c r="J21" s="124" t="e">
        <f>'C завтраками| Bed and breakfast'!#REF!*0.9</f>
        <v>#REF!</v>
      </c>
      <c r="K21" s="124" t="e">
        <f>'C завтраками| Bed and breakfast'!#REF!*0.9</f>
        <v>#REF!</v>
      </c>
      <c r="L21" s="124" t="e">
        <f>'C завтраками| Bed and breakfast'!#REF!*0.9</f>
        <v>#REF!</v>
      </c>
      <c r="M21" s="124" t="e">
        <f>'C завтраками| Bed and breakfast'!#REF!*0.9</f>
        <v>#REF!</v>
      </c>
      <c r="N21" s="124" t="e">
        <f>'C завтраками| Bed and breakfast'!#REF!*0.9</f>
        <v>#REF!</v>
      </c>
      <c r="O21" s="124" t="e">
        <f>'C завтраками| Bed and breakfast'!#REF!*0.9</f>
        <v>#REF!</v>
      </c>
      <c r="P21" s="124" t="e">
        <f>'C завтраками| Bed and breakfast'!#REF!*0.9</f>
        <v>#REF!</v>
      </c>
      <c r="Q21" s="124" t="e">
        <f>'C завтраками| Bed and breakfast'!#REF!*0.9</f>
        <v>#REF!</v>
      </c>
      <c r="R21" s="124" t="e">
        <f>'C завтраками| Bed and breakfast'!#REF!*0.9</f>
        <v>#REF!</v>
      </c>
      <c r="S21" s="124" t="e">
        <f>'C завтраками| Bed and breakfast'!#REF!*0.9</f>
        <v>#REF!</v>
      </c>
      <c r="T21" s="124" t="e">
        <f>'C завтраками| Bed and breakfast'!#REF!*0.9</f>
        <v>#REF!</v>
      </c>
      <c r="U21" s="124" t="e">
        <f>'C завтраками| Bed and breakfast'!#REF!*0.9</f>
        <v>#REF!</v>
      </c>
      <c r="V21" s="124" t="e">
        <f>'C завтраками| Bed and breakfast'!#REF!*0.9</f>
        <v>#REF!</v>
      </c>
      <c r="W21" s="124" t="e">
        <f>'C завтраками| Bed and breakfast'!#REF!*0.9</f>
        <v>#REF!</v>
      </c>
      <c r="X21" s="124" t="e">
        <f>'C завтраками| Bed and breakfast'!#REF!*0.9</f>
        <v>#REF!</v>
      </c>
      <c r="Y21" s="124" t="e">
        <f>'C завтраками| Bed and breakfast'!#REF!*0.9</f>
        <v>#REF!</v>
      </c>
      <c r="Z21" s="124" t="e">
        <f>'C завтраками| Bed and breakfast'!#REF!*0.9</f>
        <v>#REF!</v>
      </c>
      <c r="AA21" s="124" t="e">
        <f>'C завтраками| Bed and breakfast'!#REF!*0.9</f>
        <v>#REF!</v>
      </c>
      <c r="AB21" s="124" t="e">
        <f>'C завтраками| Bed and breakfast'!#REF!*0.9</f>
        <v>#REF!</v>
      </c>
      <c r="AC21" s="124" t="e">
        <f>'C завтраками| Bed and breakfast'!#REF!*0.9</f>
        <v>#REF!</v>
      </c>
      <c r="AD21" s="124" t="e">
        <f>'C завтраками| Bed and breakfast'!#REF!*0.9</f>
        <v>#REF!</v>
      </c>
      <c r="AE21" s="124" t="e">
        <f>'C завтраками| Bed and breakfast'!#REF!*0.9</f>
        <v>#REF!</v>
      </c>
      <c r="AF21" s="124" t="e">
        <f>'C завтраками| Bed and breakfast'!#REF!*0.9</f>
        <v>#REF!</v>
      </c>
      <c r="AG21" s="124" t="e">
        <f>'C завтраками| Bed and breakfast'!#REF!*0.9</f>
        <v>#REF!</v>
      </c>
      <c r="AH21" s="124" t="e">
        <f>'C завтраками| Bed and breakfast'!#REF!*0.9</f>
        <v>#REF!</v>
      </c>
      <c r="AI21" s="124" t="e">
        <f>'C завтраками| Bed and breakfast'!#REF!*0.9</f>
        <v>#REF!</v>
      </c>
      <c r="AJ21" s="124" t="e">
        <f>'C завтраками| Bed and breakfast'!#REF!*0.9</f>
        <v>#REF!</v>
      </c>
      <c r="AK21" s="124" t="e">
        <f>'C завтраками| Bed and breakfast'!#REF!*0.9</f>
        <v>#REF!</v>
      </c>
      <c r="AL21" s="124" t="e">
        <f>'C завтраками| Bed and breakfast'!#REF!*0.9</f>
        <v>#REF!</v>
      </c>
      <c r="AM21" s="124" t="e">
        <f>'C завтраками| Bed and breakfast'!#REF!*0.9</f>
        <v>#REF!</v>
      </c>
      <c r="AN21" s="124" t="e">
        <f>'C завтраками| Bed and breakfast'!#REF!*0.9</f>
        <v>#REF!</v>
      </c>
      <c r="AO21" s="124" t="e">
        <f>'C завтраками| Bed and breakfast'!#REF!*0.9</f>
        <v>#REF!</v>
      </c>
      <c r="AP21" s="124" t="e">
        <f>'C завтраками| Bed and breakfast'!#REF!*0.9</f>
        <v>#REF!</v>
      </c>
      <c r="AQ21" s="124" t="e">
        <f>'C завтраками| Bed and breakfast'!#REF!*0.9</f>
        <v>#REF!</v>
      </c>
      <c r="AR21" s="124" t="e">
        <f>'C завтраками| Bed and breakfast'!#REF!*0.9</f>
        <v>#REF!</v>
      </c>
      <c r="AS21" s="124" t="e">
        <f>'C завтраками| Bed and breakfast'!#REF!*0.9</f>
        <v>#REF!</v>
      </c>
      <c r="AT21" s="124" t="e">
        <f>'C завтраками| Bed and breakfast'!#REF!*0.9</f>
        <v>#REF!</v>
      </c>
      <c r="AU21" s="124" t="e">
        <f>'C завтраками| Bed and breakfast'!#REF!*0.9</f>
        <v>#REF!</v>
      </c>
      <c r="AV21" s="124" t="e">
        <f>'C завтраками| Bed and breakfast'!#REF!*0.9</f>
        <v>#REF!</v>
      </c>
      <c r="AW21" s="124" t="e">
        <f>'C завтраками| Bed and breakfast'!#REF!*0.9</f>
        <v>#REF!</v>
      </c>
      <c r="AX21" s="124" t="e">
        <f>'C завтраками| Bed and breakfast'!#REF!*0.9</f>
        <v>#REF!</v>
      </c>
      <c r="AY21" s="124" t="e">
        <f>'C завтраками| Bed and breakfast'!#REF!*0.9</f>
        <v>#REF!</v>
      </c>
      <c r="AZ21" s="124" t="e">
        <f>'C завтраками| Bed and breakfast'!#REF!*0.9</f>
        <v>#REF!</v>
      </c>
      <c r="BA21" s="124" t="e">
        <f>'C завтраками| Bed and breakfast'!#REF!*0.9</f>
        <v>#REF!</v>
      </c>
      <c r="BB21" s="124" t="e">
        <f>'C завтраками| Bed and breakfast'!#REF!*0.9</f>
        <v>#REF!</v>
      </c>
      <c r="BC21" s="124" t="e">
        <f>'C завтраками| Bed and breakfast'!#REF!*0.9</f>
        <v>#REF!</v>
      </c>
      <c r="BD21" s="124" t="e">
        <f>'C завтраками| Bed and breakfast'!#REF!*0.9</f>
        <v>#REF!</v>
      </c>
    </row>
    <row r="22" spans="1:56" x14ac:dyDescent="0.2">
      <c r="A22" s="158"/>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5"/>
      <c r="BA22" s="125"/>
      <c r="BB22" s="125"/>
      <c r="BC22" s="125"/>
      <c r="BD22" s="125"/>
    </row>
    <row r="23" spans="1:56" ht="10.35" customHeight="1" x14ac:dyDescent="0.2">
      <c r="A23" s="158"/>
      <c r="B23" s="125"/>
      <c r="C23" s="125"/>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N23" s="125"/>
      <c r="AO23" s="125"/>
      <c r="AP23" s="125"/>
      <c r="AQ23" s="125"/>
      <c r="AR23" s="125"/>
      <c r="AS23" s="125"/>
      <c r="AT23" s="125"/>
      <c r="AU23" s="125"/>
      <c r="AV23" s="125"/>
      <c r="AW23" s="125"/>
      <c r="AX23" s="125"/>
      <c r="AY23" s="125"/>
      <c r="AZ23" s="125"/>
      <c r="BA23" s="125"/>
      <c r="BB23" s="125"/>
      <c r="BC23" s="125"/>
      <c r="BD23" s="125"/>
    </row>
    <row r="24" spans="1:56" ht="10.35" customHeight="1" x14ac:dyDescent="0.2">
      <c r="A24" s="107"/>
      <c r="B24" s="125"/>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c r="AN24" s="125"/>
      <c r="AO24" s="125"/>
      <c r="AP24" s="125"/>
      <c r="AQ24" s="125"/>
      <c r="AR24" s="125"/>
      <c r="AS24" s="125"/>
      <c r="AT24" s="125"/>
      <c r="AU24" s="125"/>
      <c r="AV24" s="125"/>
      <c r="AW24" s="125"/>
      <c r="AX24" s="125"/>
      <c r="AY24" s="125"/>
      <c r="AZ24" s="125"/>
      <c r="BA24" s="125"/>
      <c r="BB24" s="125"/>
      <c r="BC24" s="125"/>
      <c r="BD24" s="125"/>
    </row>
    <row r="25" spans="1:56" ht="25.5" customHeight="1" x14ac:dyDescent="0.2">
      <c r="A25" s="157" t="s">
        <v>163</v>
      </c>
      <c r="B25" s="269" t="e">
        <f t="shared" ref="B25:Q26" si="0">B4</f>
        <v>#REF!</v>
      </c>
      <c r="C25" s="269" t="e">
        <f t="shared" si="0"/>
        <v>#REF!</v>
      </c>
      <c r="D25" s="269" t="e">
        <f t="shared" si="0"/>
        <v>#REF!</v>
      </c>
      <c r="E25" s="269" t="e">
        <f t="shared" si="0"/>
        <v>#REF!</v>
      </c>
      <c r="F25" s="269" t="e">
        <f t="shared" si="0"/>
        <v>#REF!</v>
      </c>
      <c r="G25" s="269" t="e">
        <f t="shared" si="0"/>
        <v>#REF!</v>
      </c>
      <c r="H25" s="269" t="e">
        <f t="shared" si="0"/>
        <v>#REF!</v>
      </c>
      <c r="I25" s="269" t="e">
        <f t="shared" si="0"/>
        <v>#REF!</v>
      </c>
      <c r="J25" s="269" t="e">
        <f t="shared" si="0"/>
        <v>#REF!</v>
      </c>
      <c r="K25" s="269" t="e">
        <f t="shared" si="0"/>
        <v>#REF!</v>
      </c>
      <c r="L25" s="269" t="e">
        <f t="shared" si="0"/>
        <v>#REF!</v>
      </c>
      <c r="M25" s="269" t="e">
        <f t="shared" si="0"/>
        <v>#REF!</v>
      </c>
      <c r="N25" s="269" t="e">
        <f t="shared" si="0"/>
        <v>#REF!</v>
      </c>
      <c r="O25" s="269" t="e">
        <f t="shared" si="0"/>
        <v>#REF!</v>
      </c>
      <c r="P25" s="269" t="e">
        <f t="shared" si="0"/>
        <v>#REF!</v>
      </c>
      <c r="Q25" s="269" t="e">
        <f t="shared" si="0"/>
        <v>#REF!</v>
      </c>
      <c r="R25" s="269" t="e">
        <f t="shared" ref="C25:BD26" si="1">R4</f>
        <v>#REF!</v>
      </c>
      <c r="S25" s="269" t="e">
        <f t="shared" si="1"/>
        <v>#REF!</v>
      </c>
      <c r="T25" s="269" t="e">
        <f t="shared" si="1"/>
        <v>#REF!</v>
      </c>
      <c r="U25" s="269" t="e">
        <f t="shared" si="1"/>
        <v>#REF!</v>
      </c>
      <c r="V25" s="269" t="e">
        <f t="shared" si="1"/>
        <v>#REF!</v>
      </c>
      <c r="W25" s="269" t="e">
        <f t="shared" si="1"/>
        <v>#REF!</v>
      </c>
      <c r="X25" s="269" t="e">
        <f t="shared" si="1"/>
        <v>#REF!</v>
      </c>
      <c r="Y25" s="269" t="e">
        <f t="shared" si="1"/>
        <v>#REF!</v>
      </c>
      <c r="Z25" s="269" t="e">
        <f t="shared" si="1"/>
        <v>#REF!</v>
      </c>
      <c r="AA25" s="269" t="e">
        <f t="shared" si="1"/>
        <v>#REF!</v>
      </c>
      <c r="AB25" s="269" t="e">
        <f t="shared" si="1"/>
        <v>#REF!</v>
      </c>
      <c r="AC25" s="269" t="e">
        <f t="shared" si="1"/>
        <v>#REF!</v>
      </c>
      <c r="AD25" s="269" t="e">
        <f t="shared" si="1"/>
        <v>#REF!</v>
      </c>
      <c r="AE25" s="269" t="e">
        <f t="shared" si="1"/>
        <v>#REF!</v>
      </c>
      <c r="AF25" s="269" t="e">
        <f t="shared" si="1"/>
        <v>#REF!</v>
      </c>
      <c r="AG25" s="269" t="e">
        <f t="shared" si="1"/>
        <v>#REF!</v>
      </c>
      <c r="AH25" s="269" t="e">
        <f t="shared" si="1"/>
        <v>#REF!</v>
      </c>
      <c r="AI25" s="269" t="e">
        <f t="shared" si="1"/>
        <v>#REF!</v>
      </c>
      <c r="AJ25" s="269" t="e">
        <f t="shared" si="1"/>
        <v>#REF!</v>
      </c>
      <c r="AK25" s="269" t="e">
        <f t="shared" si="1"/>
        <v>#REF!</v>
      </c>
      <c r="AL25" s="269" t="e">
        <f t="shared" si="1"/>
        <v>#REF!</v>
      </c>
      <c r="AM25" s="269" t="e">
        <f t="shared" si="1"/>
        <v>#REF!</v>
      </c>
      <c r="AN25" s="269" t="e">
        <f t="shared" si="1"/>
        <v>#REF!</v>
      </c>
      <c r="AO25" s="269" t="e">
        <f t="shared" si="1"/>
        <v>#REF!</v>
      </c>
      <c r="AP25" s="269" t="e">
        <f t="shared" si="1"/>
        <v>#REF!</v>
      </c>
      <c r="AQ25" s="269" t="e">
        <f t="shared" si="1"/>
        <v>#REF!</v>
      </c>
      <c r="AR25" s="269" t="e">
        <f t="shared" si="1"/>
        <v>#REF!</v>
      </c>
      <c r="AS25" s="269" t="e">
        <f t="shared" si="1"/>
        <v>#REF!</v>
      </c>
      <c r="AT25" s="269" t="e">
        <f t="shared" si="1"/>
        <v>#REF!</v>
      </c>
      <c r="AU25" s="269" t="e">
        <f t="shared" si="1"/>
        <v>#REF!</v>
      </c>
      <c r="AV25" s="269" t="e">
        <f t="shared" si="1"/>
        <v>#REF!</v>
      </c>
      <c r="AW25" s="269" t="e">
        <f t="shared" si="1"/>
        <v>#REF!</v>
      </c>
      <c r="AX25" s="269" t="e">
        <f t="shared" si="1"/>
        <v>#REF!</v>
      </c>
      <c r="AY25" s="269" t="e">
        <f t="shared" si="1"/>
        <v>#REF!</v>
      </c>
      <c r="AZ25" s="269" t="e">
        <f t="shared" si="1"/>
        <v>#REF!</v>
      </c>
      <c r="BA25" s="269" t="e">
        <f t="shared" si="1"/>
        <v>#REF!</v>
      </c>
      <c r="BB25" s="269" t="e">
        <f t="shared" si="1"/>
        <v>#REF!</v>
      </c>
      <c r="BC25" s="269" t="e">
        <f t="shared" si="1"/>
        <v>#REF!</v>
      </c>
      <c r="BD25" s="269" t="e">
        <f t="shared" si="1"/>
        <v>#REF!</v>
      </c>
    </row>
    <row r="26" spans="1:56" s="34" customFormat="1" ht="24.6" customHeight="1" x14ac:dyDescent="0.2">
      <c r="A26" s="67" t="s">
        <v>124</v>
      </c>
      <c r="B26" s="269" t="e">
        <f t="shared" si="0"/>
        <v>#REF!</v>
      </c>
      <c r="C26" s="269" t="e">
        <f t="shared" si="1"/>
        <v>#REF!</v>
      </c>
      <c r="D26" s="269" t="e">
        <f t="shared" si="1"/>
        <v>#REF!</v>
      </c>
      <c r="E26" s="269" t="e">
        <f t="shared" si="1"/>
        <v>#REF!</v>
      </c>
      <c r="F26" s="269" t="e">
        <f t="shared" si="1"/>
        <v>#REF!</v>
      </c>
      <c r="G26" s="269" t="e">
        <f t="shared" si="1"/>
        <v>#REF!</v>
      </c>
      <c r="H26" s="269" t="e">
        <f t="shared" si="1"/>
        <v>#REF!</v>
      </c>
      <c r="I26" s="269" t="e">
        <f t="shared" si="1"/>
        <v>#REF!</v>
      </c>
      <c r="J26" s="269" t="e">
        <f t="shared" si="1"/>
        <v>#REF!</v>
      </c>
      <c r="K26" s="269" t="e">
        <f t="shared" si="1"/>
        <v>#REF!</v>
      </c>
      <c r="L26" s="269" t="e">
        <f t="shared" si="1"/>
        <v>#REF!</v>
      </c>
      <c r="M26" s="269" t="e">
        <f t="shared" si="1"/>
        <v>#REF!</v>
      </c>
      <c r="N26" s="269" t="e">
        <f t="shared" si="1"/>
        <v>#REF!</v>
      </c>
      <c r="O26" s="269" t="e">
        <f t="shared" si="1"/>
        <v>#REF!</v>
      </c>
      <c r="P26" s="269" t="e">
        <f t="shared" si="1"/>
        <v>#REF!</v>
      </c>
      <c r="Q26" s="269" t="e">
        <f t="shared" si="1"/>
        <v>#REF!</v>
      </c>
      <c r="R26" s="269" t="e">
        <f t="shared" si="1"/>
        <v>#REF!</v>
      </c>
      <c r="S26" s="269" t="e">
        <f t="shared" si="1"/>
        <v>#REF!</v>
      </c>
      <c r="T26" s="269" t="e">
        <f t="shared" si="1"/>
        <v>#REF!</v>
      </c>
      <c r="U26" s="269" t="e">
        <f t="shared" si="1"/>
        <v>#REF!</v>
      </c>
      <c r="V26" s="269" t="e">
        <f t="shared" si="1"/>
        <v>#REF!</v>
      </c>
      <c r="W26" s="269" t="e">
        <f t="shared" si="1"/>
        <v>#REF!</v>
      </c>
      <c r="X26" s="269" t="e">
        <f t="shared" si="1"/>
        <v>#REF!</v>
      </c>
      <c r="Y26" s="269" t="e">
        <f t="shared" si="1"/>
        <v>#REF!</v>
      </c>
      <c r="Z26" s="269" t="e">
        <f t="shared" si="1"/>
        <v>#REF!</v>
      </c>
      <c r="AA26" s="269" t="e">
        <f t="shared" si="1"/>
        <v>#REF!</v>
      </c>
      <c r="AB26" s="269" t="e">
        <f t="shared" si="1"/>
        <v>#REF!</v>
      </c>
      <c r="AC26" s="269" t="e">
        <f t="shared" si="1"/>
        <v>#REF!</v>
      </c>
      <c r="AD26" s="269" t="e">
        <f t="shared" si="1"/>
        <v>#REF!</v>
      </c>
      <c r="AE26" s="269" t="e">
        <f t="shared" si="1"/>
        <v>#REF!</v>
      </c>
      <c r="AF26" s="269" t="e">
        <f t="shared" si="1"/>
        <v>#REF!</v>
      </c>
      <c r="AG26" s="269" t="e">
        <f t="shared" si="1"/>
        <v>#REF!</v>
      </c>
      <c r="AH26" s="269" t="e">
        <f t="shared" si="1"/>
        <v>#REF!</v>
      </c>
      <c r="AI26" s="269" t="e">
        <f t="shared" si="1"/>
        <v>#REF!</v>
      </c>
      <c r="AJ26" s="269" t="e">
        <f t="shared" si="1"/>
        <v>#REF!</v>
      </c>
      <c r="AK26" s="269" t="e">
        <f t="shared" si="1"/>
        <v>#REF!</v>
      </c>
      <c r="AL26" s="269" t="e">
        <f t="shared" si="1"/>
        <v>#REF!</v>
      </c>
      <c r="AM26" s="269" t="e">
        <f t="shared" si="1"/>
        <v>#REF!</v>
      </c>
      <c r="AN26" s="269" t="e">
        <f t="shared" si="1"/>
        <v>#REF!</v>
      </c>
      <c r="AO26" s="269" t="e">
        <f t="shared" si="1"/>
        <v>#REF!</v>
      </c>
      <c r="AP26" s="269" t="e">
        <f t="shared" si="1"/>
        <v>#REF!</v>
      </c>
      <c r="AQ26" s="269" t="e">
        <f t="shared" si="1"/>
        <v>#REF!</v>
      </c>
      <c r="AR26" s="269" t="e">
        <f t="shared" si="1"/>
        <v>#REF!</v>
      </c>
      <c r="AS26" s="269" t="e">
        <f t="shared" si="1"/>
        <v>#REF!</v>
      </c>
      <c r="AT26" s="269" t="e">
        <f t="shared" si="1"/>
        <v>#REF!</v>
      </c>
      <c r="AU26" s="269" t="e">
        <f t="shared" si="1"/>
        <v>#REF!</v>
      </c>
      <c r="AV26" s="269" t="e">
        <f t="shared" si="1"/>
        <v>#REF!</v>
      </c>
      <c r="AW26" s="269" t="e">
        <f t="shared" si="1"/>
        <v>#REF!</v>
      </c>
      <c r="AX26" s="269" t="e">
        <f t="shared" si="1"/>
        <v>#REF!</v>
      </c>
      <c r="AY26" s="269" t="e">
        <f t="shared" si="1"/>
        <v>#REF!</v>
      </c>
      <c r="AZ26" s="269" t="e">
        <f t="shared" si="1"/>
        <v>#REF!</v>
      </c>
      <c r="BA26" s="269" t="e">
        <f t="shared" si="1"/>
        <v>#REF!</v>
      </c>
      <c r="BB26" s="269" t="e">
        <f t="shared" si="1"/>
        <v>#REF!</v>
      </c>
      <c r="BC26" s="269" t="e">
        <f t="shared" si="1"/>
        <v>#REF!</v>
      </c>
      <c r="BD26" s="269" t="e">
        <f t="shared" si="1"/>
        <v>#REF!</v>
      </c>
    </row>
    <row r="27" spans="1:56" x14ac:dyDescent="0.2">
      <c r="A27" s="97" t="s">
        <v>136</v>
      </c>
    </row>
    <row r="28" spans="1:56" x14ac:dyDescent="0.2">
      <c r="A28" s="98">
        <v>1</v>
      </c>
      <c r="B28" s="124" t="e">
        <f t="shared" ref="B28:Q29" si="2">ROUND(B7*0.9,)</f>
        <v>#REF!</v>
      </c>
      <c r="C28" s="124" t="e">
        <f t="shared" si="2"/>
        <v>#REF!</v>
      </c>
      <c r="D28" s="124" t="e">
        <f t="shared" si="2"/>
        <v>#REF!</v>
      </c>
      <c r="E28" s="124" t="e">
        <f t="shared" si="2"/>
        <v>#REF!</v>
      </c>
      <c r="F28" s="124" t="e">
        <f t="shared" si="2"/>
        <v>#REF!</v>
      </c>
      <c r="G28" s="124" t="e">
        <f t="shared" si="2"/>
        <v>#REF!</v>
      </c>
      <c r="H28" s="124" t="e">
        <f t="shared" si="2"/>
        <v>#REF!</v>
      </c>
      <c r="I28" s="124" t="e">
        <f t="shared" si="2"/>
        <v>#REF!</v>
      </c>
      <c r="J28" s="124" t="e">
        <f t="shared" si="2"/>
        <v>#REF!</v>
      </c>
      <c r="K28" s="124" t="e">
        <f t="shared" si="2"/>
        <v>#REF!</v>
      </c>
      <c r="L28" s="124" t="e">
        <f t="shared" si="2"/>
        <v>#REF!</v>
      </c>
      <c r="M28" s="124" t="e">
        <f t="shared" si="2"/>
        <v>#REF!</v>
      </c>
      <c r="N28" s="124" t="e">
        <f t="shared" si="2"/>
        <v>#REF!</v>
      </c>
      <c r="O28" s="124" t="e">
        <f t="shared" si="2"/>
        <v>#REF!</v>
      </c>
      <c r="P28" s="124" t="e">
        <f t="shared" si="2"/>
        <v>#REF!</v>
      </c>
      <c r="Q28" s="124" t="e">
        <f t="shared" si="2"/>
        <v>#REF!</v>
      </c>
      <c r="R28" s="124" t="e">
        <f t="shared" ref="C28:BD29" si="3">ROUND(R7*0.9,)</f>
        <v>#REF!</v>
      </c>
      <c r="S28" s="124" t="e">
        <f t="shared" si="3"/>
        <v>#REF!</v>
      </c>
      <c r="T28" s="124" t="e">
        <f t="shared" si="3"/>
        <v>#REF!</v>
      </c>
      <c r="U28" s="124" t="e">
        <f t="shared" si="3"/>
        <v>#REF!</v>
      </c>
      <c r="V28" s="124" t="e">
        <f t="shared" si="3"/>
        <v>#REF!</v>
      </c>
      <c r="W28" s="124" t="e">
        <f t="shared" si="3"/>
        <v>#REF!</v>
      </c>
      <c r="X28" s="124" t="e">
        <f t="shared" si="3"/>
        <v>#REF!</v>
      </c>
      <c r="Y28" s="124" t="e">
        <f t="shared" si="3"/>
        <v>#REF!</v>
      </c>
      <c r="Z28" s="124" t="e">
        <f t="shared" si="3"/>
        <v>#REF!</v>
      </c>
      <c r="AA28" s="124" t="e">
        <f t="shared" si="3"/>
        <v>#REF!</v>
      </c>
      <c r="AB28" s="124" t="e">
        <f t="shared" si="3"/>
        <v>#REF!</v>
      </c>
      <c r="AC28" s="124" t="e">
        <f t="shared" si="3"/>
        <v>#REF!</v>
      </c>
      <c r="AD28" s="124" t="e">
        <f t="shared" si="3"/>
        <v>#REF!</v>
      </c>
      <c r="AE28" s="124" t="e">
        <f t="shared" si="3"/>
        <v>#REF!</v>
      </c>
      <c r="AF28" s="124" t="e">
        <f t="shared" si="3"/>
        <v>#REF!</v>
      </c>
      <c r="AG28" s="124" t="e">
        <f t="shared" si="3"/>
        <v>#REF!</v>
      </c>
      <c r="AH28" s="124" t="e">
        <f t="shared" si="3"/>
        <v>#REF!</v>
      </c>
      <c r="AI28" s="124" t="e">
        <f t="shared" si="3"/>
        <v>#REF!</v>
      </c>
      <c r="AJ28" s="124" t="e">
        <f t="shared" si="3"/>
        <v>#REF!</v>
      </c>
      <c r="AK28" s="124" t="e">
        <f t="shared" si="3"/>
        <v>#REF!</v>
      </c>
      <c r="AL28" s="124" t="e">
        <f t="shared" si="3"/>
        <v>#REF!</v>
      </c>
      <c r="AM28" s="124" t="e">
        <f t="shared" si="3"/>
        <v>#REF!</v>
      </c>
      <c r="AN28" s="124" t="e">
        <f t="shared" si="3"/>
        <v>#REF!</v>
      </c>
      <c r="AO28" s="124" t="e">
        <f t="shared" si="3"/>
        <v>#REF!</v>
      </c>
      <c r="AP28" s="124" t="e">
        <f t="shared" si="3"/>
        <v>#REF!</v>
      </c>
      <c r="AQ28" s="124" t="e">
        <f t="shared" si="3"/>
        <v>#REF!</v>
      </c>
      <c r="AR28" s="124" t="e">
        <f t="shared" si="3"/>
        <v>#REF!</v>
      </c>
      <c r="AS28" s="124" t="e">
        <f t="shared" si="3"/>
        <v>#REF!</v>
      </c>
      <c r="AT28" s="124" t="e">
        <f t="shared" si="3"/>
        <v>#REF!</v>
      </c>
      <c r="AU28" s="124" t="e">
        <f t="shared" si="3"/>
        <v>#REF!</v>
      </c>
      <c r="AV28" s="124" t="e">
        <f t="shared" si="3"/>
        <v>#REF!</v>
      </c>
      <c r="AW28" s="124" t="e">
        <f t="shared" si="3"/>
        <v>#REF!</v>
      </c>
      <c r="AX28" s="124" t="e">
        <f t="shared" si="3"/>
        <v>#REF!</v>
      </c>
      <c r="AY28" s="124" t="e">
        <f t="shared" si="3"/>
        <v>#REF!</v>
      </c>
      <c r="AZ28" s="124" t="e">
        <f t="shared" si="3"/>
        <v>#REF!</v>
      </c>
      <c r="BA28" s="124" t="e">
        <f t="shared" si="3"/>
        <v>#REF!</v>
      </c>
      <c r="BB28" s="124" t="e">
        <f t="shared" si="3"/>
        <v>#REF!</v>
      </c>
      <c r="BC28" s="124" t="e">
        <f t="shared" si="3"/>
        <v>#REF!</v>
      </c>
      <c r="BD28" s="124" t="e">
        <f t="shared" si="3"/>
        <v>#REF!</v>
      </c>
    </row>
    <row r="29" spans="1:56" x14ac:dyDescent="0.2">
      <c r="A29" s="98">
        <v>2</v>
      </c>
      <c r="B29" s="124" t="e">
        <f t="shared" si="2"/>
        <v>#REF!</v>
      </c>
      <c r="C29" s="124" t="e">
        <f t="shared" si="3"/>
        <v>#REF!</v>
      </c>
      <c r="D29" s="124" t="e">
        <f t="shared" si="3"/>
        <v>#REF!</v>
      </c>
      <c r="E29" s="124" t="e">
        <f t="shared" si="3"/>
        <v>#REF!</v>
      </c>
      <c r="F29" s="124" t="e">
        <f t="shared" si="3"/>
        <v>#REF!</v>
      </c>
      <c r="G29" s="124" t="e">
        <f t="shared" si="3"/>
        <v>#REF!</v>
      </c>
      <c r="H29" s="124" t="e">
        <f t="shared" si="3"/>
        <v>#REF!</v>
      </c>
      <c r="I29" s="124" t="e">
        <f t="shared" si="3"/>
        <v>#REF!</v>
      </c>
      <c r="J29" s="124" t="e">
        <f t="shared" si="3"/>
        <v>#REF!</v>
      </c>
      <c r="K29" s="124" t="e">
        <f t="shared" si="3"/>
        <v>#REF!</v>
      </c>
      <c r="L29" s="124" t="e">
        <f t="shared" si="3"/>
        <v>#REF!</v>
      </c>
      <c r="M29" s="124" t="e">
        <f t="shared" si="3"/>
        <v>#REF!</v>
      </c>
      <c r="N29" s="124" t="e">
        <f t="shared" si="3"/>
        <v>#REF!</v>
      </c>
      <c r="O29" s="124" t="e">
        <f t="shared" si="3"/>
        <v>#REF!</v>
      </c>
      <c r="P29" s="124" t="e">
        <f t="shared" si="3"/>
        <v>#REF!</v>
      </c>
      <c r="Q29" s="124" t="e">
        <f t="shared" si="3"/>
        <v>#REF!</v>
      </c>
      <c r="R29" s="124" t="e">
        <f t="shared" si="3"/>
        <v>#REF!</v>
      </c>
      <c r="S29" s="124" t="e">
        <f t="shared" si="3"/>
        <v>#REF!</v>
      </c>
      <c r="T29" s="124" t="e">
        <f t="shared" si="3"/>
        <v>#REF!</v>
      </c>
      <c r="U29" s="124" t="e">
        <f t="shared" si="3"/>
        <v>#REF!</v>
      </c>
      <c r="V29" s="124" t="e">
        <f t="shared" si="3"/>
        <v>#REF!</v>
      </c>
      <c r="W29" s="124" t="e">
        <f t="shared" si="3"/>
        <v>#REF!</v>
      </c>
      <c r="X29" s="124" t="e">
        <f t="shared" si="3"/>
        <v>#REF!</v>
      </c>
      <c r="Y29" s="124" t="e">
        <f t="shared" si="3"/>
        <v>#REF!</v>
      </c>
      <c r="Z29" s="124" t="e">
        <f t="shared" si="3"/>
        <v>#REF!</v>
      </c>
      <c r="AA29" s="124" t="e">
        <f t="shared" si="3"/>
        <v>#REF!</v>
      </c>
      <c r="AB29" s="124" t="e">
        <f t="shared" si="3"/>
        <v>#REF!</v>
      </c>
      <c r="AC29" s="124" t="e">
        <f t="shared" si="3"/>
        <v>#REF!</v>
      </c>
      <c r="AD29" s="124" t="e">
        <f t="shared" si="3"/>
        <v>#REF!</v>
      </c>
      <c r="AE29" s="124" t="e">
        <f t="shared" si="3"/>
        <v>#REF!</v>
      </c>
      <c r="AF29" s="124" t="e">
        <f t="shared" si="3"/>
        <v>#REF!</v>
      </c>
      <c r="AG29" s="124" t="e">
        <f t="shared" si="3"/>
        <v>#REF!</v>
      </c>
      <c r="AH29" s="124" t="e">
        <f t="shared" si="3"/>
        <v>#REF!</v>
      </c>
      <c r="AI29" s="124" t="e">
        <f t="shared" si="3"/>
        <v>#REF!</v>
      </c>
      <c r="AJ29" s="124" t="e">
        <f t="shared" si="3"/>
        <v>#REF!</v>
      </c>
      <c r="AK29" s="124" t="e">
        <f t="shared" si="3"/>
        <v>#REF!</v>
      </c>
      <c r="AL29" s="124" t="e">
        <f t="shared" si="3"/>
        <v>#REF!</v>
      </c>
      <c r="AM29" s="124" t="e">
        <f t="shared" si="3"/>
        <v>#REF!</v>
      </c>
      <c r="AN29" s="124" t="e">
        <f t="shared" si="3"/>
        <v>#REF!</v>
      </c>
      <c r="AO29" s="124" t="e">
        <f t="shared" si="3"/>
        <v>#REF!</v>
      </c>
      <c r="AP29" s="124" t="e">
        <f t="shared" si="3"/>
        <v>#REF!</v>
      </c>
      <c r="AQ29" s="124" t="e">
        <f t="shared" si="3"/>
        <v>#REF!</v>
      </c>
      <c r="AR29" s="124" t="e">
        <f t="shared" si="3"/>
        <v>#REF!</v>
      </c>
      <c r="AS29" s="124" t="e">
        <f t="shared" si="3"/>
        <v>#REF!</v>
      </c>
      <c r="AT29" s="124" t="e">
        <f t="shared" si="3"/>
        <v>#REF!</v>
      </c>
      <c r="AU29" s="124" t="e">
        <f t="shared" si="3"/>
        <v>#REF!</v>
      </c>
      <c r="AV29" s="124" t="e">
        <f t="shared" si="3"/>
        <v>#REF!</v>
      </c>
      <c r="AW29" s="124" t="e">
        <f t="shared" si="3"/>
        <v>#REF!</v>
      </c>
      <c r="AX29" s="124" t="e">
        <f t="shared" si="3"/>
        <v>#REF!</v>
      </c>
      <c r="AY29" s="124" t="e">
        <f t="shared" si="3"/>
        <v>#REF!</v>
      </c>
      <c r="AZ29" s="124" t="e">
        <f t="shared" si="3"/>
        <v>#REF!</v>
      </c>
      <c r="BA29" s="124" t="e">
        <f t="shared" si="3"/>
        <v>#REF!</v>
      </c>
      <c r="BB29" s="124" t="e">
        <f t="shared" si="3"/>
        <v>#REF!</v>
      </c>
      <c r="BC29" s="124" t="e">
        <f t="shared" si="3"/>
        <v>#REF!</v>
      </c>
      <c r="BD29" s="124" t="e">
        <f t="shared" si="3"/>
        <v>#REF!</v>
      </c>
    </row>
    <row r="30" spans="1:56" x14ac:dyDescent="0.2">
      <c r="A30" s="106" t="s">
        <v>147</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4"/>
      <c r="BC30" s="124"/>
      <c r="BD30" s="124"/>
    </row>
    <row r="31" spans="1:56" x14ac:dyDescent="0.2">
      <c r="A31" s="98">
        <v>1</v>
      </c>
      <c r="B31" s="124" t="e">
        <f t="shared" ref="B31:Q32" si="4">ROUND(B10*0.9,)</f>
        <v>#REF!</v>
      </c>
      <c r="C31" s="124" t="e">
        <f t="shared" si="4"/>
        <v>#REF!</v>
      </c>
      <c r="D31" s="124" t="e">
        <f t="shared" si="4"/>
        <v>#REF!</v>
      </c>
      <c r="E31" s="124" t="e">
        <f t="shared" si="4"/>
        <v>#REF!</v>
      </c>
      <c r="F31" s="124" t="e">
        <f t="shared" si="4"/>
        <v>#REF!</v>
      </c>
      <c r="G31" s="124" t="e">
        <f t="shared" si="4"/>
        <v>#REF!</v>
      </c>
      <c r="H31" s="124" t="e">
        <f t="shared" si="4"/>
        <v>#REF!</v>
      </c>
      <c r="I31" s="124" t="e">
        <f t="shared" si="4"/>
        <v>#REF!</v>
      </c>
      <c r="J31" s="124" t="e">
        <f t="shared" si="4"/>
        <v>#REF!</v>
      </c>
      <c r="K31" s="124" t="e">
        <f t="shared" si="4"/>
        <v>#REF!</v>
      </c>
      <c r="L31" s="124" t="e">
        <f t="shared" si="4"/>
        <v>#REF!</v>
      </c>
      <c r="M31" s="124" t="e">
        <f t="shared" si="4"/>
        <v>#REF!</v>
      </c>
      <c r="N31" s="124" t="e">
        <f t="shared" si="4"/>
        <v>#REF!</v>
      </c>
      <c r="O31" s="124" t="e">
        <f t="shared" si="4"/>
        <v>#REF!</v>
      </c>
      <c r="P31" s="124" t="e">
        <f t="shared" si="4"/>
        <v>#REF!</v>
      </c>
      <c r="Q31" s="124" t="e">
        <f t="shared" si="4"/>
        <v>#REF!</v>
      </c>
      <c r="R31" s="124" t="e">
        <f t="shared" ref="C31:BD32" si="5">ROUND(R10*0.9,)</f>
        <v>#REF!</v>
      </c>
      <c r="S31" s="124" t="e">
        <f t="shared" si="5"/>
        <v>#REF!</v>
      </c>
      <c r="T31" s="124" t="e">
        <f t="shared" si="5"/>
        <v>#REF!</v>
      </c>
      <c r="U31" s="124" t="e">
        <f t="shared" si="5"/>
        <v>#REF!</v>
      </c>
      <c r="V31" s="124" t="e">
        <f t="shared" si="5"/>
        <v>#REF!</v>
      </c>
      <c r="W31" s="124" t="e">
        <f t="shared" si="5"/>
        <v>#REF!</v>
      </c>
      <c r="X31" s="124" t="e">
        <f t="shared" si="5"/>
        <v>#REF!</v>
      </c>
      <c r="Y31" s="124" t="e">
        <f t="shared" si="5"/>
        <v>#REF!</v>
      </c>
      <c r="Z31" s="124" t="e">
        <f t="shared" si="5"/>
        <v>#REF!</v>
      </c>
      <c r="AA31" s="124" t="e">
        <f t="shared" si="5"/>
        <v>#REF!</v>
      </c>
      <c r="AB31" s="124" t="e">
        <f t="shared" si="5"/>
        <v>#REF!</v>
      </c>
      <c r="AC31" s="124" t="e">
        <f t="shared" si="5"/>
        <v>#REF!</v>
      </c>
      <c r="AD31" s="124" t="e">
        <f t="shared" si="5"/>
        <v>#REF!</v>
      </c>
      <c r="AE31" s="124" t="e">
        <f t="shared" si="5"/>
        <v>#REF!</v>
      </c>
      <c r="AF31" s="124" t="e">
        <f t="shared" si="5"/>
        <v>#REF!</v>
      </c>
      <c r="AG31" s="124" t="e">
        <f t="shared" si="5"/>
        <v>#REF!</v>
      </c>
      <c r="AH31" s="124" t="e">
        <f t="shared" si="5"/>
        <v>#REF!</v>
      </c>
      <c r="AI31" s="124" t="e">
        <f t="shared" si="5"/>
        <v>#REF!</v>
      </c>
      <c r="AJ31" s="124" t="e">
        <f t="shared" si="5"/>
        <v>#REF!</v>
      </c>
      <c r="AK31" s="124" t="e">
        <f t="shared" si="5"/>
        <v>#REF!</v>
      </c>
      <c r="AL31" s="124" t="e">
        <f t="shared" si="5"/>
        <v>#REF!</v>
      </c>
      <c r="AM31" s="124" t="e">
        <f t="shared" si="5"/>
        <v>#REF!</v>
      </c>
      <c r="AN31" s="124" t="e">
        <f t="shared" si="5"/>
        <v>#REF!</v>
      </c>
      <c r="AO31" s="124" t="e">
        <f t="shared" si="5"/>
        <v>#REF!</v>
      </c>
      <c r="AP31" s="124" t="e">
        <f t="shared" si="5"/>
        <v>#REF!</v>
      </c>
      <c r="AQ31" s="124" t="e">
        <f t="shared" si="5"/>
        <v>#REF!</v>
      </c>
      <c r="AR31" s="124" t="e">
        <f t="shared" si="5"/>
        <v>#REF!</v>
      </c>
      <c r="AS31" s="124" t="e">
        <f t="shared" si="5"/>
        <v>#REF!</v>
      </c>
      <c r="AT31" s="124" t="e">
        <f t="shared" si="5"/>
        <v>#REF!</v>
      </c>
      <c r="AU31" s="124" t="e">
        <f t="shared" si="5"/>
        <v>#REF!</v>
      </c>
      <c r="AV31" s="124" t="e">
        <f t="shared" si="5"/>
        <v>#REF!</v>
      </c>
      <c r="AW31" s="124" t="e">
        <f t="shared" si="5"/>
        <v>#REF!</v>
      </c>
      <c r="AX31" s="124" t="e">
        <f t="shared" si="5"/>
        <v>#REF!</v>
      </c>
      <c r="AY31" s="124" t="e">
        <f t="shared" si="5"/>
        <v>#REF!</v>
      </c>
      <c r="AZ31" s="124" t="e">
        <f t="shared" si="5"/>
        <v>#REF!</v>
      </c>
      <c r="BA31" s="124" t="e">
        <f t="shared" si="5"/>
        <v>#REF!</v>
      </c>
      <c r="BB31" s="124" t="e">
        <f t="shared" si="5"/>
        <v>#REF!</v>
      </c>
      <c r="BC31" s="124" t="e">
        <f t="shared" si="5"/>
        <v>#REF!</v>
      </c>
      <c r="BD31" s="124" t="e">
        <f t="shared" si="5"/>
        <v>#REF!</v>
      </c>
    </row>
    <row r="32" spans="1:56" x14ac:dyDescent="0.2">
      <c r="A32" s="98">
        <v>2</v>
      </c>
      <c r="B32" s="124" t="e">
        <f t="shared" si="4"/>
        <v>#REF!</v>
      </c>
      <c r="C32" s="124" t="e">
        <f t="shared" si="5"/>
        <v>#REF!</v>
      </c>
      <c r="D32" s="124" t="e">
        <f t="shared" si="5"/>
        <v>#REF!</v>
      </c>
      <c r="E32" s="124" t="e">
        <f t="shared" si="5"/>
        <v>#REF!</v>
      </c>
      <c r="F32" s="124" t="e">
        <f t="shared" si="5"/>
        <v>#REF!</v>
      </c>
      <c r="G32" s="124" t="e">
        <f t="shared" si="5"/>
        <v>#REF!</v>
      </c>
      <c r="H32" s="124" t="e">
        <f t="shared" si="5"/>
        <v>#REF!</v>
      </c>
      <c r="I32" s="124" t="e">
        <f t="shared" si="5"/>
        <v>#REF!</v>
      </c>
      <c r="J32" s="124" t="e">
        <f t="shared" si="5"/>
        <v>#REF!</v>
      </c>
      <c r="K32" s="124" t="e">
        <f t="shared" si="5"/>
        <v>#REF!</v>
      </c>
      <c r="L32" s="124" t="e">
        <f t="shared" si="5"/>
        <v>#REF!</v>
      </c>
      <c r="M32" s="124" t="e">
        <f t="shared" si="5"/>
        <v>#REF!</v>
      </c>
      <c r="N32" s="124" t="e">
        <f t="shared" si="5"/>
        <v>#REF!</v>
      </c>
      <c r="O32" s="124" t="e">
        <f t="shared" si="5"/>
        <v>#REF!</v>
      </c>
      <c r="P32" s="124" t="e">
        <f t="shared" si="5"/>
        <v>#REF!</v>
      </c>
      <c r="Q32" s="124" t="e">
        <f t="shared" si="5"/>
        <v>#REF!</v>
      </c>
      <c r="R32" s="124" t="e">
        <f t="shared" si="5"/>
        <v>#REF!</v>
      </c>
      <c r="S32" s="124" t="e">
        <f t="shared" si="5"/>
        <v>#REF!</v>
      </c>
      <c r="T32" s="124" t="e">
        <f t="shared" si="5"/>
        <v>#REF!</v>
      </c>
      <c r="U32" s="124" t="e">
        <f t="shared" si="5"/>
        <v>#REF!</v>
      </c>
      <c r="V32" s="124" t="e">
        <f t="shared" si="5"/>
        <v>#REF!</v>
      </c>
      <c r="W32" s="124" t="e">
        <f t="shared" si="5"/>
        <v>#REF!</v>
      </c>
      <c r="X32" s="124" t="e">
        <f t="shared" si="5"/>
        <v>#REF!</v>
      </c>
      <c r="Y32" s="124" t="e">
        <f t="shared" si="5"/>
        <v>#REF!</v>
      </c>
      <c r="Z32" s="124" t="e">
        <f t="shared" si="5"/>
        <v>#REF!</v>
      </c>
      <c r="AA32" s="124" t="e">
        <f t="shared" si="5"/>
        <v>#REF!</v>
      </c>
      <c r="AB32" s="124" t="e">
        <f t="shared" si="5"/>
        <v>#REF!</v>
      </c>
      <c r="AC32" s="124" t="e">
        <f t="shared" si="5"/>
        <v>#REF!</v>
      </c>
      <c r="AD32" s="124" t="e">
        <f t="shared" si="5"/>
        <v>#REF!</v>
      </c>
      <c r="AE32" s="124" t="e">
        <f t="shared" si="5"/>
        <v>#REF!</v>
      </c>
      <c r="AF32" s="124" t="e">
        <f t="shared" si="5"/>
        <v>#REF!</v>
      </c>
      <c r="AG32" s="124" t="e">
        <f t="shared" si="5"/>
        <v>#REF!</v>
      </c>
      <c r="AH32" s="124" t="e">
        <f t="shared" si="5"/>
        <v>#REF!</v>
      </c>
      <c r="AI32" s="124" t="e">
        <f t="shared" si="5"/>
        <v>#REF!</v>
      </c>
      <c r="AJ32" s="124" t="e">
        <f t="shared" si="5"/>
        <v>#REF!</v>
      </c>
      <c r="AK32" s="124" t="e">
        <f t="shared" si="5"/>
        <v>#REF!</v>
      </c>
      <c r="AL32" s="124" t="e">
        <f t="shared" si="5"/>
        <v>#REF!</v>
      </c>
      <c r="AM32" s="124" t="e">
        <f t="shared" si="5"/>
        <v>#REF!</v>
      </c>
      <c r="AN32" s="124" t="e">
        <f t="shared" si="5"/>
        <v>#REF!</v>
      </c>
      <c r="AO32" s="124" t="e">
        <f t="shared" si="5"/>
        <v>#REF!</v>
      </c>
      <c r="AP32" s="124" t="e">
        <f t="shared" si="5"/>
        <v>#REF!</v>
      </c>
      <c r="AQ32" s="124" t="e">
        <f t="shared" si="5"/>
        <v>#REF!</v>
      </c>
      <c r="AR32" s="124" t="e">
        <f t="shared" si="5"/>
        <v>#REF!</v>
      </c>
      <c r="AS32" s="124" t="e">
        <f t="shared" si="5"/>
        <v>#REF!</v>
      </c>
      <c r="AT32" s="124" t="e">
        <f t="shared" si="5"/>
        <v>#REF!</v>
      </c>
      <c r="AU32" s="124" t="e">
        <f t="shared" si="5"/>
        <v>#REF!</v>
      </c>
      <c r="AV32" s="124" t="e">
        <f t="shared" si="5"/>
        <v>#REF!</v>
      </c>
      <c r="AW32" s="124" t="e">
        <f t="shared" si="5"/>
        <v>#REF!</v>
      </c>
      <c r="AX32" s="124" t="e">
        <f t="shared" si="5"/>
        <v>#REF!</v>
      </c>
      <c r="AY32" s="124" t="e">
        <f t="shared" si="5"/>
        <v>#REF!</v>
      </c>
      <c r="AZ32" s="124" t="e">
        <f t="shared" si="5"/>
        <v>#REF!</v>
      </c>
      <c r="BA32" s="124" t="e">
        <f t="shared" si="5"/>
        <v>#REF!</v>
      </c>
      <c r="BB32" s="124" t="e">
        <f t="shared" si="5"/>
        <v>#REF!</v>
      </c>
      <c r="BC32" s="124" t="e">
        <f t="shared" si="5"/>
        <v>#REF!</v>
      </c>
      <c r="BD32" s="124" t="e">
        <f t="shared" si="5"/>
        <v>#REF!</v>
      </c>
    </row>
    <row r="33" spans="1:56" x14ac:dyDescent="0.2">
      <c r="A33" s="97" t="s">
        <v>135</v>
      </c>
      <c r="B33" s="124"/>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4"/>
      <c r="BC33" s="124"/>
      <c r="BD33" s="124"/>
    </row>
    <row r="34" spans="1:56" x14ac:dyDescent="0.2">
      <c r="A34" s="99">
        <v>1</v>
      </c>
      <c r="B34" s="124" t="e">
        <f t="shared" ref="B34:Q35" si="6">ROUND(B13*0.9,)</f>
        <v>#REF!</v>
      </c>
      <c r="C34" s="124" t="e">
        <f t="shared" si="6"/>
        <v>#REF!</v>
      </c>
      <c r="D34" s="124" t="e">
        <f t="shared" si="6"/>
        <v>#REF!</v>
      </c>
      <c r="E34" s="124" t="e">
        <f t="shared" si="6"/>
        <v>#REF!</v>
      </c>
      <c r="F34" s="124" t="e">
        <f t="shared" si="6"/>
        <v>#REF!</v>
      </c>
      <c r="G34" s="124" t="e">
        <f t="shared" si="6"/>
        <v>#REF!</v>
      </c>
      <c r="H34" s="124" t="e">
        <f t="shared" si="6"/>
        <v>#REF!</v>
      </c>
      <c r="I34" s="124" t="e">
        <f t="shared" si="6"/>
        <v>#REF!</v>
      </c>
      <c r="J34" s="124" t="e">
        <f t="shared" si="6"/>
        <v>#REF!</v>
      </c>
      <c r="K34" s="124" t="e">
        <f t="shared" si="6"/>
        <v>#REF!</v>
      </c>
      <c r="L34" s="124" t="e">
        <f t="shared" si="6"/>
        <v>#REF!</v>
      </c>
      <c r="M34" s="124" t="e">
        <f t="shared" si="6"/>
        <v>#REF!</v>
      </c>
      <c r="N34" s="124" t="e">
        <f t="shared" si="6"/>
        <v>#REF!</v>
      </c>
      <c r="O34" s="124" t="e">
        <f t="shared" si="6"/>
        <v>#REF!</v>
      </c>
      <c r="P34" s="124" t="e">
        <f t="shared" si="6"/>
        <v>#REF!</v>
      </c>
      <c r="Q34" s="124" t="e">
        <f t="shared" si="6"/>
        <v>#REF!</v>
      </c>
      <c r="R34" s="124" t="e">
        <f t="shared" ref="C34:BD35" si="7">ROUND(R13*0.9,)</f>
        <v>#REF!</v>
      </c>
      <c r="S34" s="124" t="e">
        <f t="shared" si="7"/>
        <v>#REF!</v>
      </c>
      <c r="T34" s="124" t="e">
        <f t="shared" si="7"/>
        <v>#REF!</v>
      </c>
      <c r="U34" s="124" t="e">
        <f t="shared" si="7"/>
        <v>#REF!</v>
      </c>
      <c r="V34" s="124" t="e">
        <f t="shared" si="7"/>
        <v>#REF!</v>
      </c>
      <c r="W34" s="124" t="e">
        <f t="shared" si="7"/>
        <v>#REF!</v>
      </c>
      <c r="X34" s="124" t="e">
        <f t="shared" si="7"/>
        <v>#REF!</v>
      </c>
      <c r="Y34" s="124" t="e">
        <f t="shared" si="7"/>
        <v>#REF!</v>
      </c>
      <c r="Z34" s="124" t="e">
        <f t="shared" si="7"/>
        <v>#REF!</v>
      </c>
      <c r="AA34" s="124" t="e">
        <f t="shared" si="7"/>
        <v>#REF!</v>
      </c>
      <c r="AB34" s="124" t="e">
        <f t="shared" si="7"/>
        <v>#REF!</v>
      </c>
      <c r="AC34" s="124" t="e">
        <f t="shared" si="7"/>
        <v>#REF!</v>
      </c>
      <c r="AD34" s="124" t="e">
        <f t="shared" si="7"/>
        <v>#REF!</v>
      </c>
      <c r="AE34" s="124" t="e">
        <f t="shared" si="7"/>
        <v>#REF!</v>
      </c>
      <c r="AF34" s="124" t="e">
        <f t="shared" si="7"/>
        <v>#REF!</v>
      </c>
      <c r="AG34" s="124" t="e">
        <f t="shared" si="7"/>
        <v>#REF!</v>
      </c>
      <c r="AH34" s="124" t="e">
        <f t="shared" si="7"/>
        <v>#REF!</v>
      </c>
      <c r="AI34" s="124" t="e">
        <f t="shared" si="7"/>
        <v>#REF!</v>
      </c>
      <c r="AJ34" s="124" t="e">
        <f t="shared" si="7"/>
        <v>#REF!</v>
      </c>
      <c r="AK34" s="124" t="e">
        <f t="shared" si="7"/>
        <v>#REF!</v>
      </c>
      <c r="AL34" s="124" t="e">
        <f t="shared" si="7"/>
        <v>#REF!</v>
      </c>
      <c r="AM34" s="124" t="e">
        <f t="shared" si="7"/>
        <v>#REF!</v>
      </c>
      <c r="AN34" s="124" t="e">
        <f t="shared" si="7"/>
        <v>#REF!</v>
      </c>
      <c r="AO34" s="124" t="e">
        <f t="shared" si="7"/>
        <v>#REF!</v>
      </c>
      <c r="AP34" s="124" t="e">
        <f t="shared" si="7"/>
        <v>#REF!</v>
      </c>
      <c r="AQ34" s="124" t="e">
        <f t="shared" si="7"/>
        <v>#REF!</v>
      </c>
      <c r="AR34" s="124" t="e">
        <f t="shared" si="7"/>
        <v>#REF!</v>
      </c>
      <c r="AS34" s="124" t="e">
        <f t="shared" si="7"/>
        <v>#REF!</v>
      </c>
      <c r="AT34" s="124" t="e">
        <f t="shared" si="7"/>
        <v>#REF!</v>
      </c>
      <c r="AU34" s="124" t="e">
        <f t="shared" si="7"/>
        <v>#REF!</v>
      </c>
      <c r="AV34" s="124" t="e">
        <f t="shared" si="7"/>
        <v>#REF!</v>
      </c>
      <c r="AW34" s="124" t="e">
        <f t="shared" si="7"/>
        <v>#REF!</v>
      </c>
      <c r="AX34" s="124" t="e">
        <f t="shared" si="7"/>
        <v>#REF!</v>
      </c>
      <c r="AY34" s="124" t="e">
        <f t="shared" si="7"/>
        <v>#REF!</v>
      </c>
      <c r="AZ34" s="124" t="e">
        <f t="shared" si="7"/>
        <v>#REF!</v>
      </c>
      <c r="BA34" s="124" t="e">
        <f t="shared" si="7"/>
        <v>#REF!</v>
      </c>
      <c r="BB34" s="124" t="e">
        <f t="shared" si="7"/>
        <v>#REF!</v>
      </c>
      <c r="BC34" s="124" t="e">
        <f t="shared" si="7"/>
        <v>#REF!</v>
      </c>
      <c r="BD34" s="124" t="e">
        <f t="shared" si="7"/>
        <v>#REF!</v>
      </c>
    </row>
    <row r="35" spans="1:56" x14ac:dyDescent="0.2">
      <c r="A35" s="99">
        <v>2</v>
      </c>
      <c r="B35" s="124" t="e">
        <f t="shared" si="6"/>
        <v>#REF!</v>
      </c>
      <c r="C35" s="124" t="e">
        <f t="shared" si="7"/>
        <v>#REF!</v>
      </c>
      <c r="D35" s="124" t="e">
        <f t="shared" si="7"/>
        <v>#REF!</v>
      </c>
      <c r="E35" s="124" t="e">
        <f t="shared" si="7"/>
        <v>#REF!</v>
      </c>
      <c r="F35" s="124" t="e">
        <f t="shared" si="7"/>
        <v>#REF!</v>
      </c>
      <c r="G35" s="124" t="e">
        <f t="shared" si="7"/>
        <v>#REF!</v>
      </c>
      <c r="H35" s="124" t="e">
        <f t="shared" si="7"/>
        <v>#REF!</v>
      </c>
      <c r="I35" s="124" t="e">
        <f t="shared" si="7"/>
        <v>#REF!</v>
      </c>
      <c r="J35" s="124" t="e">
        <f t="shared" si="7"/>
        <v>#REF!</v>
      </c>
      <c r="K35" s="124" t="e">
        <f t="shared" si="7"/>
        <v>#REF!</v>
      </c>
      <c r="L35" s="124" t="e">
        <f t="shared" si="7"/>
        <v>#REF!</v>
      </c>
      <c r="M35" s="124" t="e">
        <f t="shared" si="7"/>
        <v>#REF!</v>
      </c>
      <c r="N35" s="124" t="e">
        <f t="shared" si="7"/>
        <v>#REF!</v>
      </c>
      <c r="O35" s="124" t="e">
        <f t="shared" si="7"/>
        <v>#REF!</v>
      </c>
      <c r="P35" s="124" t="e">
        <f t="shared" si="7"/>
        <v>#REF!</v>
      </c>
      <c r="Q35" s="124" t="e">
        <f t="shared" si="7"/>
        <v>#REF!</v>
      </c>
      <c r="R35" s="124" t="e">
        <f t="shared" si="7"/>
        <v>#REF!</v>
      </c>
      <c r="S35" s="124" t="e">
        <f t="shared" si="7"/>
        <v>#REF!</v>
      </c>
      <c r="T35" s="124" t="e">
        <f t="shared" si="7"/>
        <v>#REF!</v>
      </c>
      <c r="U35" s="124" t="e">
        <f t="shared" si="7"/>
        <v>#REF!</v>
      </c>
      <c r="V35" s="124" t="e">
        <f t="shared" si="7"/>
        <v>#REF!</v>
      </c>
      <c r="W35" s="124" t="e">
        <f t="shared" si="7"/>
        <v>#REF!</v>
      </c>
      <c r="X35" s="124" t="e">
        <f t="shared" si="7"/>
        <v>#REF!</v>
      </c>
      <c r="Y35" s="124" t="e">
        <f t="shared" si="7"/>
        <v>#REF!</v>
      </c>
      <c r="Z35" s="124" t="e">
        <f t="shared" si="7"/>
        <v>#REF!</v>
      </c>
      <c r="AA35" s="124" t="e">
        <f t="shared" si="7"/>
        <v>#REF!</v>
      </c>
      <c r="AB35" s="124" t="e">
        <f t="shared" si="7"/>
        <v>#REF!</v>
      </c>
      <c r="AC35" s="124" t="e">
        <f t="shared" si="7"/>
        <v>#REF!</v>
      </c>
      <c r="AD35" s="124" t="e">
        <f t="shared" si="7"/>
        <v>#REF!</v>
      </c>
      <c r="AE35" s="124" t="e">
        <f t="shared" si="7"/>
        <v>#REF!</v>
      </c>
      <c r="AF35" s="124" t="e">
        <f t="shared" si="7"/>
        <v>#REF!</v>
      </c>
      <c r="AG35" s="124" t="e">
        <f t="shared" si="7"/>
        <v>#REF!</v>
      </c>
      <c r="AH35" s="124" t="e">
        <f t="shared" si="7"/>
        <v>#REF!</v>
      </c>
      <c r="AI35" s="124" t="e">
        <f t="shared" si="7"/>
        <v>#REF!</v>
      </c>
      <c r="AJ35" s="124" t="e">
        <f t="shared" si="7"/>
        <v>#REF!</v>
      </c>
      <c r="AK35" s="124" t="e">
        <f t="shared" si="7"/>
        <v>#REF!</v>
      </c>
      <c r="AL35" s="124" t="e">
        <f t="shared" si="7"/>
        <v>#REF!</v>
      </c>
      <c r="AM35" s="124" t="e">
        <f t="shared" si="7"/>
        <v>#REF!</v>
      </c>
      <c r="AN35" s="124" t="e">
        <f t="shared" si="7"/>
        <v>#REF!</v>
      </c>
      <c r="AO35" s="124" t="e">
        <f t="shared" si="7"/>
        <v>#REF!</v>
      </c>
      <c r="AP35" s="124" t="e">
        <f t="shared" si="7"/>
        <v>#REF!</v>
      </c>
      <c r="AQ35" s="124" t="e">
        <f t="shared" si="7"/>
        <v>#REF!</v>
      </c>
      <c r="AR35" s="124" t="e">
        <f t="shared" si="7"/>
        <v>#REF!</v>
      </c>
      <c r="AS35" s="124" t="e">
        <f t="shared" si="7"/>
        <v>#REF!</v>
      </c>
      <c r="AT35" s="124" t="e">
        <f t="shared" si="7"/>
        <v>#REF!</v>
      </c>
      <c r="AU35" s="124" t="e">
        <f t="shared" si="7"/>
        <v>#REF!</v>
      </c>
      <c r="AV35" s="124" t="e">
        <f t="shared" si="7"/>
        <v>#REF!</v>
      </c>
      <c r="AW35" s="124" t="e">
        <f t="shared" si="7"/>
        <v>#REF!</v>
      </c>
      <c r="AX35" s="124" t="e">
        <f t="shared" si="7"/>
        <v>#REF!</v>
      </c>
      <c r="AY35" s="124" t="e">
        <f t="shared" si="7"/>
        <v>#REF!</v>
      </c>
      <c r="AZ35" s="124" t="e">
        <f t="shared" si="7"/>
        <v>#REF!</v>
      </c>
      <c r="BA35" s="124" t="e">
        <f t="shared" si="7"/>
        <v>#REF!</v>
      </c>
      <c r="BB35" s="124" t="e">
        <f t="shared" si="7"/>
        <v>#REF!</v>
      </c>
      <c r="BC35" s="124" t="e">
        <f t="shared" si="7"/>
        <v>#REF!</v>
      </c>
      <c r="BD35" s="124" t="e">
        <f t="shared" si="7"/>
        <v>#REF!</v>
      </c>
    </row>
    <row r="36" spans="1:56" x14ac:dyDescent="0.2">
      <c r="A36" s="97" t="s">
        <v>137</v>
      </c>
      <c r="B36" s="124"/>
      <c r="C36" s="124"/>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c r="BA36" s="124"/>
      <c r="BB36" s="124"/>
      <c r="BC36" s="124"/>
      <c r="BD36" s="124"/>
    </row>
    <row r="37" spans="1:56" x14ac:dyDescent="0.2">
      <c r="A37" s="99">
        <v>1</v>
      </c>
      <c r="B37" s="124" t="e">
        <f t="shared" ref="B37:Q38" si="8">ROUND(B16*0.9,)</f>
        <v>#REF!</v>
      </c>
      <c r="C37" s="124" t="e">
        <f t="shared" si="8"/>
        <v>#REF!</v>
      </c>
      <c r="D37" s="124" t="e">
        <f t="shared" si="8"/>
        <v>#REF!</v>
      </c>
      <c r="E37" s="124" t="e">
        <f t="shared" si="8"/>
        <v>#REF!</v>
      </c>
      <c r="F37" s="124" t="e">
        <f t="shared" si="8"/>
        <v>#REF!</v>
      </c>
      <c r="G37" s="124" t="e">
        <f t="shared" si="8"/>
        <v>#REF!</v>
      </c>
      <c r="H37" s="124" t="e">
        <f t="shared" si="8"/>
        <v>#REF!</v>
      </c>
      <c r="I37" s="124" t="e">
        <f t="shared" si="8"/>
        <v>#REF!</v>
      </c>
      <c r="J37" s="124" t="e">
        <f t="shared" si="8"/>
        <v>#REF!</v>
      </c>
      <c r="K37" s="124" t="e">
        <f t="shared" si="8"/>
        <v>#REF!</v>
      </c>
      <c r="L37" s="124" t="e">
        <f t="shared" si="8"/>
        <v>#REF!</v>
      </c>
      <c r="M37" s="124" t="e">
        <f t="shared" si="8"/>
        <v>#REF!</v>
      </c>
      <c r="N37" s="124" t="e">
        <f t="shared" si="8"/>
        <v>#REF!</v>
      </c>
      <c r="O37" s="124" t="e">
        <f t="shared" si="8"/>
        <v>#REF!</v>
      </c>
      <c r="P37" s="124" t="e">
        <f t="shared" si="8"/>
        <v>#REF!</v>
      </c>
      <c r="Q37" s="124" t="e">
        <f t="shared" si="8"/>
        <v>#REF!</v>
      </c>
      <c r="R37" s="124" t="e">
        <f t="shared" ref="C37:BD38" si="9">ROUND(R16*0.9,)</f>
        <v>#REF!</v>
      </c>
      <c r="S37" s="124" t="e">
        <f t="shared" si="9"/>
        <v>#REF!</v>
      </c>
      <c r="T37" s="124" t="e">
        <f t="shared" si="9"/>
        <v>#REF!</v>
      </c>
      <c r="U37" s="124" t="e">
        <f t="shared" si="9"/>
        <v>#REF!</v>
      </c>
      <c r="V37" s="124" t="e">
        <f t="shared" si="9"/>
        <v>#REF!</v>
      </c>
      <c r="W37" s="124" t="e">
        <f t="shared" si="9"/>
        <v>#REF!</v>
      </c>
      <c r="X37" s="124" t="e">
        <f t="shared" si="9"/>
        <v>#REF!</v>
      </c>
      <c r="Y37" s="124" t="e">
        <f t="shared" si="9"/>
        <v>#REF!</v>
      </c>
      <c r="Z37" s="124" t="e">
        <f t="shared" si="9"/>
        <v>#REF!</v>
      </c>
      <c r="AA37" s="124" t="e">
        <f t="shared" si="9"/>
        <v>#REF!</v>
      </c>
      <c r="AB37" s="124" t="e">
        <f t="shared" si="9"/>
        <v>#REF!</v>
      </c>
      <c r="AC37" s="124" t="e">
        <f t="shared" si="9"/>
        <v>#REF!</v>
      </c>
      <c r="AD37" s="124" t="e">
        <f t="shared" si="9"/>
        <v>#REF!</v>
      </c>
      <c r="AE37" s="124" t="e">
        <f t="shared" si="9"/>
        <v>#REF!</v>
      </c>
      <c r="AF37" s="124" t="e">
        <f t="shared" si="9"/>
        <v>#REF!</v>
      </c>
      <c r="AG37" s="124" t="e">
        <f t="shared" si="9"/>
        <v>#REF!</v>
      </c>
      <c r="AH37" s="124" t="e">
        <f t="shared" si="9"/>
        <v>#REF!</v>
      </c>
      <c r="AI37" s="124" t="e">
        <f t="shared" si="9"/>
        <v>#REF!</v>
      </c>
      <c r="AJ37" s="124" t="e">
        <f t="shared" si="9"/>
        <v>#REF!</v>
      </c>
      <c r="AK37" s="124" t="e">
        <f t="shared" si="9"/>
        <v>#REF!</v>
      </c>
      <c r="AL37" s="124" t="e">
        <f t="shared" si="9"/>
        <v>#REF!</v>
      </c>
      <c r="AM37" s="124" t="e">
        <f t="shared" si="9"/>
        <v>#REF!</v>
      </c>
      <c r="AN37" s="124" t="e">
        <f t="shared" si="9"/>
        <v>#REF!</v>
      </c>
      <c r="AO37" s="124" t="e">
        <f t="shared" si="9"/>
        <v>#REF!</v>
      </c>
      <c r="AP37" s="124" t="e">
        <f t="shared" si="9"/>
        <v>#REF!</v>
      </c>
      <c r="AQ37" s="124" t="e">
        <f t="shared" si="9"/>
        <v>#REF!</v>
      </c>
      <c r="AR37" s="124" t="e">
        <f t="shared" si="9"/>
        <v>#REF!</v>
      </c>
      <c r="AS37" s="124" t="e">
        <f t="shared" si="9"/>
        <v>#REF!</v>
      </c>
      <c r="AT37" s="124" t="e">
        <f t="shared" si="9"/>
        <v>#REF!</v>
      </c>
      <c r="AU37" s="124" t="e">
        <f t="shared" si="9"/>
        <v>#REF!</v>
      </c>
      <c r="AV37" s="124" t="e">
        <f t="shared" si="9"/>
        <v>#REF!</v>
      </c>
      <c r="AW37" s="124" t="e">
        <f t="shared" si="9"/>
        <v>#REF!</v>
      </c>
      <c r="AX37" s="124" t="e">
        <f t="shared" si="9"/>
        <v>#REF!</v>
      </c>
      <c r="AY37" s="124" t="e">
        <f t="shared" si="9"/>
        <v>#REF!</v>
      </c>
      <c r="AZ37" s="124" t="e">
        <f t="shared" si="9"/>
        <v>#REF!</v>
      </c>
      <c r="BA37" s="124" t="e">
        <f t="shared" si="9"/>
        <v>#REF!</v>
      </c>
      <c r="BB37" s="124" t="e">
        <f t="shared" si="9"/>
        <v>#REF!</v>
      </c>
      <c r="BC37" s="124" t="e">
        <f t="shared" si="9"/>
        <v>#REF!</v>
      </c>
      <c r="BD37" s="124" t="e">
        <f t="shared" si="9"/>
        <v>#REF!</v>
      </c>
    </row>
    <row r="38" spans="1:56" x14ac:dyDescent="0.2">
      <c r="A38" s="99">
        <v>2</v>
      </c>
      <c r="B38" s="124" t="e">
        <f t="shared" si="8"/>
        <v>#REF!</v>
      </c>
      <c r="C38" s="124" t="e">
        <f t="shared" si="9"/>
        <v>#REF!</v>
      </c>
      <c r="D38" s="124" t="e">
        <f t="shared" si="9"/>
        <v>#REF!</v>
      </c>
      <c r="E38" s="124" t="e">
        <f t="shared" si="9"/>
        <v>#REF!</v>
      </c>
      <c r="F38" s="124" t="e">
        <f t="shared" si="9"/>
        <v>#REF!</v>
      </c>
      <c r="G38" s="124" t="e">
        <f t="shared" si="9"/>
        <v>#REF!</v>
      </c>
      <c r="H38" s="124" t="e">
        <f t="shared" si="9"/>
        <v>#REF!</v>
      </c>
      <c r="I38" s="124" t="e">
        <f t="shared" si="9"/>
        <v>#REF!</v>
      </c>
      <c r="J38" s="124" t="e">
        <f t="shared" si="9"/>
        <v>#REF!</v>
      </c>
      <c r="K38" s="124" t="e">
        <f t="shared" si="9"/>
        <v>#REF!</v>
      </c>
      <c r="L38" s="124" t="e">
        <f t="shared" si="9"/>
        <v>#REF!</v>
      </c>
      <c r="M38" s="124" t="e">
        <f t="shared" si="9"/>
        <v>#REF!</v>
      </c>
      <c r="N38" s="124" t="e">
        <f t="shared" si="9"/>
        <v>#REF!</v>
      </c>
      <c r="O38" s="124" t="e">
        <f t="shared" si="9"/>
        <v>#REF!</v>
      </c>
      <c r="P38" s="124" t="e">
        <f t="shared" si="9"/>
        <v>#REF!</v>
      </c>
      <c r="Q38" s="124" t="e">
        <f t="shared" si="9"/>
        <v>#REF!</v>
      </c>
      <c r="R38" s="124" t="e">
        <f t="shared" si="9"/>
        <v>#REF!</v>
      </c>
      <c r="S38" s="124" t="e">
        <f t="shared" si="9"/>
        <v>#REF!</v>
      </c>
      <c r="T38" s="124" t="e">
        <f t="shared" si="9"/>
        <v>#REF!</v>
      </c>
      <c r="U38" s="124" t="e">
        <f t="shared" si="9"/>
        <v>#REF!</v>
      </c>
      <c r="V38" s="124" t="e">
        <f t="shared" si="9"/>
        <v>#REF!</v>
      </c>
      <c r="W38" s="124" t="e">
        <f t="shared" si="9"/>
        <v>#REF!</v>
      </c>
      <c r="X38" s="124" t="e">
        <f t="shared" si="9"/>
        <v>#REF!</v>
      </c>
      <c r="Y38" s="124" t="e">
        <f t="shared" si="9"/>
        <v>#REF!</v>
      </c>
      <c r="Z38" s="124" t="e">
        <f t="shared" si="9"/>
        <v>#REF!</v>
      </c>
      <c r="AA38" s="124" t="e">
        <f t="shared" si="9"/>
        <v>#REF!</v>
      </c>
      <c r="AB38" s="124" t="e">
        <f t="shared" si="9"/>
        <v>#REF!</v>
      </c>
      <c r="AC38" s="124" t="e">
        <f t="shared" si="9"/>
        <v>#REF!</v>
      </c>
      <c r="AD38" s="124" t="e">
        <f t="shared" si="9"/>
        <v>#REF!</v>
      </c>
      <c r="AE38" s="124" t="e">
        <f t="shared" si="9"/>
        <v>#REF!</v>
      </c>
      <c r="AF38" s="124" t="e">
        <f t="shared" si="9"/>
        <v>#REF!</v>
      </c>
      <c r="AG38" s="124" t="e">
        <f t="shared" si="9"/>
        <v>#REF!</v>
      </c>
      <c r="AH38" s="124" t="e">
        <f t="shared" si="9"/>
        <v>#REF!</v>
      </c>
      <c r="AI38" s="124" t="e">
        <f t="shared" si="9"/>
        <v>#REF!</v>
      </c>
      <c r="AJ38" s="124" t="e">
        <f t="shared" si="9"/>
        <v>#REF!</v>
      </c>
      <c r="AK38" s="124" t="e">
        <f t="shared" si="9"/>
        <v>#REF!</v>
      </c>
      <c r="AL38" s="124" t="e">
        <f t="shared" si="9"/>
        <v>#REF!</v>
      </c>
      <c r="AM38" s="124" t="e">
        <f t="shared" si="9"/>
        <v>#REF!</v>
      </c>
      <c r="AN38" s="124" t="e">
        <f t="shared" si="9"/>
        <v>#REF!</v>
      </c>
      <c r="AO38" s="124" t="e">
        <f t="shared" si="9"/>
        <v>#REF!</v>
      </c>
      <c r="AP38" s="124" t="e">
        <f t="shared" si="9"/>
        <v>#REF!</v>
      </c>
      <c r="AQ38" s="124" t="e">
        <f t="shared" si="9"/>
        <v>#REF!</v>
      </c>
      <c r="AR38" s="124" t="e">
        <f t="shared" si="9"/>
        <v>#REF!</v>
      </c>
      <c r="AS38" s="124" t="e">
        <f t="shared" si="9"/>
        <v>#REF!</v>
      </c>
      <c r="AT38" s="124" t="e">
        <f t="shared" si="9"/>
        <v>#REF!</v>
      </c>
      <c r="AU38" s="124" t="e">
        <f t="shared" si="9"/>
        <v>#REF!</v>
      </c>
      <c r="AV38" s="124" t="e">
        <f t="shared" si="9"/>
        <v>#REF!</v>
      </c>
      <c r="AW38" s="124" t="e">
        <f t="shared" si="9"/>
        <v>#REF!</v>
      </c>
      <c r="AX38" s="124" t="e">
        <f t="shared" si="9"/>
        <v>#REF!</v>
      </c>
      <c r="AY38" s="124" t="e">
        <f t="shared" si="9"/>
        <v>#REF!</v>
      </c>
      <c r="AZ38" s="124" t="e">
        <f t="shared" si="9"/>
        <v>#REF!</v>
      </c>
      <c r="BA38" s="124" t="e">
        <f t="shared" si="9"/>
        <v>#REF!</v>
      </c>
      <c r="BB38" s="124" t="e">
        <f t="shared" si="9"/>
        <v>#REF!</v>
      </c>
      <c r="BC38" s="124" t="e">
        <f t="shared" si="9"/>
        <v>#REF!</v>
      </c>
      <c r="BD38" s="124" t="e">
        <f t="shared" si="9"/>
        <v>#REF!</v>
      </c>
    </row>
    <row r="39" spans="1:56" x14ac:dyDescent="0.2">
      <c r="A39" s="97" t="s">
        <v>139</v>
      </c>
      <c r="B39" s="124"/>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c r="AY39" s="124"/>
      <c r="AZ39" s="124"/>
      <c r="BA39" s="124"/>
      <c r="BB39" s="124"/>
      <c r="BC39" s="124"/>
      <c r="BD39" s="124"/>
    </row>
    <row r="40" spans="1:56" x14ac:dyDescent="0.2">
      <c r="A40" s="98" t="s">
        <v>78</v>
      </c>
      <c r="B40" s="124" t="e">
        <f t="shared" ref="B40:BD40" si="10">ROUND(B19*0.9,)</f>
        <v>#REF!</v>
      </c>
      <c r="C40" s="124" t="e">
        <f t="shared" si="10"/>
        <v>#REF!</v>
      </c>
      <c r="D40" s="124" t="e">
        <f t="shared" si="10"/>
        <v>#REF!</v>
      </c>
      <c r="E40" s="124" t="e">
        <f t="shared" si="10"/>
        <v>#REF!</v>
      </c>
      <c r="F40" s="124" t="e">
        <f t="shared" si="10"/>
        <v>#REF!</v>
      </c>
      <c r="G40" s="124" t="e">
        <f t="shared" si="10"/>
        <v>#REF!</v>
      </c>
      <c r="H40" s="124" t="e">
        <f t="shared" si="10"/>
        <v>#REF!</v>
      </c>
      <c r="I40" s="124" t="e">
        <f t="shared" si="10"/>
        <v>#REF!</v>
      </c>
      <c r="J40" s="124" t="e">
        <f t="shared" si="10"/>
        <v>#REF!</v>
      </c>
      <c r="K40" s="124" t="e">
        <f t="shared" si="10"/>
        <v>#REF!</v>
      </c>
      <c r="L40" s="124" t="e">
        <f t="shared" si="10"/>
        <v>#REF!</v>
      </c>
      <c r="M40" s="124" t="e">
        <f t="shared" si="10"/>
        <v>#REF!</v>
      </c>
      <c r="N40" s="124" t="e">
        <f t="shared" si="10"/>
        <v>#REF!</v>
      </c>
      <c r="O40" s="124" t="e">
        <f t="shared" si="10"/>
        <v>#REF!</v>
      </c>
      <c r="P40" s="124" t="e">
        <f t="shared" si="10"/>
        <v>#REF!</v>
      </c>
      <c r="Q40" s="124" t="e">
        <f t="shared" si="10"/>
        <v>#REF!</v>
      </c>
      <c r="R40" s="124" t="e">
        <f t="shared" si="10"/>
        <v>#REF!</v>
      </c>
      <c r="S40" s="124" t="e">
        <f t="shared" si="10"/>
        <v>#REF!</v>
      </c>
      <c r="T40" s="124" t="e">
        <f t="shared" si="10"/>
        <v>#REF!</v>
      </c>
      <c r="U40" s="124" t="e">
        <f t="shared" si="10"/>
        <v>#REF!</v>
      </c>
      <c r="V40" s="124" t="e">
        <f t="shared" si="10"/>
        <v>#REF!</v>
      </c>
      <c r="W40" s="124" t="e">
        <f t="shared" si="10"/>
        <v>#REF!</v>
      </c>
      <c r="X40" s="124" t="e">
        <f t="shared" si="10"/>
        <v>#REF!</v>
      </c>
      <c r="Y40" s="124" t="e">
        <f t="shared" si="10"/>
        <v>#REF!</v>
      </c>
      <c r="Z40" s="124" t="e">
        <f t="shared" si="10"/>
        <v>#REF!</v>
      </c>
      <c r="AA40" s="124" t="e">
        <f t="shared" si="10"/>
        <v>#REF!</v>
      </c>
      <c r="AB40" s="124" t="e">
        <f t="shared" si="10"/>
        <v>#REF!</v>
      </c>
      <c r="AC40" s="124" t="e">
        <f t="shared" si="10"/>
        <v>#REF!</v>
      </c>
      <c r="AD40" s="124" t="e">
        <f t="shared" si="10"/>
        <v>#REF!</v>
      </c>
      <c r="AE40" s="124" t="e">
        <f t="shared" si="10"/>
        <v>#REF!</v>
      </c>
      <c r="AF40" s="124" t="e">
        <f t="shared" si="10"/>
        <v>#REF!</v>
      </c>
      <c r="AG40" s="124" t="e">
        <f t="shared" si="10"/>
        <v>#REF!</v>
      </c>
      <c r="AH40" s="124" t="e">
        <f t="shared" si="10"/>
        <v>#REF!</v>
      </c>
      <c r="AI40" s="124" t="e">
        <f t="shared" si="10"/>
        <v>#REF!</v>
      </c>
      <c r="AJ40" s="124" t="e">
        <f t="shared" si="10"/>
        <v>#REF!</v>
      </c>
      <c r="AK40" s="124" t="e">
        <f t="shared" si="10"/>
        <v>#REF!</v>
      </c>
      <c r="AL40" s="124" t="e">
        <f t="shared" si="10"/>
        <v>#REF!</v>
      </c>
      <c r="AM40" s="124" t="e">
        <f t="shared" si="10"/>
        <v>#REF!</v>
      </c>
      <c r="AN40" s="124" t="e">
        <f t="shared" si="10"/>
        <v>#REF!</v>
      </c>
      <c r="AO40" s="124" t="e">
        <f t="shared" si="10"/>
        <v>#REF!</v>
      </c>
      <c r="AP40" s="124" t="e">
        <f t="shared" si="10"/>
        <v>#REF!</v>
      </c>
      <c r="AQ40" s="124" t="e">
        <f t="shared" si="10"/>
        <v>#REF!</v>
      </c>
      <c r="AR40" s="124" t="e">
        <f t="shared" si="10"/>
        <v>#REF!</v>
      </c>
      <c r="AS40" s="124" t="e">
        <f t="shared" si="10"/>
        <v>#REF!</v>
      </c>
      <c r="AT40" s="124" t="e">
        <f t="shared" si="10"/>
        <v>#REF!</v>
      </c>
      <c r="AU40" s="124" t="e">
        <f t="shared" si="10"/>
        <v>#REF!</v>
      </c>
      <c r="AV40" s="124" t="e">
        <f t="shared" si="10"/>
        <v>#REF!</v>
      </c>
      <c r="AW40" s="124" t="e">
        <f t="shared" si="10"/>
        <v>#REF!</v>
      </c>
      <c r="AX40" s="124" t="e">
        <f t="shared" si="10"/>
        <v>#REF!</v>
      </c>
      <c r="AY40" s="124" t="e">
        <f t="shared" si="10"/>
        <v>#REF!</v>
      </c>
      <c r="AZ40" s="124" t="e">
        <f t="shared" si="10"/>
        <v>#REF!</v>
      </c>
      <c r="BA40" s="124" t="e">
        <f t="shared" si="10"/>
        <v>#REF!</v>
      </c>
      <c r="BB40" s="124" t="e">
        <f t="shared" si="10"/>
        <v>#REF!</v>
      </c>
      <c r="BC40" s="124" t="e">
        <f t="shared" si="10"/>
        <v>#REF!</v>
      </c>
      <c r="BD40" s="124" t="e">
        <f t="shared" si="10"/>
        <v>#REF!</v>
      </c>
    </row>
    <row r="41" spans="1:56" x14ac:dyDescent="0.2">
      <c r="A41" s="97" t="s">
        <v>138</v>
      </c>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24"/>
      <c r="AZ41" s="124"/>
      <c r="BA41" s="124"/>
      <c r="BB41" s="124"/>
      <c r="BC41" s="124"/>
      <c r="BD41" s="124"/>
    </row>
    <row r="42" spans="1:56" x14ac:dyDescent="0.2">
      <c r="A42" s="98" t="s">
        <v>67</v>
      </c>
      <c r="B42" s="124" t="e">
        <f t="shared" ref="B42:BD42" si="11">ROUND(B21*0.9,)</f>
        <v>#REF!</v>
      </c>
      <c r="C42" s="124" t="e">
        <f t="shared" si="11"/>
        <v>#REF!</v>
      </c>
      <c r="D42" s="124" t="e">
        <f t="shared" si="11"/>
        <v>#REF!</v>
      </c>
      <c r="E42" s="124" t="e">
        <f t="shared" si="11"/>
        <v>#REF!</v>
      </c>
      <c r="F42" s="124" t="e">
        <f t="shared" si="11"/>
        <v>#REF!</v>
      </c>
      <c r="G42" s="124" t="e">
        <f t="shared" si="11"/>
        <v>#REF!</v>
      </c>
      <c r="H42" s="124" t="e">
        <f t="shared" si="11"/>
        <v>#REF!</v>
      </c>
      <c r="I42" s="124" t="e">
        <f t="shared" si="11"/>
        <v>#REF!</v>
      </c>
      <c r="J42" s="124" t="e">
        <f t="shared" si="11"/>
        <v>#REF!</v>
      </c>
      <c r="K42" s="124" t="e">
        <f t="shared" si="11"/>
        <v>#REF!</v>
      </c>
      <c r="L42" s="124" t="e">
        <f t="shared" si="11"/>
        <v>#REF!</v>
      </c>
      <c r="M42" s="124" t="e">
        <f t="shared" si="11"/>
        <v>#REF!</v>
      </c>
      <c r="N42" s="124" t="e">
        <f t="shared" si="11"/>
        <v>#REF!</v>
      </c>
      <c r="O42" s="124" t="e">
        <f t="shared" si="11"/>
        <v>#REF!</v>
      </c>
      <c r="P42" s="124" t="e">
        <f t="shared" si="11"/>
        <v>#REF!</v>
      </c>
      <c r="Q42" s="124" t="e">
        <f t="shared" si="11"/>
        <v>#REF!</v>
      </c>
      <c r="R42" s="124" t="e">
        <f t="shared" si="11"/>
        <v>#REF!</v>
      </c>
      <c r="S42" s="124" t="e">
        <f t="shared" si="11"/>
        <v>#REF!</v>
      </c>
      <c r="T42" s="124" t="e">
        <f t="shared" si="11"/>
        <v>#REF!</v>
      </c>
      <c r="U42" s="124" t="e">
        <f t="shared" si="11"/>
        <v>#REF!</v>
      </c>
      <c r="V42" s="124" t="e">
        <f t="shared" si="11"/>
        <v>#REF!</v>
      </c>
      <c r="W42" s="124" t="e">
        <f t="shared" si="11"/>
        <v>#REF!</v>
      </c>
      <c r="X42" s="124" t="e">
        <f t="shared" si="11"/>
        <v>#REF!</v>
      </c>
      <c r="Y42" s="124" t="e">
        <f t="shared" si="11"/>
        <v>#REF!</v>
      </c>
      <c r="Z42" s="124" t="e">
        <f t="shared" si="11"/>
        <v>#REF!</v>
      </c>
      <c r="AA42" s="124" t="e">
        <f t="shared" si="11"/>
        <v>#REF!</v>
      </c>
      <c r="AB42" s="124" t="e">
        <f t="shared" si="11"/>
        <v>#REF!</v>
      </c>
      <c r="AC42" s="124" t="e">
        <f t="shared" si="11"/>
        <v>#REF!</v>
      </c>
      <c r="AD42" s="124" t="e">
        <f t="shared" si="11"/>
        <v>#REF!</v>
      </c>
      <c r="AE42" s="124" t="e">
        <f t="shared" si="11"/>
        <v>#REF!</v>
      </c>
      <c r="AF42" s="124" t="e">
        <f t="shared" si="11"/>
        <v>#REF!</v>
      </c>
      <c r="AG42" s="124" t="e">
        <f t="shared" si="11"/>
        <v>#REF!</v>
      </c>
      <c r="AH42" s="124" t="e">
        <f t="shared" si="11"/>
        <v>#REF!</v>
      </c>
      <c r="AI42" s="124" t="e">
        <f t="shared" si="11"/>
        <v>#REF!</v>
      </c>
      <c r="AJ42" s="124" t="e">
        <f t="shared" si="11"/>
        <v>#REF!</v>
      </c>
      <c r="AK42" s="124" t="e">
        <f t="shared" si="11"/>
        <v>#REF!</v>
      </c>
      <c r="AL42" s="124" t="e">
        <f t="shared" si="11"/>
        <v>#REF!</v>
      </c>
      <c r="AM42" s="124" t="e">
        <f t="shared" si="11"/>
        <v>#REF!</v>
      </c>
      <c r="AN42" s="124" t="e">
        <f t="shared" si="11"/>
        <v>#REF!</v>
      </c>
      <c r="AO42" s="124" t="e">
        <f t="shared" si="11"/>
        <v>#REF!</v>
      </c>
      <c r="AP42" s="124" t="e">
        <f t="shared" si="11"/>
        <v>#REF!</v>
      </c>
      <c r="AQ42" s="124" t="e">
        <f t="shared" si="11"/>
        <v>#REF!</v>
      </c>
      <c r="AR42" s="124" t="e">
        <f t="shared" si="11"/>
        <v>#REF!</v>
      </c>
      <c r="AS42" s="124" t="e">
        <f t="shared" si="11"/>
        <v>#REF!</v>
      </c>
      <c r="AT42" s="124" t="e">
        <f t="shared" si="11"/>
        <v>#REF!</v>
      </c>
      <c r="AU42" s="124" t="e">
        <f t="shared" si="11"/>
        <v>#REF!</v>
      </c>
      <c r="AV42" s="124" t="e">
        <f t="shared" si="11"/>
        <v>#REF!</v>
      </c>
      <c r="AW42" s="124" t="e">
        <f t="shared" si="11"/>
        <v>#REF!</v>
      </c>
      <c r="AX42" s="124" t="e">
        <f t="shared" si="11"/>
        <v>#REF!</v>
      </c>
      <c r="AY42" s="124" t="e">
        <f t="shared" si="11"/>
        <v>#REF!</v>
      </c>
      <c r="AZ42" s="124" t="e">
        <f t="shared" si="11"/>
        <v>#REF!</v>
      </c>
      <c r="BA42" s="124" t="e">
        <f t="shared" si="11"/>
        <v>#REF!</v>
      </c>
      <c r="BB42" s="124" t="e">
        <f t="shared" si="11"/>
        <v>#REF!</v>
      </c>
      <c r="BC42" s="124" t="e">
        <f t="shared" si="11"/>
        <v>#REF!</v>
      </c>
      <c r="BD42" s="124" t="e">
        <f t="shared" si="11"/>
        <v>#REF!</v>
      </c>
    </row>
    <row r="43" spans="1:56" x14ac:dyDescent="0.2">
      <c r="A43" s="158"/>
    </row>
    <row r="44" spans="1:56" ht="10.35" customHeight="1" thickBot="1" x14ac:dyDescent="0.25">
      <c r="A44" s="82"/>
    </row>
    <row r="45" spans="1:56" ht="12.75" thickBot="1" x14ac:dyDescent="0.25">
      <c r="A45" s="160" t="s">
        <v>128</v>
      </c>
    </row>
    <row r="46" spans="1:56" x14ac:dyDescent="0.2">
      <c r="A46" s="234" t="s">
        <v>129</v>
      </c>
    </row>
    <row r="47" spans="1:56" x14ac:dyDescent="0.2">
      <c r="A47" s="234" t="s">
        <v>130</v>
      </c>
    </row>
    <row r="48" spans="1:56" ht="12" customHeight="1" x14ac:dyDescent="0.2">
      <c r="A48" s="108" t="s">
        <v>131</v>
      </c>
    </row>
    <row r="49" spans="1:1" x14ac:dyDescent="0.2">
      <c r="A49" s="234" t="s">
        <v>247</v>
      </c>
    </row>
    <row r="50" spans="1:1" ht="11.45" customHeight="1" x14ac:dyDescent="0.2">
      <c r="A50" s="82"/>
    </row>
    <row r="51" spans="1:1" x14ac:dyDescent="0.2">
      <c r="A51" s="172" t="s">
        <v>143</v>
      </c>
    </row>
    <row r="52" spans="1:1" x14ac:dyDescent="0.2">
      <c r="A52" s="270" t="s">
        <v>333</v>
      </c>
    </row>
    <row r="53" spans="1:1" ht="12.75" thickBot="1" x14ac:dyDescent="0.25">
      <c r="A53" s="20"/>
    </row>
    <row r="54" spans="1:1" ht="12.75" thickBot="1" x14ac:dyDescent="0.25">
      <c r="A54" s="256" t="s">
        <v>133</v>
      </c>
    </row>
    <row r="55" spans="1:1" ht="48" x14ac:dyDescent="0.2">
      <c r="A55" s="135" t="s">
        <v>165</v>
      </c>
    </row>
  </sheetData>
  <pageMargins left="0.7" right="0.7" top="0.75" bottom="0.75" header="0.3" footer="0.3"/>
  <pageSetup paperSize="9" orientation="portrait"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55"/>
  <sheetViews>
    <sheetView topLeftCell="A13" zoomScaleNormal="100" workbookViewId="0">
      <pane xSplit="1" topLeftCell="B1" activePane="topRight" state="frozen"/>
      <selection pane="topRight" activeCell="B25" sqref="B25:BD26"/>
    </sheetView>
  </sheetViews>
  <sheetFormatPr defaultColWidth="9" defaultRowHeight="12" x14ac:dyDescent="0.2"/>
  <cols>
    <col min="1" max="1" width="80.5703125" style="65" customWidth="1"/>
    <col min="2" max="16384" width="9" style="65"/>
  </cols>
  <sheetData>
    <row r="1" spans="1:56" ht="11.45" customHeight="1" x14ac:dyDescent="0.2">
      <c r="A1" s="94" t="s">
        <v>134</v>
      </c>
    </row>
    <row r="2" spans="1:56" ht="11.45" customHeight="1" x14ac:dyDescent="0.2">
      <c r="A2" s="218" t="s">
        <v>144</v>
      </c>
    </row>
    <row r="3" spans="1:56" ht="11.45" customHeight="1" x14ac:dyDescent="0.2">
      <c r="A3" s="218"/>
    </row>
    <row r="4" spans="1:56" ht="11.45" customHeight="1" x14ac:dyDescent="0.2">
      <c r="A4" s="218" t="s">
        <v>125</v>
      </c>
      <c r="B4" s="167" t="e">
        <f>'C завтраками| Bed and breakfast'!#REF!</f>
        <v>#REF!</v>
      </c>
      <c r="C4" s="167" t="e">
        <f>'C завтраками| Bed and breakfast'!#REF!</f>
        <v>#REF!</v>
      </c>
      <c r="D4" s="167" t="e">
        <f>'C завтраками| Bed and breakfast'!#REF!</f>
        <v>#REF!</v>
      </c>
      <c r="E4" s="167" t="e">
        <f>'C завтраками| Bed and breakfast'!#REF!</f>
        <v>#REF!</v>
      </c>
      <c r="F4" s="167" t="e">
        <f>'C завтраками| Bed and breakfast'!#REF!</f>
        <v>#REF!</v>
      </c>
      <c r="G4" s="167" t="e">
        <f>'C завтраками| Bed and breakfast'!#REF!</f>
        <v>#REF!</v>
      </c>
      <c r="H4" s="167" t="e">
        <f>'C завтраками| Bed and breakfast'!#REF!</f>
        <v>#REF!</v>
      </c>
      <c r="I4" s="167" t="e">
        <f>'C завтраками| Bed and breakfast'!#REF!</f>
        <v>#REF!</v>
      </c>
      <c r="J4" s="167" t="e">
        <f>'C завтраками| Bed and breakfast'!#REF!</f>
        <v>#REF!</v>
      </c>
      <c r="K4" s="167" t="e">
        <f>'C завтраками| Bed and breakfast'!#REF!</f>
        <v>#REF!</v>
      </c>
      <c r="L4" s="167" t="e">
        <f>'C завтраками| Bed and breakfast'!#REF!</f>
        <v>#REF!</v>
      </c>
      <c r="M4" s="167" t="e">
        <f>'C завтраками| Bed and breakfast'!#REF!</f>
        <v>#REF!</v>
      </c>
      <c r="N4" s="167" t="e">
        <f>'C завтраками| Bed and breakfast'!#REF!</f>
        <v>#REF!</v>
      </c>
      <c r="O4" s="167" t="e">
        <f>'C завтраками| Bed and breakfast'!#REF!</f>
        <v>#REF!</v>
      </c>
      <c r="P4" s="167" t="e">
        <f>'C завтраками| Bed and breakfast'!#REF!</f>
        <v>#REF!</v>
      </c>
      <c r="Q4" s="167" t="e">
        <f>'C завтраками| Bed and breakfast'!#REF!</f>
        <v>#REF!</v>
      </c>
      <c r="R4" s="167" t="e">
        <f>'C завтраками| Bed and breakfast'!#REF!</f>
        <v>#REF!</v>
      </c>
      <c r="S4" s="167" t="e">
        <f>'C завтраками| Bed and breakfast'!#REF!</f>
        <v>#REF!</v>
      </c>
      <c r="T4" s="167" t="e">
        <f>'C завтраками| Bed and breakfast'!#REF!</f>
        <v>#REF!</v>
      </c>
      <c r="U4" s="167" t="e">
        <f>'C завтраками| Bed and breakfast'!#REF!</f>
        <v>#REF!</v>
      </c>
      <c r="V4" s="167" t="e">
        <f>'C завтраками| Bed and breakfast'!#REF!</f>
        <v>#REF!</v>
      </c>
      <c r="W4" s="167" t="e">
        <f>'C завтраками| Bed and breakfast'!#REF!</f>
        <v>#REF!</v>
      </c>
      <c r="X4" s="167" t="e">
        <f>'C завтраками| Bed and breakfast'!#REF!</f>
        <v>#REF!</v>
      </c>
      <c r="Y4" s="167" t="e">
        <f>'C завтраками| Bed and breakfast'!#REF!</f>
        <v>#REF!</v>
      </c>
      <c r="Z4" s="167" t="e">
        <f>'C завтраками| Bed and breakfast'!#REF!</f>
        <v>#REF!</v>
      </c>
      <c r="AA4" s="167" t="e">
        <f>'C завтраками| Bed and breakfast'!#REF!</f>
        <v>#REF!</v>
      </c>
      <c r="AB4" s="167" t="e">
        <f>'C завтраками| Bed and breakfast'!#REF!</f>
        <v>#REF!</v>
      </c>
      <c r="AC4" s="167" t="e">
        <f>'C завтраками| Bed and breakfast'!#REF!</f>
        <v>#REF!</v>
      </c>
      <c r="AD4" s="167" t="e">
        <f>'C завтраками| Bed and breakfast'!#REF!</f>
        <v>#REF!</v>
      </c>
      <c r="AE4" s="167" t="e">
        <f>'C завтраками| Bed and breakfast'!#REF!</f>
        <v>#REF!</v>
      </c>
      <c r="AF4" s="167" t="e">
        <f>'C завтраками| Bed and breakfast'!#REF!</f>
        <v>#REF!</v>
      </c>
      <c r="AG4" s="167" t="e">
        <f>'C завтраками| Bed and breakfast'!#REF!</f>
        <v>#REF!</v>
      </c>
      <c r="AH4" s="167" t="e">
        <f>'C завтраками| Bed and breakfast'!#REF!</f>
        <v>#REF!</v>
      </c>
      <c r="AI4" s="167" t="e">
        <f>'C завтраками| Bed and breakfast'!#REF!</f>
        <v>#REF!</v>
      </c>
      <c r="AJ4" s="167" t="e">
        <f>'C завтраками| Bed and breakfast'!#REF!</f>
        <v>#REF!</v>
      </c>
      <c r="AK4" s="167" t="e">
        <f>'C завтраками| Bed and breakfast'!#REF!</f>
        <v>#REF!</v>
      </c>
      <c r="AL4" s="167" t="e">
        <f>'C завтраками| Bed and breakfast'!#REF!</f>
        <v>#REF!</v>
      </c>
      <c r="AM4" s="167" t="e">
        <f>'C завтраками| Bed and breakfast'!#REF!</f>
        <v>#REF!</v>
      </c>
      <c r="AN4" s="167" t="e">
        <f>'C завтраками| Bed and breakfast'!#REF!</f>
        <v>#REF!</v>
      </c>
      <c r="AO4" s="167" t="e">
        <f>'C завтраками| Bed and breakfast'!#REF!</f>
        <v>#REF!</v>
      </c>
      <c r="AP4" s="167" t="e">
        <f>'C завтраками| Bed and breakfast'!#REF!</f>
        <v>#REF!</v>
      </c>
      <c r="AQ4" s="167" t="e">
        <f>'C завтраками| Bed and breakfast'!#REF!</f>
        <v>#REF!</v>
      </c>
      <c r="AR4" s="167" t="e">
        <f>'C завтраками| Bed and breakfast'!#REF!</f>
        <v>#REF!</v>
      </c>
      <c r="AS4" s="167" t="e">
        <f>'C завтраками| Bed and breakfast'!#REF!</f>
        <v>#REF!</v>
      </c>
      <c r="AT4" s="167" t="e">
        <f>'C завтраками| Bed and breakfast'!#REF!</f>
        <v>#REF!</v>
      </c>
      <c r="AU4" s="167" t="e">
        <f>'C завтраками| Bed and breakfast'!#REF!</f>
        <v>#REF!</v>
      </c>
      <c r="AV4" s="167" t="e">
        <f>'C завтраками| Bed and breakfast'!#REF!</f>
        <v>#REF!</v>
      </c>
      <c r="AW4" s="167" t="e">
        <f>'C завтраками| Bed and breakfast'!#REF!</f>
        <v>#REF!</v>
      </c>
      <c r="AX4" s="167" t="e">
        <f>'C завтраками| Bed and breakfast'!#REF!</f>
        <v>#REF!</v>
      </c>
      <c r="AY4" s="167" t="e">
        <f>'C завтраками| Bed and breakfast'!#REF!</f>
        <v>#REF!</v>
      </c>
      <c r="AZ4" s="167" t="e">
        <f>'C завтраками| Bed and breakfast'!#REF!</f>
        <v>#REF!</v>
      </c>
      <c r="BA4" s="167" t="e">
        <f>'C завтраками| Bed and breakfast'!#REF!</f>
        <v>#REF!</v>
      </c>
      <c r="BB4" s="167" t="e">
        <f>'C завтраками| Bed and breakfast'!#REF!</f>
        <v>#REF!</v>
      </c>
      <c r="BC4" s="167" t="e">
        <f>'C завтраками| Bed and breakfast'!#REF!</f>
        <v>#REF!</v>
      </c>
      <c r="BD4" s="167" t="e">
        <f>'C завтраками| Bed and breakfast'!#REF!</f>
        <v>#REF!</v>
      </c>
    </row>
    <row r="5" spans="1:56" s="34" customFormat="1" ht="21.6" customHeight="1" x14ac:dyDescent="0.2">
      <c r="A5" s="67" t="s">
        <v>124</v>
      </c>
      <c r="B5" s="167" t="e">
        <f>'C завтраками| Bed and breakfast'!#REF!</f>
        <v>#REF!</v>
      </c>
      <c r="C5" s="167" t="e">
        <f>'C завтраками| Bed and breakfast'!#REF!</f>
        <v>#REF!</v>
      </c>
      <c r="D5" s="167" t="e">
        <f>'C завтраками| Bed and breakfast'!#REF!</f>
        <v>#REF!</v>
      </c>
      <c r="E5" s="167" t="e">
        <f>'C завтраками| Bed and breakfast'!#REF!</f>
        <v>#REF!</v>
      </c>
      <c r="F5" s="167" t="e">
        <f>'C завтраками| Bed and breakfast'!#REF!</f>
        <v>#REF!</v>
      </c>
      <c r="G5" s="167" t="e">
        <f>'C завтраками| Bed and breakfast'!#REF!</f>
        <v>#REF!</v>
      </c>
      <c r="H5" s="167" t="e">
        <f>'C завтраками| Bed and breakfast'!#REF!</f>
        <v>#REF!</v>
      </c>
      <c r="I5" s="167" t="e">
        <f>'C завтраками| Bed and breakfast'!#REF!</f>
        <v>#REF!</v>
      </c>
      <c r="J5" s="167" t="e">
        <f>'C завтраками| Bed and breakfast'!#REF!</f>
        <v>#REF!</v>
      </c>
      <c r="K5" s="167" t="e">
        <f>'C завтраками| Bed and breakfast'!#REF!</f>
        <v>#REF!</v>
      </c>
      <c r="L5" s="167" t="e">
        <f>'C завтраками| Bed and breakfast'!#REF!</f>
        <v>#REF!</v>
      </c>
      <c r="M5" s="167" t="e">
        <f>'C завтраками| Bed and breakfast'!#REF!</f>
        <v>#REF!</v>
      </c>
      <c r="N5" s="167" t="e">
        <f>'C завтраками| Bed and breakfast'!#REF!</f>
        <v>#REF!</v>
      </c>
      <c r="O5" s="167" t="e">
        <f>'C завтраками| Bed and breakfast'!#REF!</f>
        <v>#REF!</v>
      </c>
      <c r="P5" s="167" t="e">
        <f>'C завтраками| Bed and breakfast'!#REF!</f>
        <v>#REF!</v>
      </c>
      <c r="Q5" s="167" t="e">
        <f>'C завтраками| Bed and breakfast'!#REF!</f>
        <v>#REF!</v>
      </c>
      <c r="R5" s="167" t="e">
        <f>'C завтраками| Bed and breakfast'!#REF!</f>
        <v>#REF!</v>
      </c>
      <c r="S5" s="167" t="e">
        <f>'C завтраками| Bed and breakfast'!#REF!</f>
        <v>#REF!</v>
      </c>
      <c r="T5" s="167" t="e">
        <f>'C завтраками| Bed and breakfast'!#REF!</f>
        <v>#REF!</v>
      </c>
      <c r="U5" s="167" t="e">
        <f>'C завтраками| Bed and breakfast'!#REF!</f>
        <v>#REF!</v>
      </c>
      <c r="V5" s="167" t="e">
        <f>'C завтраками| Bed and breakfast'!#REF!</f>
        <v>#REF!</v>
      </c>
      <c r="W5" s="167" t="e">
        <f>'C завтраками| Bed and breakfast'!#REF!</f>
        <v>#REF!</v>
      </c>
      <c r="X5" s="167" t="e">
        <f>'C завтраками| Bed and breakfast'!#REF!</f>
        <v>#REF!</v>
      </c>
      <c r="Y5" s="167" t="e">
        <f>'C завтраками| Bed and breakfast'!#REF!</f>
        <v>#REF!</v>
      </c>
      <c r="Z5" s="167" t="e">
        <f>'C завтраками| Bed and breakfast'!#REF!</f>
        <v>#REF!</v>
      </c>
      <c r="AA5" s="167" t="e">
        <f>'C завтраками| Bed and breakfast'!#REF!</f>
        <v>#REF!</v>
      </c>
      <c r="AB5" s="167" t="e">
        <f>'C завтраками| Bed and breakfast'!#REF!</f>
        <v>#REF!</v>
      </c>
      <c r="AC5" s="167" t="e">
        <f>'C завтраками| Bed and breakfast'!#REF!</f>
        <v>#REF!</v>
      </c>
      <c r="AD5" s="167" t="e">
        <f>'C завтраками| Bed and breakfast'!#REF!</f>
        <v>#REF!</v>
      </c>
      <c r="AE5" s="167" t="e">
        <f>'C завтраками| Bed and breakfast'!#REF!</f>
        <v>#REF!</v>
      </c>
      <c r="AF5" s="167" t="e">
        <f>'C завтраками| Bed and breakfast'!#REF!</f>
        <v>#REF!</v>
      </c>
      <c r="AG5" s="167" t="e">
        <f>'C завтраками| Bed and breakfast'!#REF!</f>
        <v>#REF!</v>
      </c>
      <c r="AH5" s="167" t="e">
        <f>'C завтраками| Bed and breakfast'!#REF!</f>
        <v>#REF!</v>
      </c>
      <c r="AI5" s="167" t="e">
        <f>'C завтраками| Bed and breakfast'!#REF!</f>
        <v>#REF!</v>
      </c>
      <c r="AJ5" s="167" t="e">
        <f>'C завтраками| Bed and breakfast'!#REF!</f>
        <v>#REF!</v>
      </c>
      <c r="AK5" s="167" t="e">
        <f>'C завтраками| Bed and breakfast'!#REF!</f>
        <v>#REF!</v>
      </c>
      <c r="AL5" s="167" t="e">
        <f>'C завтраками| Bed and breakfast'!#REF!</f>
        <v>#REF!</v>
      </c>
      <c r="AM5" s="167" t="e">
        <f>'C завтраками| Bed and breakfast'!#REF!</f>
        <v>#REF!</v>
      </c>
      <c r="AN5" s="167" t="e">
        <f>'C завтраками| Bed and breakfast'!#REF!</f>
        <v>#REF!</v>
      </c>
      <c r="AO5" s="167" t="e">
        <f>'C завтраками| Bed and breakfast'!#REF!</f>
        <v>#REF!</v>
      </c>
      <c r="AP5" s="167" t="e">
        <f>'C завтраками| Bed and breakfast'!#REF!</f>
        <v>#REF!</v>
      </c>
      <c r="AQ5" s="167" t="e">
        <f>'C завтраками| Bed and breakfast'!#REF!</f>
        <v>#REF!</v>
      </c>
      <c r="AR5" s="167" t="e">
        <f>'C завтраками| Bed and breakfast'!#REF!</f>
        <v>#REF!</v>
      </c>
      <c r="AS5" s="167" t="e">
        <f>'C завтраками| Bed and breakfast'!#REF!</f>
        <v>#REF!</v>
      </c>
      <c r="AT5" s="167" t="e">
        <f>'C завтраками| Bed and breakfast'!#REF!</f>
        <v>#REF!</v>
      </c>
      <c r="AU5" s="167" t="e">
        <f>'C завтраками| Bed and breakfast'!#REF!</f>
        <v>#REF!</v>
      </c>
      <c r="AV5" s="167" t="e">
        <f>'C завтраками| Bed and breakfast'!#REF!</f>
        <v>#REF!</v>
      </c>
      <c r="AW5" s="167" t="e">
        <f>'C завтраками| Bed and breakfast'!#REF!</f>
        <v>#REF!</v>
      </c>
      <c r="AX5" s="167" t="e">
        <f>'C завтраками| Bed and breakfast'!#REF!</f>
        <v>#REF!</v>
      </c>
      <c r="AY5" s="167" t="e">
        <f>'C завтраками| Bed and breakfast'!#REF!</f>
        <v>#REF!</v>
      </c>
      <c r="AZ5" s="167" t="e">
        <f>'C завтраками| Bed and breakfast'!#REF!</f>
        <v>#REF!</v>
      </c>
      <c r="BA5" s="167" t="e">
        <f>'C завтраками| Bed and breakfast'!#REF!</f>
        <v>#REF!</v>
      </c>
      <c r="BB5" s="167" t="e">
        <f>'C завтраками| Bed and breakfast'!#REF!</f>
        <v>#REF!</v>
      </c>
      <c r="BC5" s="167" t="e">
        <f>'C завтраками| Bed and breakfast'!#REF!</f>
        <v>#REF!</v>
      </c>
      <c r="BD5" s="167" t="e">
        <f>'C завтраками| Bed and breakfast'!#REF!</f>
        <v>#REF!</v>
      </c>
    </row>
    <row r="6" spans="1:56" x14ac:dyDescent="0.2">
      <c r="A6" s="74" t="s">
        <v>148</v>
      </c>
    </row>
    <row r="7" spans="1:56" x14ac:dyDescent="0.2">
      <c r="A7" s="75">
        <v>1</v>
      </c>
      <c r="B7" s="124" t="e">
        <f>'C завтраками| Bed and breakfast'!#REF!*0.9</f>
        <v>#REF!</v>
      </c>
      <c r="C7" s="124" t="e">
        <f>'C завтраками| Bed and breakfast'!#REF!*0.9</f>
        <v>#REF!</v>
      </c>
      <c r="D7" s="124" t="e">
        <f>'C завтраками| Bed and breakfast'!#REF!*0.9</f>
        <v>#REF!</v>
      </c>
      <c r="E7" s="124" t="e">
        <f>'C завтраками| Bed and breakfast'!#REF!*0.9</f>
        <v>#REF!</v>
      </c>
      <c r="F7" s="124" t="e">
        <f>'C завтраками| Bed and breakfast'!#REF!*0.9</f>
        <v>#REF!</v>
      </c>
      <c r="G7" s="124" t="e">
        <f>'C завтраками| Bed and breakfast'!#REF!*0.9</f>
        <v>#REF!</v>
      </c>
      <c r="H7" s="124" t="e">
        <f>'C завтраками| Bed and breakfast'!#REF!*0.9</f>
        <v>#REF!</v>
      </c>
      <c r="I7" s="124" t="e">
        <f>'C завтраками| Bed and breakfast'!#REF!*0.9</f>
        <v>#REF!</v>
      </c>
      <c r="J7" s="124" t="e">
        <f>'C завтраками| Bed and breakfast'!#REF!*0.9</f>
        <v>#REF!</v>
      </c>
      <c r="K7" s="124" t="e">
        <f>'C завтраками| Bed and breakfast'!#REF!*0.9</f>
        <v>#REF!</v>
      </c>
      <c r="L7" s="124" t="e">
        <f>'C завтраками| Bed and breakfast'!#REF!*0.9</f>
        <v>#REF!</v>
      </c>
      <c r="M7" s="124" t="e">
        <f>'C завтраками| Bed and breakfast'!#REF!*0.9</f>
        <v>#REF!</v>
      </c>
      <c r="N7" s="124" t="e">
        <f>'C завтраками| Bed and breakfast'!#REF!*0.9</f>
        <v>#REF!</v>
      </c>
      <c r="O7" s="124" t="e">
        <f>'C завтраками| Bed and breakfast'!#REF!*0.9</f>
        <v>#REF!</v>
      </c>
      <c r="P7" s="124" t="e">
        <f>'C завтраками| Bed and breakfast'!#REF!*0.9</f>
        <v>#REF!</v>
      </c>
      <c r="Q7" s="124" t="e">
        <f>'C завтраками| Bed and breakfast'!#REF!*0.9</f>
        <v>#REF!</v>
      </c>
      <c r="R7" s="124" t="e">
        <f>'C завтраками| Bed and breakfast'!#REF!*0.9</f>
        <v>#REF!</v>
      </c>
      <c r="S7" s="124" t="e">
        <f>'C завтраками| Bed and breakfast'!#REF!*0.9</f>
        <v>#REF!</v>
      </c>
      <c r="T7" s="124" t="e">
        <f>'C завтраками| Bed and breakfast'!#REF!*0.9</f>
        <v>#REF!</v>
      </c>
      <c r="U7" s="124" t="e">
        <f>'C завтраками| Bed and breakfast'!#REF!*0.9</f>
        <v>#REF!</v>
      </c>
      <c r="V7" s="124" t="e">
        <f>'C завтраками| Bed and breakfast'!#REF!*0.9</f>
        <v>#REF!</v>
      </c>
      <c r="W7" s="124" t="e">
        <f>'C завтраками| Bed and breakfast'!#REF!*0.9</f>
        <v>#REF!</v>
      </c>
      <c r="X7" s="124" t="e">
        <f>'C завтраками| Bed and breakfast'!#REF!*0.9</f>
        <v>#REF!</v>
      </c>
      <c r="Y7" s="124" t="e">
        <f>'C завтраками| Bed and breakfast'!#REF!*0.9</f>
        <v>#REF!</v>
      </c>
      <c r="Z7" s="124" t="e">
        <f>'C завтраками| Bed and breakfast'!#REF!*0.9</f>
        <v>#REF!</v>
      </c>
      <c r="AA7" s="124" t="e">
        <f>'C завтраками| Bed and breakfast'!#REF!*0.9</f>
        <v>#REF!</v>
      </c>
      <c r="AB7" s="124" t="e">
        <f>'C завтраками| Bed and breakfast'!#REF!*0.9</f>
        <v>#REF!</v>
      </c>
      <c r="AC7" s="124" t="e">
        <f>'C завтраками| Bed and breakfast'!#REF!*0.9</f>
        <v>#REF!</v>
      </c>
      <c r="AD7" s="124" t="e">
        <f>'C завтраками| Bed and breakfast'!#REF!*0.9</f>
        <v>#REF!</v>
      </c>
      <c r="AE7" s="124" t="e">
        <f>'C завтраками| Bed and breakfast'!#REF!*0.9</f>
        <v>#REF!</v>
      </c>
      <c r="AF7" s="124" t="e">
        <f>'C завтраками| Bed and breakfast'!#REF!*0.9</f>
        <v>#REF!</v>
      </c>
      <c r="AG7" s="124" t="e">
        <f>'C завтраками| Bed and breakfast'!#REF!*0.9</f>
        <v>#REF!</v>
      </c>
      <c r="AH7" s="124" t="e">
        <f>'C завтраками| Bed and breakfast'!#REF!*0.9</f>
        <v>#REF!</v>
      </c>
      <c r="AI7" s="124" t="e">
        <f>'C завтраками| Bed and breakfast'!#REF!*0.9</f>
        <v>#REF!</v>
      </c>
      <c r="AJ7" s="124" t="e">
        <f>'C завтраками| Bed and breakfast'!#REF!*0.9</f>
        <v>#REF!</v>
      </c>
      <c r="AK7" s="124" t="e">
        <f>'C завтраками| Bed and breakfast'!#REF!*0.9</f>
        <v>#REF!</v>
      </c>
      <c r="AL7" s="124" t="e">
        <f>'C завтраками| Bed and breakfast'!#REF!*0.9</f>
        <v>#REF!</v>
      </c>
      <c r="AM7" s="124" t="e">
        <f>'C завтраками| Bed and breakfast'!#REF!*0.9</f>
        <v>#REF!</v>
      </c>
      <c r="AN7" s="124" t="e">
        <f>'C завтраками| Bed and breakfast'!#REF!*0.9</f>
        <v>#REF!</v>
      </c>
      <c r="AO7" s="124" t="e">
        <f>'C завтраками| Bed and breakfast'!#REF!*0.9</f>
        <v>#REF!</v>
      </c>
      <c r="AP7" s="124" t="e">
        <f>'C завтраками| Bed and breakfast'!#REF!*0.9</f>
        <v>#REF!</v>
      </c>
      <c r="AQ7" s="124" t="e">
        <f>'C завтраками| Bed and breakfast'!#REF!*0.9</f>
        <v>#REF!</v>
      </c>
      <c r="AR7" s="124" t="e">
        <f>'C завтраками| Bed and breakfast'!#REF!*0.9</f>
        <v>#REF!</v>
      </c>
      <c r="AS7" s="124" t="e">
        <f>'C завтраками| Bed and breakfast'!#REF!*0.9</f>
        <v>#REF!</v>
      </c>
      <c r="AT7" s="124" t="e">
        <f>'C завтраками| Bed and breakfast'!#REF!*0.9</f>
        <v>#REF!</v>
      </c>
      <c r="AU7" s="124" t="e">
        <f>'C завтраками| Bed and breakfast'!#REF!*0.9</f>
        <v>#REF!</v>
      </c>
      <c r="AV7" s="124" t="e">
        <f>'C завтраками| Bed and breakfast'!#REF!*0.9</f>
        <v>#REF!</v>
      </c>
      <c r="AW7" s="124" t="e">
        <f>'C завтраками| Bed and breakfast'!#REF!*0.9</f>
        <v>#REF!</v>
      </c>
      <c r="AX7" s="124" t="e">
        <f>'C завтраками| Bed and breakfast'!#REF!*0.9</f>
        <v>#REF!</v>
      </c>
      <c r="AY7" s="124" t="e">
        <f>'C завтраками| Bed and breakfast'!#REF!*0.9</f>
        <v>#REF!</v>
      </c>
      <c r="AZ7" s="124" t="e">
        <f>'C завтраками| Bed and breakfast'!#REF!*0.9</f>
        <v>#REF!</v>
      </c>
      <c r="BA7" s="124" t="e">
        <f>'C завтраками| Bed and breakfast'!#REF!*0.9</f>
        <v>#REF!</v>
      </c>
      <c r="BB7" s="124" t="e">
        <f>'C завтраками| Bed and breakfast'!#REF!*0.9</f>
        <v>#REF!</v>
      </c>
      <c r="BC7" s="124" t="e">
        <f>'C завтраками| Bed and breakfast'!#REF!*0.9</f>
        <v>#REF!</v>
      </c>
      <c r="BD7" s="124" t="e">
        <f>'C завтраками| Bed and breakfast'!#REF!*0.9</f>
        <v>#REF!</v>
      </c>
    </row>
    <row r="8" spans="1:56" x14ac:dyDescent="0.2">
      <c r="A8" s="75">
        <v>2</v>
      </c>
      <c r="B8" s="124" t="e">
        <f>'C завтраками| Bed and breakfast'!#REF!*0.9</f>
        <v>#REF!</v>
      </c>
      <c r="C8" s="124" t="e">
        <f>'C завтраками| Bed and breakfast'!#REF!*0.9</f>
        <v>#REF!</v>
      </c>
      <c r="D8" s="124" t="e">
        <f>'C завтраками| Bed and breakfast'!#REF!*0.9</f>
        <v>#REF!</v>
      </c>
      <c r="E8" s="124" t="e">
        <f>'C завтраками| Bed and breakfast'!#REF!*0.9</f>
        <v>#REF!</v>
      </c>
      <c r="F8" s="124" t="e">
        <f>'C завтраками| Bed and breakfast'!#REF!*0.9</f>
        <v>#REF!</v>
      </c>
      <c r="G8" s="124" t="e">
        <f>'C завтраками| Bed and breakfast'!#REF!*0.9</f>
        <v>#REF!</v>
      </c>
      <c r="H8" s="124" t="e">
        <f>'C завтраками| Bed and breakfast'!#REF!*0.9</f>
        <v>#REF!</v>
      </c>
      <c r="I8" s="124" t="e">
        <f>'C завтраками| Bed and breakfast'!#REF!*0.9</f>
        <v>#REF!</v>
      </c>
      <c r="J8" s="124" t="e">
        <f>'C завтраками| Bed and breakfast'!#REF!*0.9</f>
        <v>#REF!</v>
      </c>
      <c r="K8" s="124" t="e">
        <f>'C завтраками| Bed and breakfast'!#REF!*0.9</f>
        <v>#REF!</v>
      </c>
      <c r="L8" s="124" t="e">
        <f>'C завтраками| Bed and breakfast'!#REF!*0.9</f>
        <v>#REF!</v>
      </c>
      <c r="M8" s="124" t="e">
        <f>'C завтраками| Bed and breakfast'!#REF!*0.9</f>
        <v>#REF!</v>
      </c>
      <c r="N8" s="124" t="e">
        <f>'C завтраками| Bed and breakfast'!#REF!*0.9</f>
        <v>#REF!</v>
      </c>
      <c r="O8" s="124" t="e">
        <f>'C завтраками| Bed and breakfast'!#REF!*0.9</f>
        <v>#REF!</v>
      </c>
      <c r="P8" s="124" t="e">
        <f>'C завтраками| Bed and breakfast'!#REF!*0.9</f>
        <v>#REF!</v>
      </c>
      <c r="Q8" s="124" t="e">
        <f>'C завтраками| Bed and breakfast'!#REF!*0.9</f>
        <v>#REF!</v>
      </c>
      <c r="R8" s="124" t="e">
        <f>'C завтраками| Bed and breakfast'!#REF!*0.9</f>
        <v>#REF!</v>
      </c>
      <c r="S8" s="124" t="e">
        <f>'C завтраками| Bed and breakfast'!#REF!*0.9</f>
        <v>#REF!</v>
      </c>
      <c r="T8" s="124" t="e">
        <f>'C завтраками| Bed and breakfast'!#REF!*0.9</f>
        <v>#REF!</v>
      </c>
      <c r="U8" s="124" t="e">
        <f>'C завтраками| Bed and breakfast'!#REF!*0.9</f>
        <v>#REF!</v>
      </c>
      <c r="V8" s="124" t="e">
        <f>'C завтраками| Bed and breakfast'!#REF!*0.9</f>
        <v>#REF!</v>
      </c>
      <c r="W8" s="124" t="e">
        <f>'C завтраками| Bed and breakfast'!#REF!*0.9</f>
        <v>#REF!</v>
      </c>
      <c r="X8" s="124" t="e">
        <f>'C завтраками| Bed and breakfast'!#REF!*0.9</f>
        <v>#REF!</v>
      </c>
      <c r="Y8" s="124" t="e">
        <f>'C завтраками| Bed and breakfast'!#REF!*0.9</f>
        <v>#REF!</v>
      </c>
      <c r="Z8" s="124" t="e">
        <f>'C завтраками| Bed and breakfast'!#REF!*0.9</f>
        <v>#REF!</v>
      </c>
      <c r="AA8" s="124" t="e">
        <f>'C завтраками| Bed and breakfast'!#REF!*0.9</f>
        <v>#REF!</v>
      </c>
      <c r="AB8" s="124" t="e">
        <f>'C завтраками| Bed and breakfast'!#REF!*0.9</f>
        <v>#REF!</v>
      </c>
      <c r="AC8" s="124" t="e">
        <f>'C завтраками| Bed and breakfast'!#REF!*0.9</f>
        <v>#REF!</v>
      </c>
      <c r="AD8" s="124" t="e">
        <f>'C завтраками| Bed and breakfast'!#REF!*0.9</f>
        <v>#REF!</v>
      </c>
      <c r="AE8" s="124" t="e">
        <f>'C завтраками| Bed and breakfast'!#REF!*0.9</f>
        <v>#REF!</v>
      </c>
      <c r="AF8" s="124" t="e">
        <f>'C завтраками| Bed and breakfast'!#REF!*0.9</f>
        <v>#REF!</v>
      </c>
      <c r="AG8" s="124" t="e">
        <f>'C завтраками| Bed and breakfast'!#REF!*0.9</f>
        <v>#REF!</v>
      </c>
      <c r="AH8" s="124" t="e">
        <f>'C завтраками| Bed and breakfast'!#REF!*0.9</f>
        <v>#REF!</v>
      </c>
      <c r="AI8" s="124" t="e">
        <f>'C завтраками| Bed and breakfast'!#REF!*0.9</f>
        <v>#REF!</v>
      </c>
      <c r="AJ8" s="124" t="e">
        <f>'C завтраками| Bed and breakfast'!#REF!*0.9</f>
        <v>#REF!</v>
      </c>
      <c r="AK8" s="124" t="e">
        <f>'C завтраками| Bed and breakfast'!#REF!*0.9</f>
        <v>#REF!</v>
      </c>
      <c r="AL8" s="124" t="e">
        <f>'C завтраками| Bed and breakfast'!#REF!*0.9</f>
        <v>#REF!</v>
      </c>
      <c r="AM8" s="124" t="e">
        <f>'C завтраками| Bed and breakfast'!#REF!*0.9</f>
        <v>#REF!</v>
      </c>
      <c r="AN8" s="124" t="e">
        <f>'C завтраками| Bed and breakfast'!#REF!*0.9</f>
        <v>#REF!</v>
      </c>
      <c r="AO8" s="124" t="e">
        <f>'C завтраками| Bed and breakfast'!#REF!*0.9</f>
        <v>#REF!</v>
      </c>
      <c r="AP8" s="124" t="e">
        <f>'C завтраками| Bed and breakfast'!#REF!*0.9</f>
        <v>#REF!</v>
      </c>
      <c r="AQ8" s="124" t="e">
        <f>'C завтраками| Bed and breakfast'!#REF!*0.9</f>
        <v>#REF!</v>
      </c>
      <c r="AR8" s="124" t="e">
        <f>'C завтраками| Bed and breakfast'!#REF!*0.9</f>
        <v>#REF!</v>
      </c>
      <c r="AS8" s="124" t="e">
        <f>'C завтраками| Bed and breakfast'!#REF!*0.9</f>
        <v>#REF!</v>
      </c>
      <c r="AT8" s="124" t="e">
        <f>'C завтраками| Bed and breakfast'!#REF!*0.9</f>
        <v>#REF!</v>
      </c>
      <c r="AU8" s="124" t="e">
        <f>'C завтраками| Bed and breakfast'!#REF!*0.9</f>
        <v>#REF!</v>
      </c>
      <c r="AV8" s="124" t="e">
        <f>'C завтраками| Bed and breakfast'!#REF!*0.9</f>
        <v>#REF!</v>
      </c>
      <c r="AW8" s="124" t="e">
        <f>'C завтраками| Bed and breakfast'!#REF!*0.9</f>
        <v>#REF!</v>
      </c>
      <c r="AX8" s="124" t="e">
        <f>'C завтраками| Bed and breakfast'!#REF!*0.9</f>
        <v>#REF!</v>
      </c>
      <c r="AY8" s="124" t="e">
        <f>'C завтраками| Bed and breakfast'!#REF!*0.9</f>
        <v>#REF!</v>
      </c>
      <c r="AZ8" s="124" t="e">
        <f>'C завтраками| Bed and breakfast'!#REF!*0.9</f>
        <v>#REF!</v>
      </c>
      <c r="BA8" s="124" t="e">
        <f>'C завтраками| Bed and breakfast'!#REF!*0.9</f>
        <v>#REF!</v>
      </c>
      <c r="BB8" s="124" t="e">
        <f>'C завтраками| Bed and breakfast'!#REF!*0.9</f>
        <v>#REF!</v>
      </c>
      <c r="BC8" s="124" t="e">
        <f>'C завтраками| Bed and breakfast'!#REF!*0.9</f>
        <v>#REF!</v>
      </c>
      <c r="BD8" s="124" t="e">
        <f>'C завтраками| Bed and breakfast'!#REF!*0.9</f>
        <v>#REF!</v>
      </c>
    </row>
    <row r="9" spans="1:56" x14ac:dyDescent="0.2">
      <c r="A9" s="74" t="s">
        <v>149</v>
      </c>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24"/>
      <c r="AW9" s="124"/>
      <c r="AX9" s="124"/>
      <c r="AY9" s="124"/>
      <c r="AZ9" s="124"/>
      <c r="BA9" s="124"/>
      <c r="BB9" s="124"/>
      <c r="BC9" s="124"/>
      <c r="BD9" s="124"/>
    </row>
    <row r="10" spans="1:56" x14ac:dyDescent="0.2">
      <c r="A10" s="75">
        <v>1</v>
      </c>
      <c r="B10" s="124" t="e">
        <f>'C завтраками| Bed and breakfast'!#REF!*0.9</f>
        <v>#REF!</v>
      </c>
      <c r="C10" s="124" t="e">
        <f>'C завтраками| Bed and breakfast'!#REF!*0.9</f>
        <v>#REF!</v>
      </c>
      <c r="D10" s="124" t="e">
        <f>'C завтраками| Bed and breakfast'!#REF!*0.9</f>
        <v>#REF!</v>
      </c>
      <c r="E10" s="124" t="e">
        <f>'C завтраками| Bed and breakfast'!#REF!*0.9</f>
        <v>#REF!</v>
      </c>
      <c r="F10" s="124" t="e">
        <f>'C завтраками| Bed and breakfast'!#REF!*0.9</f>
        <v>#REF!</v>
      </c>
      <c r="G10" s="124" t="e">
        <f>'C завтраками| Bed and breakfast'!#REF!*0.9</f>
        <v>#REF!</v>
      </c>
      <c r="H10" s="124" t="e">
        <f>'C завтраками| Bed and breakfast'!#REF!*0.9</f>
        <v>#REF!</v>
      </c>
      <c r="I10" s="124" t="e">
        <f>'C завтраками| Bed and breakfast'!#REF!*0.9</f>
        <v>#REF!</v>
      </c>
      <c r="J10" s="124" t="e">
        <f>'C завтраками| Bed and breakfast'!#REF!*0.9</f>
        <v>#REF!</v>
      </c>
      <c r="K10" s="124" t="e">
        <f>'C завтраками| Bed and breakfast'!#REF!*0.9</f>
        <v>#REF!</v>
      </c>
      <c r="L10" s="124" t="e">
        <f>'C завтраками| Bed and breakfast'!#REF!*0.9</f>
        <v>#REF!</v>
      </c>
      <c r="M10" s="124" t="e">
        <f>'C завтраками| Bed and breakfast'!#REF!*0.9</f>
        <v>#REF!</v>
      </c>
      <c r="N10" s="124" t="e">
        <f>'C завтраками| Bed and breakfast'!#REF!*0.9</f>
        <v>#REF!</v>
      </c>
      <c r="O10" s="124" t="e">
        <f>'C завтраками| Bed and breakfast'!#REF!*0.9</f>
        <v>#REF!</v>
      </c>
      <c r="P10" s="124" t="e">
        <f>'C завтраками| Bed and breakfast'!#REF!*0.9</f>
        <v>#REF!</v>
      </c>
      <c r="Q10" s="124" t="e">
        <f>'C завтраками| Bed and breakfast'!#REF!*0.9</f>
        <v>#REF!</v>
      </c>
      <c r="R10" s="124" t="e">
        <f>'C завтраками| Bed and breakfast'!#REF!*0.9</f>
        <v>#REF!</v>
      </c>
      <c r="S10" s="124" t="e">
        <f>'C завтраками| Bed and breakfast'!#REF!*0.9</f>
        <v>#REF!</v>
      </c>
      <c r="T10" s="124" t="e">
        <f>'C завтраками| Bed and breakfast'!#REF!*0.9</f>
        <v>#REF!</v>
      </c>
      <c r="U10" s="124" t="e">
        <f>'C завтраками| Bed and breakfast'!#REF!*0.9</f>
        <v>#REF!</v>
      </c>
      <c r="V10" s="124" t="e">
        <f>'C завтраками| Bed and breakfast'!#REF!*0.9</f>
        <v>#REF!</v>
      </c>
      <c r="W10" s="124" t="e">
        <f>'C завтраками| Bed and breakfast'!#REF!*0.9</f>
        <v>#REF!</v>
      </c>
      <c r="X10" s="124" t="e">
        <f>'C завтраками| Bed and breakfast'!#REF!*0.9</f>
        <v>#REF!</v>
      </c>
      <c r="Y10" s="124" t="e">
        <f>'C завтраками| Bed and breakfast'!#REF!*0.9</f>
        <v>#REF!</v>
      </c>
      <c r="Z10" s="124" t="e">
        <f>'C завтраками| Bed and breakfast'!#REF!*0.9</f>
        <v>#REF!</v>
      </c>
      <c r="AA10" s="124" t="e">
        <f>'C завтраками| Bed and breakfast'!#REF!*0.9</f>
        <v>#REF!</v>
      </c>
      <c r="AB10" s="124" t="e">
        <f>'C завтраками| Bed and breakfast'!#REF!*0.9</f>
        <v>#REF!</v>
      </c>
      <c r="AC10" s="124" t="e">
        <f>'C завтраками| Bed and breakfast'!#REF!*0.9</f>
        <v>#REF!</v>
      </c>
      <c r="AD10" s="124" t="e">
        <f>'C завтраками| Bed and breakfast'!#REF!*0.9</f>
        <v>#REF!</v>
      </c>
      <c r="AE10" s="124" t="e">
        <f>'C завтраками| Bed and breakfast'!#REF!*0.9</f>
        <v>#REF!</v>
      </c>
      <c r="AF10" s="124" t="e">
        <f>'C завтраками| Bed and breakfast'!#REF!*0.9</f>
        <v>#REF!</v>
      </c>
      <c r="AG10" s="124" t="e">
        <f>'C завтраками| Bed and breakfast'!#REF!*0.9</f>
        <v>#REF!</v>
      </c>
      <c r="AH10" s="124" t="e">
        <f>'C завтраками| Bed and breakfast'!#REF!*0.9</f>
        <v>#REF!</v>
      </c>
      <c r="AI10" s="124" t="e">
        <f>'C завтраками| Bed and breakfast'!#REF!*0.9</f>
        <v>#REF!</v>
      </c>
      <c r="AJ10" s="124" t="e">
        <f>'C завтраками| Bed and breakfast'!#REF!*0.9</f>
        <v>#REF!</v>
      </c>
      <c r="AK10" s="124" t="e">
        <f>'C завтраками| Bed and breakfast'!#REF!*0.9</f>
        <v>#REF!</v>
      </c>
      <c r="AL10" s="124" t="e">
        <f>'C завтраками| Bed and breakfast'!#REF!*0.9</f>
        <v>#REF!</v>
      </c>
      <c r="AM10" s="124" t="e">
        <f>'C завтраками| Bed and breakfast'!#REF!*0.9</f>
        <v>#REF!</v>
      </c>
      <c r="AN10" s="124" t="e">
        <f>'C завтраками| Bed and breakfast'!#REF!*0.9</f>
        <v>#REF!</v>
      </c>
      <c r="AO10" s="124" t="e">
        <f>'C завтраками| Bed and breakfast'!#REF!*0.9</f>
        <v>#REF!</v>
      </c>
      <c r="AP10" s="124" t="e">
        <f>'C завтраками| Bed and breakfast'!#REF!*0.9</f>
        <v>#REF!</v>
      </c>
      <c r="AQ10" s="124" t="e">
        <f>'C завтраками| Bed and breakfast'!#REF!*0.9</f>
        <v>#REF!</v>
      </c>
      <c r="AR10" s="124" t="e">
        <f>'C завтраками| Bed and breakfast'!#REF!*0.9</f>
        <v>#REF!</v>
      </c>
      <c r="AS10" s="124" t="e">
        <f>'C завтраками| Bed and breakfast'!#REF!*0.9</f>
        <v>#REF!</v>
      </c>
      <c r="AT10" s="124" t="e">
        <f>'C завтраками| Bed and breakfast'!#REF!*0.9</f>
        <v>#REF!</v>
      </c>
      <c r="AU10" s="124" t="e">
        <f>'C завтраками| Bed and breakfast'!#REF!*0.9</f>
        <v>#REF!</v>
      </c>
      <c r="AV10" s="124" t="e">
        <f>'C завтраками| Bed and breakfast'!#REF!*0.9</f>
        <v>#REF!</v>
      </c>
      <c r="AW10" s="124" t="e">
        <f>'C завтраками| Bed and breakfast'!#REF!*0.9</f>
        <v>#REF!</v>
      </c>
      <c r="AX10" s="124" t="e">
        <f>'C завтраками| Bed and breakfast'!#REF!*0.9</f>
        <v>#REF!</v>
      </c>
      <c r="AY10" s="124" t="e">
        <f>'C завтраками| Bed and breakfast'!#REF!*0.9</f>
        <v>#REF!</v>
      </c>
      <c r="AZ10" s="124" t="e">
        <f>'C завтраками| Bed and breakfast'!#REF!*0.9</f>
        <v>#REF!</v>
      </c>
      <c r="BA10" s="124" t="e">
        <f>'C завтраками| Bed and breakfast'!#REF!*0.9</f>
        <v>#REF!</v>
      </c>
      <c r="BB10" s="124" t="e">
        <f>'C завтраками| Bed and breakfast'!#REF!*0.9</f>
        <v>#REF!</v>
      </c>
      <c r="BC10" s="124" t="e">
        <f>'C завтраками| Bed and breakfast'!#REF!*0.9</f>
        <v>#REF!</v>
      </c>
      <c r="BD10" s="124" t="e">
        <f>'C завтраками| Bed and breakfast'!#REF!*0.9</f>
        <v>#REF!</v>
      </c>
    </row>
    <row r="11" spans="1:56" x14ac:dyDescent="0.2">
      <c r="A11" s="75">
        <v>2</v>
      </c>
      <c r="B11" s="124" t="e">
        <f>'C завтраками| Bed and breakfast'!#REF!*0.9</f>
        <v>#REF!</v>
      </c>
      <c r="C11" s="124" t="e">
        <f>'C завтраками| Bed and breakfast'!#REF!*0.9</f>
        <v>#REF!</v>
      </c>
      <c r="D11" s="124" t="e">
        <f>'C завтраками| Bed and breakfast'!#REF!*0.9</f>
        <v>#REF!</v>
      </c>
      <c r="E11" s="124" t="e">
        <f>'C завтраками| Bed and breakfast'!#REF!*0.9</f>
        <v>#REF!</v>
      </c>
      <c r="F11" s="124" t="e">
        <f>'C завтраками| Bed and breakfast'!#REF!*0.9</f>
        <v>#REF!</v>
      </c>
      <c r="G11" s="124" t="e">
        <f>'C завтраками| Bed and breakfast'!#REF!*0.9</f>
        <v>#REF!</v>
      </c>
      <c r="H11" s="124" t="e">
        <f>'C завтраками| Bed and breakfast'!#REF!*0.9</f>
        <v>#REF!</v>
      </c>
      <c r="I11" s="124" t="e">
        <f>'C завтраками| Bed and breakfast'!#REF!*0.9</f>
        <v>#REF!</v>
      </c>
      <c r="J11" s="124" t="e">
        <f>'C завтраками| Bed and breakfast'!#REF!*0.9</f>
        <v>#REF!</v>
      </c>
      <c r="K11" s="124" t="e">
        <f>'C завтраками| Bed and breakfast'!#REF!*0.9</f>
        <v>#REF!</v>
      </c>
      <c r="L11" s="124" t="e">
        <f>'C завтраками| Bed and breakfast'!#REF!*0.9</f>
        <v>#REF!</v>
      </c>
      <c r="M11" s="124" t="e">
        <f>'C завтраками| Bed and breakfast'!#REF!*0.9</f>
        <v>#REF!</v>
      </c>
      <c r="N11" s="124" t="e">
        <f>'C завтраками| Bed and breakfast'!#REF!*0.9</f>
        <v>#REF!</v>
      </c>
      <c r="O11" s="124" t="e">
        <f>'C завтраками| Bed and breakfast'!#REF!*0.9</f>
        <v>#REF!</v>
      </c>
      <c r="P11" s="124" t="e">
        <f>'C завтраками| Bed and breakfast'!#REF!*0.9</f>
        <v>#REF!</v>
      </c>
      <c r="Q11" s="124" t="e">
        <f>'C завтраками| Bed and breakfast'!#REF!*0.9</f>
        <v>#REF!</v>
      </c>
      <c r="R11" s="124" t="e">
        <f>'C завтраками| Bed and breakfast'!#REF!*0.9</f>
        <v>#REF!</v>
      </c>
      <c r="S11" s="124" t="e">
        <f>'C завтраками| Bed and breakfast'!#REF!*0.9</f>
        <v>#REF!</v>
      </c>
      <c r="T11" s="124" t="e">
        <f>'C завтраками| Bed and breakfast'!#REF!*0.9</f>
        <v>#REF!</v>
      </c>
      <c r="U11" s="124" t="e">
        <f>'C завтраками| Bed and breakfast'!#REF!*0.9</f>
        <v>#REF!</v>
      </c>
      <c r="V11" s="124" t="e">
        <f>'C завтраками| Bed and breakfast'!#REF!*0.9</f>
        <v>#REF!</v>
      </c>
      <c r="W11" s="124" t="e">
        <f>'C завтраками| Bed and breakfast'!#REF!*0.9</f>
        <v>#REF!</v>
      </c>
      <c r="X11" s="124" t="e">
        <f>'C завтраками| Bed and breakfast'!#REF!*0.9</f>
        <v>#REF!</v>
      </c>
      <c r="Y11" s="124" t="e">
        <f>'C завтраками| Bed and breakfast'!#REF!*0.9</f>
        <v>#REF!</v>
      </c>
      <c r="Z11" s="124" t="e">
        <f>'C завтраками| Bed and breakfast'!#REF!*0.9</f>
        <v>#REF!</v>
      </c>
      <c r="AA11" s="124" t="e">
        <f>'C завтраками| Bed and breakfast'!#REF!*0.9</f>
        <v>#REF!</v>
      </c>
      <c r="AB11" s="124" t="e">
        <f>'C завтраками| Bed and breakfast'!#REF!*0.9</f>
        <v>#REF!</v>
      </c>
      <c r="AC11" s="124" t="e">
        <f>'C завтраками| Bed and breakfast'!#REF!*0.9</f>
        <v>#REF!</v>
      </c>
      <c r="AD11" s="124" t="e">
        <f>'C завтраками| Bed and breakfast'!#REF!*0.9</f>
        <v>#REF!</v>
      </c>
      <c r="AE11" s="124" t="e">
        <f>'C завтраками| Bed and breakfast'!#REF!*0.9</f>
        <v>#REF!</v>
      </c>
      <c r="AF11" s="124" t="e">
        <f>'C завтраками| Bed and breakfast'!#REF!*0.9</f>
        <v>#REF!</v>
      </c>
      <c r="AG11" s="124" t="e">
        <f>'C завтраками| Bed and breakfast'!#REF!*0.9</f>
        <v>#REF!</v>
      </c>
      <c r="AH11" s="124" t="e">
        <f>'C завтраками| Bed and breakfast'!#REF!*0.9</f>
        <v>#REF!</v>
      </c>
      <c r="AI11" s="124" t="e">
        <f>'C завтраками| Bed and breakfast'!#REF!*0.9</f>
        <v>#REF!</v>
      </c>
      <c r="AJ11" s="124" t="e">
        <f>'C завтраками| Bed and breakfast'!#REF!*0.9</f>
        <v>#REF!</v>
      </c>
      <c r="AK11" s="124" t="e">
        <f>'C завтраками| Bed and breakfast'!#REF!*0.9</f>
        <v>#REF!</v>
      </c>
      <c r="AL11" s="124" t="e">
        <f>'C завтраками| Bed and breakfast'!#REF!*0.9</f>
        <v>#REF!</v>
      </c>
      <c r="AM11" s="124" t="e">
        <f>'C завтраками| Bed and breakfast'!#REF!*0.9</f>
        <v>#REF!</v>
      </c>
      <c r="AN11" s="124" t="e">
        <f>'C завтраками| Bed and breakfast'!#REF!*0.9</f>
        <v>#REF!</v>
      </c>
      <c r="AO11" s="124" t="e">
        <f>'C завтраками| Bed and breakfast'!#REF!*0.9</f>
        <v>#REF!</v>
      </c>
      <c r="AP11" s="124" t="e">
        <f>'C завтраками| Bed and breakfast'!#REF!*0.9</f>
        <v>#REF!</v>
      </c>
      <c r="AQ11" s="124" t="e">
        <f>'C завтраками| Bed and breakfast'!#REF!*0.9</f>
        <v>#REF!</v>
      </c>
      <c r="AR11" s="124" t="e">
        <f>'C завтраками| Bed and breakfast'!#REF!*0.9</f>
        <v>#REF!</v>
      </c>
      <c r="AS11" s="124" t="e">
        <f>'C завтраками| Bed and breakfast'!#REF!*0.9</f>
        <v>#REF!</v>
      </c>
      <c r="AT11" s="124" t="e">
        <f>'C завтраками| Bed and breakfast'!#REF!*0.9</f>
        <v>#REF!</v>
      </c>
      <c r="AU11" s="124" t="e">
        <f>'C завтраками| Bed and breakfast'!#REF!*0.9</f>
        <v>#REF!</v>
      </c>
      <c r="AV11" s="124" t="e">
        <f>'C завтраками| Bed and breakfast'!#REF!*0.9</f>
        <v>#REF!</v>
      </c>
      <c r="AW11" s="124" t="e">
        <f>'C завтраками| Bed and breakfast'!#REF!*0.9</f>
        <v>#REF!</v>
      </c>
      <c r="AX11" s="124" t="e">
        <f>'C завтраками| Bed and breakfast'!#REF!*0.9</f>
        <v>#REF!</v>
      </c>
      <c r="AY11" s="124" t="e">
        <f>'C завтраками| Bed and breakfast'!#REF!*0.9</f>
        <v>#REF!</v>
      </c>
      <c r="AZ11" s="124" t="e">
        <f>'C завтраками| Bed and breakfast'!#REF!*0.9</f>
        <v>#REF!</v>
      </c>
      <c r="BA11" s="124" t="e">
        <f>'C завтраками| Bed and breakfast'!#REF!*0.9</f>
        <v>#REF!</v>
      </c>
      <c r="BB11" s="124" t="e">
        <f>'C завтраками| Bed and breakfast'!#REF!*0.9</f>
        <v>#REF!</v>
      </c>
      <c r="BC11" s="124" t="e">
        <f>'C завтраками| Bed and breakfast'!#REF!*0.9</f>
        <v>#REF!</v>
      </c>
      <c r="BD11" s="124" t="e">
        <f>'C завтраками| Bed and breakfast'!#REF!*0.9</f>
        <v>#REF!</v>
      </c>
    </row>
    <row r="12" spans="1:56" x14ac:dyDescent="0.2">
      <c r="A12" s="97" t="s">
        <v>135</v>
      </c>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c r="AX12" s="124"/>
      <c r="AY12" s="124"/>
      <c r="AZ12" s="124"/>
      <c r="BA12" s="124"/>
      <c r="BB12" s="124"/>
      <c r="BC12" s="124"/>
      <c r="BD12" s="124"/>
    </row>
    <row r="13" spans="1:56" x14ac:dyDescent="0.2">
      <c r="A13" s="98">
        <v>1</v>
      </c>
      <c r="B13" s="124" t="e">
        <f>'C завтраками| Bed and breakfast'!#REF!*0.9</f>
        <v>#REF!</v>
      </c>
      <c r="C13" s="124" t="e">
        <f>'C завтраками| Bed and breakfast'!#REF!*0.9</f>
        <v>#REF!</v>
      </c>
      <c r="D13" s="124" t="e">
        <f>'C завтраками| Bed and breakfast'!#REF!*0.9</f>
        <v>#REF!</v>
      </c>
      <c r="E13" s="124" t="e">
        <f>'C завтраками| Bed and breakfast'!#REF!*0.9</f>
        <v>#REF!</v>
      </c>
      <c r="F13" s="124" t="e">
        <f>'C завтраками| Bed and breakfast'!#REF!*0.9</f>
        <v>#REF!</v>
      </c>
      <c r="G13" s="124" t="e">
        <f>'C завтраками| Bed and breakfast'!#REF!*0.9</f>
        <v>#REF!</v>
      </c>
      <c r="H13" s="124" t="e">
        <f>'C завтраками| Bed and breakfast'!#REF!*0.9</f>
        <v>#REF!</v>
      </c>
      <c r="I13" s="124" t="e">
        <f>'C завтраками| Bed and breakfast'!#REF!*0.9</f>
        <v>#REF!</v>
      </c>
      <c r="J13" s="124" t="e">
        <f>'C завтраками| Bed and breakfast'!#REF!*0.9</f>
        <v>#REF!</v>
      </c>
      <c r="K13" s="124" t="e">
        <f>'C завтраками| Bed and breakfast'!#REF!*0.9</f>
        <v>#REF!</v>
      </c>
      <c r="L13" s="124" t="e">
        <f>'C завтраками| Bed and breakfast'!#REF!*0.9</f>
        <v>#REF!</v>
      </c>
      <c r="M13" s="124" t="e">
        <f>'C завтраками| Bed and breakfast'!#REF!*0.9</f>
        <v>#REF!</v>
      </c>
      <c r="N13" s="124" t="e">
        <f>'C завтраками| Bed and breakfast'!#REF!*0.9</f>
        <v>#REF!</v>
      </c>
      <c r="O13" s="124" t="e">
        <f>'C завтраками| Bed and breakfast'!#REF!*0.9</f>
        <v>#REF!</v>
      </c>
      <c r="P13" s="124" t="e">
        <f>'C завтраками| Bed and breakfast'!#REF!*0.9</f>
        <v>#REF!</v>
      </c>
      <c r="Q13" s="124" t="e">
        <f>'C завтраками| Bed and breakfast'!#REF!*0.9</f>
        <v>#REF!</v>
      </c>
      <c r="R13" s="124" t="e">
        <f>'C завтраками| Bed and breakfast'!#REF!*0.9</f>
        <v>#REF!</v>
      </c>
      <c r="S13" s="124" t="e">
        <f>'C завтраками| Bed and breakfast'!#REF!*0.9</f>
        <v>#REF!</v>
      </c>
      <c r="T13" s="124" t="e">
        <f>'C завтраками| Bed and breakfast'!#REF!*0.9</f>
        <v>#REF!</v>
      </c>
      <c r="U13" s="124" t="e">
        <f>'C завтраками| Bed and breakfast'!#REF!*0.9</f>
        <v>#REF!</v>
      </c>
      <c r="V13" s="124" t="e">
        <f>'C завтраками| Bed and breakfast'!#REF!*0.9</f>
        <v>#REF!</v>
      </c>
      <c r="W13" s="124" t="e">
        <f>'C завтраками| Bed and breakfast'!#REF!*0.9</f>
        <v>#REF!</v>
      </c>
      <c r="X13" s="124" t="e">
        <f>'C завтраками| Bed and breakfast'!#REF!*0.9</f>
        <v>#REF!</v>
      </c>
      <c r="Y13" s="124" t="e">
        <f>'C завтраками| Bed and breakfast'!#REF!*0.9</f>
        <v>#REF!</v>
      </c>
      <c r="Z13" s="124" t="e">
        <f>'C завтраками| Bed and breakfast'!#REF!*0.9</f>
        <v>#REF!</v>
      </c>
      <c r="AA13" s="124" t="e">
        <f>'C завтраками| Bed and breakfast'!#REF!*0.9</f>
        <v>#REF!</v>
      </c>
      <c r="AB13" s="124" t="e">
        <f>'C завтраками| Bed and breakfast'!#REF!*0.9</f>
        <v>#REF!</v>
      </c>
      <c r="AC13" s="124" t="e">
        <f>'C завтраками| Bed and breakfast'!#REF!*0.9</f>
        <v>#REF!</v>
      </c>
      <c r="AD13" s="124" t="e">
        <f>'C завтраками| Bed and breakfast'!#REF!*0.9</f>
        <v>#REF!</v>
      </c>
      <c r="AE13" s="124" t="e">
        <f>'C завтраками| Bed and breakfast'!#REF!*0.9</f>
        <v>#REF!</v>
      </c>
      <c r="AF13" s="124" t="e">
        <f>'C завтраками| Bed and breakfast'!#REF!*0.9</f>
        <v>#REF!</v>
      </c>
      <c r="AG13" s="124" t="e">
        <f>'C завтраками| Bed and breakfast'!#REF!*0.9</f>
        <v>#REF!</v>
      </c>
      <c r="AH13" s="124" t="e">
        <f>'C завтраками| Bed and breakfast'!#REF!*0.9</f>
        <v>#REF!</v>
      </c>
      <c r="AI13" s="124" t="e">
        <f>'C завтраками| Bed and breakfast'!#REF!*0.9</f>
        <v>#REF!</v>
      </c>
      <c r="AJ13" s="124" t="e">
        <f>'C завтраками| Bed and breakfast'!#REF!*0.9</f>
        <v>#REF!</v>
      </c>
      <c r="AK13" s="124" t="e">
        <f>'C завтраками| Bed and breakfast'!#REF!*0.9</f>
        <v>#REF!</v>
      </c>
      <c r="AL13" s="124" t="e">
        <f>'C завтраками| Bed and breakfast'!#REF!*0.9</f>
        <v>#REF!</v>
      </c>
      <c r="AM13" s="124" t="e">
        <f>'C завтраками| Bed and breakfast'!#REF!*0.9</f>
        <v>#REF!</v>
      </c>
      <c r="AN13" s="124" t="e">
        <f>'C завтраками| Bed and breakfast'!#REF!*0.9</f>
        <v>#REF!</v>
      </c>
      <c r="AO13" s="124" t="e">
        <f>'C завтраками| Bed and breakfast'!#REF!*0.9</f>
        <v>#REF!</v>
      </c>
      <c r="AP13" s="124" t="e">
        <f>'C завтраками| Bed and breakfast'!#REF!*0.9</f>
        <v>#REF!</v>
      </c>
      <c r="AQ13" s="124" t="e">
        <f>'C завтраками| Bed and breakfast'!#REF!*0.9</f>
        <v>#REF!</v>
      </c>
      <c r="AR13" s="124" t="e">
        <f>'C завтраками| Bed and breakfast'!#REF!*0.9</f>
        <v>#REF!</v>
      </c>
      <c r="AS13" s="124" t="e">
        <f>'C завтраками| Bed and breakfast'!#REF!*0.9</f>
        <v>#REF!</v>
      </c>
      <c r="AT13" s="124" t="e">
        <f>'C завтраками| Bed and breakfast'!#REF!*0.9</f>
        <v>#REF!</v>
      </c>
      <c r="AU13" s="124" t="e">
        <f>'C завтраками| Bed and breakfast'!#REF!*0.9</f>
        <v>#REF!</v>
      </c>
      <c r="AV13" s="124" t="e">
        <f>'C завтраками| Bed and breakfast'!#REF!*0.9</f>
        <v>#REF!</v>
      </c>
      <c r="AW13" s="124" t="e">
        <f>'C завтраками| Bed and breakfast'!#REF!*0.9</f>
        <v>#REF!</v>
      </c>
      <c r="AX13" s="124" t="e">
        <f>'C завтраками| Bed and breakfast'!#REF!*0.9</f>
        <v>#REF!</v>
      </c>
      <c r="AY13" s="124" t="e">
        <f>'C завтраками| Bed and breakfast'!#REF!*0.9</f>
        <v>#REF!</v>
      </c>
      <c r="AZ13" s="124" t="e">
        <f>'C завтраками| Bed and breakfast'!#REF!*0.9</f>
        <v>#REF!</v>
      </c>
      <c r="BA13" s="124" t="e">
        <f>'C завтраками| Bed and breakfast'!#REF!*0.9</f>
        <v>#REF!</v>
      </c>
      <c r="BB13" s="124" t="e">
        <f>'C завтраками| Bed and breakfast'!#REF!*0.9</f>
        <v>#REF!</v>
      </c>
      <c r="BC13" s="124" t="e">
        <f>'C завтраками| Bed and breakfast'!#REF!*0.9</f>
        <v>#REF!</v>
      </c>
      <c r="BD13" s="124" t="e">
        <f>'C завтраками| Bed and breakfast'!#REF!*0.9</f>
        <v>#REF!</v>
      </c>
    </row>
    <row r="14" spans="1:56" x14ac:dyDescent="0.2">
      <c r="A14" s="98">
        <v>2</v>
      </c>
      <c r="B14" s="124" t="e">
        <f>'C завтраками| Bed and breakfast'!#REF!*0.9</f>
        <v>#REF!</v>
      </c>
      <c r="C14" s="124" t="e">
        <f>'C завтраками| Bed and breakfast'!#REF!*0.9</f>
        <v>#REF!</v>
      </c>
      <c r="D14" s="124" t="e">
        <f>'C завтраками| Bed and breakfast'!#REF!*0.9</f>
        <v>#REF!</v>
      </c>
      <c r="E14" s="124" t="e">
        <f>'C завтраками| Bed and breakfast'!#REF!*0.9</f>
        <v>#REF!</v>
      </c>
      <c r="F14" s="124" t="e">
        <f>'C завтраками| Bed and breakfast'!#REF!*0.9</f>
        <v>#REF!</v>
      </c>
      <c r="G14" s="124" t="e">
        <f>'C завтраками| Bed and breakfast'!#REF!*0.9</f>
        <v>#REF!</v>
      </c>
      <c r="H14" s="124" t="e">
        <f>'C завтраками| Bed and breakfast'!#REF!*0.9</f>
        <v>#REF!</v>
      </c>
      <c r="I14" s="124" t="e">
        <f>'C завтраками| Bed and breakfast'!#REF!*0.9</f>
        <v>#REF!</v>
      </c>
      <c r="J14" s="124" t="e">
        <f>'C завтраками| Bed and breakfast'!#REF!*0.9</f>
        <v>#REF!</v>
      </c>
      <c r="K14" s="124" t="e">
        <f>'C завтраками| Bed and breakfast'!#REF!*0.9</f>
        <v>#REF!</v>
      </c>
      <c r="L14" s="124" t="e">
        <f>'C завтраками| Bed and breakfast'!#REF!*0.9</f>
        <v>#REF!</v>
      </c>
      <c r="M14" s="124" t="e">
        <f>'C завтраками| Bed and breakfast'!#REF!*0.9</f>
        <v>#REF!</v>
      </c>
      <c r="N14" s="124" t="e">
        <f>'C завтраками| Bed and breakfast'!#REF!*0.9</f>
        <v>#REF!</v>
      </c>
      <c r="O14" s="124" t="e">
        <f>'C завтраками| Bed and breakfast'!#REF!*0.9</f>
        <v>#REF!</v>
      </c>
      <c r="P14" s="124" t="e">
        <f>'C завтраками| Bed and breakfast'!#REF!*0.9</f>
        <v>#REF!</v>
      </c>
      <c r="Q14" s="124" t="e">
        <f>'C завтраками| Bed and breakfast'!#REF!*0.9</f>
        <v>#REF!</v>
      </c>
      <c r="R14" s="124" t="e">
        <f>'C завтраками| Bed and breakfast'!#REF!*0.9</f>
        <v>#REF!</v>
      </c>
      <c r="S14" s="124" t="e">
        <f>'C завтраками| Bed and breakfast'!#REF!*0.9</f>
        <v>#REF!</v>
      </c>
      <c r="T14" s="124" t="e">
        <f>'C завтраками| Bed and breakfast'!#REF!*0.9</f>
        <v>#REF!</v>
      </c>
      <c r="U14" s="124" t="e">
        <f>'C завтраками| Bed and breakfast'!#REF!*0.9</f>
        <v>#REF!</v>
      </c>
      <c r="V14" s="124" t="e">
        <f>'C завтраками| Bed and breakfast'!#REF!*0.9</f>
        <v>#REF!</v>
      </c>
      <c r="W14" s="124" t="e">
        <f>'C завтраками| Bed and breakfast'!#REF!*0.9</f>
        <v>#REF!</v>
      </c>
      <c r="X14" s="124" t="e">
        <f>'C завтраками| Bed and breakfast'!#REF!*0.9</f>
        <v>#REF!</v>
      </c>
      <c r="Y14" s="124" t="e">
        <f>'C завтраками| Bed and breakfast'!#REF!*0.9</f>
        <v>#REF!</v>
      </c>
      <c r="Z14" s="124" t="e">
        <f>'C завтраками| Bed and breakfast'!#REF!*0.9</f>
        <v>#REF!</v>
      </c>
      <c r="AA14" s="124" t="e">
        <f>'C завтраками| Bed and breakfast'!#REF!*0.9</f>
        <v>#REF!</v>
      </c>
      <c r="AB14" s="124" t="e">
        <f>'C завтраками| Bed and breakfast'!#REF!*0.9</f>
        <v>#REF!</v>
      </c>
      <c r="AC14" s="124" t="e">
        <f>'C завтраками| Bed and breakfast'!#REF!*0.9</f>
        <v>#REF!</v>
      </c>
      <c r="AD14" s="124" t="e">
        <f>'C завтраками| Bed and breakfast'!#REF!*0.9</f>
        <v>#REF!</v>
      </c>
      <c r="AE14" s="124" t="e">
        <f>'C завтраками| Bed and breakfast'!#REF!*0.9</f>
        <v>#REF!</v>
      </c>
      <c r="AF14" s="124" t="e">
        <f>'C завтраками| Bed and breakfast'!#REF!*0.9</f>
        <v>#REF!</v>
      </c>
      <c r="AG14" s="124" t="e">
        <f>'C завтраками| Bed and breakfast'!#REF!*0.9</f>
        <v>#REF!</v>
      </c>
      <c r="AH14" s="124" t="e">
        <f>'C завтраками| Bed and breakfast'!#REF!*0.9</f>
        <v>#REF!</v>
      </c>
      <c r="AI14" s="124" t="e">
        <f>'C завтраками| Bed and breakfast'!#REF!*0.9</f>
        <v>#REF!</v>
      </c>
      <c r="AJ14" s="124" t="e">
        <f>'C завтраками| Bed and breakfast'!#REF!*0.9</f>
        <v>#REF!</v>
      </c>
      <c r="AK14" s="124" t="e">
        <f>'C завтраками| Bed and breakfast'!#REF!*0.9</f>
        <v>#REF!</v>
      </c>
      <c r="AL14" s="124" t="e">
        <f>'C завтраками| Bed and breakfast'!#REF!*0.9</f>
        <v>#REF!</v>
      </c>
      <c r="AM14" s="124" t="e">
        <f>'C завтраками| Bed and breakfast'!#REF!*0.9</f>
        <v>#REF!</v>
      </c>
      <c r="AN14" s="124" t="e">
        <f>'C завтраками| Bed and breakfast'!#REF!*0.9</f>
        <v>#REF!</v>
      </c>
      <c r="AO14" s="124" t="e">
        <f>'C завтраками| Bed and breakfast'!#REF!*0.9</f>
        <v>#REF!</v>
      </c>
      <c r="AP14" s="124" t="e">
        <f>'C завтраками| Bed and breakfast'!#REF!*0.9</f>
        <v>#REF!</v>
      </c>
      <c r="AQ14" s="124" t="e">
        <f>'C завтраками| Bed and breakfast'!#REF!*0.9</f>
        <v>#REF!</v>
      </c>
      <c r="AR14" s="124" t="e">
        <f>'C завтраками| Bed and breakfast'!#REF!*0.9</f>
        <v>#REF!</v>
      </c>
      <c r="AS14" s="124" t="e">
        <f>'C завтраками| Bed and breakfast'!#REF!*0.9</f>
        <v>#REF!</v>
      </c>
      <c r="AT14" s="124" t="e">
        <f>'C завтраками| Bed and breakfast'!#REF!*0.9</f>
        <v>#REF!</v>
      </c>
      <c r="AU14" s="124" t="e">
        <f>'C завтраками| Bed and breakfast'!#REF!*0.9</f>
        <v>#REF!</v>
      </c>
      <c r="AV14" s="124" t="e">
        <f>'C завтраками| Bed and breakfast'!#REF!*0.9</f>
        <v>#REF!</v>
      </c>
      <c r="AW14" s="124" t="e">
        <f>'C завтраками| Bed and breakfast'!#REF!*0.9</f>
        <v>#REF!</v>
      </c>
      <c r="AX14" s="124" t="e">
        <f>'C завтраками| Bed and breakfast'!#REF!*0.9</f>
        <v>#REF!</v>
      </c>
      <c r="AY14" s="124" t="e">
        <f>'C завтраками| Bed and breakfast'!#REF!*0.9</f>
        <v>#REF!</v>
      </c>
      <c r="AZ14" s="124" t="e">
        <f>'C завтраками| Bed and breakfast'!#REF!*0.9</f>
        <v>#REF!</v>
      </c>
      <c r="BA14" s="124" t="e">
        <f>'C завтраками| Bed and breakfast'!#REF!*0.9</f>
        <v>#REF!</v>
      </c>
      <c r="BB14" s="124" t="e">
        <f>'C завтраками| Bed and breakfast'!#REF!*0.9</f>
        <v>#REF!</v>
      </c>
      <c r="BC14" s="124" t="e">
        <f>'C завтраками| Bed and breakfast'!#REF!*0.9</f>
        <v>#REF!</v>
      </c>
      <c r="BD14" s="124" t="e">
        <f>'C завтраками| Bed and breakfast'!#REF!*0.9</f>
        <v>#REF!</v>
      </c>
    </row>
    <row r="15" spans="1:56" x14ac:dyDescent="0.2">
      <c r="A15" s="97" t="s">
        <v>137</v>
      </c>
      <c r="B15" s="124"/>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4"/>
      <c r="BD15" s="124"/>
    </row>
    <row r="16" spans="1:56" x14ac:dyDescent="0.2">
      <c r="A16" s="98">
        <v>1</v>
      </c>
      <c r="B16" s="124" t="e">
        <f>'C завтраками| Bed and breakfast'!#REF!*0.9</f>
        <v>#REF!</v>
      </c>
      <c r="C16" s="124" t="e">
        <f>'C завтраками| Bed and breakfast'!#REF!*0.9</f>
        <v>#REF!</v>
      </c>
      <c r="D16" s="124" t="e">
        <f>'C завтраками| Bed and breakfast'!#REF!*0.9</f>
        <v>#REF!</v>
      </c>
      <c r="E16" s="124" t="e">
        <f>'C завтраками| Bed and breakfast'!#REF!*0.9</f>
        <v>#REF!</v>
      </c>
      <c r="F16" s="124" t="e">
        <f>'C завтраками| Bed and breakfast'!#REF!*0.9</f>
        <v>#REF!</v>
      </c>
      <c r="G16" s="124" t="e">
        <f>'C завтраками| Bed and breakfast'!#REF!*0.9</f>
        <v>#REF!</v>
      </c>
      <c r="H16" s="124" t="e">
        <f>'C завтраками| Bed and breakfast'!#REF!*0.9</f>
        <v>#REF!</v>
      </c>
      <c r="I16" s="124" t="e">
        <f>'C завтраками| Bed and breakfast'!#REF!*0.9</f>
        <v>#REF!</v>
      </c>
      <c r="J16" s="124" t="e">
        <f>'C завтраками| Bed and breakfast'!#REF!*0.9</f>
        <v>#REF!</v>
      </c>
      <c r="K16" s="124" t="e">
        <f>'C завтраками| Bed and breakfast'!#REF!*0.9</f>
        <v>#REF!</v>
      </c>
      <c r="L16" s="124" t="e">
        <f>'C завтраками| Bed and breakfast'!#REF!*0.9</f>
        <v>#REF!</v>
      </c>
      <c r="M16" s="124" t="e">
        <f>'C завтраками| Bed and breakfast'!#REF!*0.9</f>
        <v>#REF!</v>
      </c>
      <c r="N16" s="124" t="e">
        <f>'C завтраками| Bed and breakfast'!#REF!*0.9</f>
        <v>#REF!</v>
      </c>
      <c r="O16" s="124" t="e">
        <f>'C завтраками| Bed and breakfast'!#REF!*0.9</f>
        <v>#REF!</v>
      </c>
      <c r="P16" s="124" t="e">
        <f>'C завтраками| Bed and breakfast'!#REF!*0.9</f>
        <v>#REF!</v>
      </c>
      <c r="Q16" s="124" t="e">
        <f>'C завтраками| Bed and breakfast'!#REF!*0.9</f>
        <v>#REF!</v>
      </c>
      <c r="R16" s="124" t="e">
        <f>'C завтраками| Bed and breakfast'!#REF!*0.9</f>
        <v>#REF!</v>
      </c>
      <c r="S16" s="124" t="e">
        <f>'C завтраками| Bed and breakfast'!#REF!*0.9</f>
        <v>#REF!</v>
      </c>
      <c r="T16" s="124" t="e">
        <f>'C завтраками| Bed and breakfast'!#REF!*0.9</f>
        <v>#REF!</v>
      </c>
      <c r="U16" s="124" t="e">
        <f>'C завтраками| Bed and breakfast'!#REF!*0.9</f>
        <v>#REF!</v>
      </c>
      <c r="V16" s="124" t="e">
        <f>'C завтраками| Bed and breakfast'!#REF!*0.9</f>
        <v>#REF!</v>
      </c>
      <c r="W16" s="124" t="e">
        <f>'C завтраками| Bed and breakfast'!#REF!*0.9</f>
        <v>#REF!</v>
      </c>
      <c r="X16" s="124" t="e">
        <f>'C завтраками| Bed and breakfast'!#REF!*0.9</f>
        <v>#REF!</v>
      </c>
      <c r="Y16" s="124" t="e">
        <f>'C завтраками| Bed and breakfast'!#REF!*0.9</f>
        <v>#REF!</v>
      </c>
      <c r="Z16" s="124" t="e">
        <f>'C завтраками| Bed and breakfast'!#REF!*0.9</f>
        <v>#REF!</v>
      </c>
      <c r="AA16" s="124" t="e">
        <f>'C завтраками| Bed and breakfast'!#REF!*0.9</f>
        <v>#REF!</v>
      </c>
      <c r="AB16" s="124" t="e">
        <f>'C завтраками| Bed and breakfast'!#REF!*0.9</f>
        <v>#REF!</v>
      </c>
      <c r="AC16" s="124" t="e">
        <f>'C завтраками| Bed and breakfast'!#REF!*0.9</f>
        <v>#REF!</v>
      </c>
      <c r="AD16" s="124" t="e">
        <f>'C завтраками| Bed and breakfast'!#REF!*0.9</f>
        <v>#REF!</v>
      </c>
      <c r="AE16" s="124" t="e">
        <f>'C завтраками| Bed and breakfast'!#REF!*0.9</f>
        <v>#REF!</v>
      </c>
      <c r="AF16" s="124" t="e">
        <f>'C завтраками| Bed and breakfast'!#REF!*0.9</f>
        <v>#REF!</v>
      </c>
      <c r="AG16" s="124" t="e">
        <f>'C завтраками| Bed and breakfast'!#REF!*0.9</f>
        <v>#REF!</v>
      </c>
      <c r="AH16" s="124" t="e">
        <f>'C завтраками| Bed and breakfast'!#REF!*0.9</f>
        <v>#REF!</v>
      </c>
      <c r="AI16" s="124" t="e">
        <f>'C завтраками| Bed and breakfast'!#REF!*0.9</f>
        <v>#REF!</v>
      </c>
      <c r="AJ16" s="124" t="e">
        <f>'C завтраками| Bed and breakfast'!#REF!*0.9</f>
        <v>#REF!</v>
      </c>
      <c r="AK16" s="124" t="e">
        <f>'C завтраками| Bed and breakfast'!#REF!*0.9</f>
        <v>#REF!</v>
      </c>
      <c r="AL16" s="124" t="e">
        <f>'C завтраками| Bed and breakfast'!#REF!*0.9</f>
        <v>#REF!</v>
      </c>
      <c r="AM16" s="124" t="e">
        <f>'C завтраками| Bed and breakfast'!#REF!*0.9</f>
        <v>#REF!</v>
      </c>
      <c r="AN16" s="124" t="e">
        <f>'C завтраками| Bed and breakfast'!#REF!*0.9</f>
        <v>#REF!</v>
      </c>
      <c r="AO16" s="124" t="e">
        <f>'C завтраками| Bed and breakfast'!#REF!*0.9</f>
        <v>#REF!</v>
      </c>
      <c r="AP16" s="124" t="e">
        <f>'C завтраками| Bed and breakfast'!#REF!*0.9</f>
        <v>#REF!</v>
      </c>
      <c r="AQ16" s="124" t="e">
        <f>'C завтраками| Bed and breakfast'!#REF!*0.9</f>
        <v>#REF!</v>
      </c>
      <c r="AR16" s="124" t="e">
        <f>'C завтраками| Bed and breakfast'!#REF!*0.9</f>
        <v>#REF!</v>
      </c>
      <c r="AS16" s="124" t="e">
        <f>'C завтраками| Bed and breakfast'!#REF!*0.9</f>
        <v>#REF!</v>
      </c>
      <c r="AT16" s="124" t="e">
        <f>'C завтраками| Bed and breakfast'!#REF!*0.9</f>
        <v>#REF!</v>
      </c>
      <c r="AU16" s="124" t="e">
        <f>'C завтраками| Bed and breakfast'!#REF!*0.9</f>
        <v>#REF!</v>
      </c>
      <c r="AV16" s="124" t="e">
        <f>'C завтраками| Bed and breakfast'!#REF!*0.9</f>
        <v>#REF!</v>
      </c>
      <c r="AW16" s="124" t="e">
        <f>'C завтраками| Bed and breakfast'!#REF!*0.9</f>
        <v>#REF!</v>
      </c>
      <c r="AX16" s="124" t="e">
        <f>'C завтраками| Bed and breakfast'!#REF!*0.9</f>
        <v>#REF!</v>
      </c>
      <c r="AY16" s="124" t="e">
        <f>'C завтраками| Bed and breakfast'!#REF!*0.9</f>
        <v>#REF!</v>
      </c>
      <c r="AZ16" s="124" t="e">
        <f>'C завтраками| Bed and breakfast'!#REF!*0.9</f>
        <v>#REF!</v>
      </c>
      <c r="BA16" s="124" t="e">
        <f>'C завтраками| Bed and breakfast'!#REF!*0.9</f>
        <v>#REF!</v>
      </c>
      <c r="BB16" s="124" t="e">
        <f>'C завтраками| Bed and breakfast'!#REF!*0.9</f>
        <v>#REF!</v>
      </c>
      <c r="BC16" s="124" t="e">
        <f>'C завтраками| Bed and breakfast'!#REF!*0.9</f>
        <v>#REF!</v>
      </c>
      <c r="BD16" s="124" t="e">
        <f>'C завтраками| Bed and breakfast'!#REF!*0.9</f>
        <v>#REF!</v>
      </c>
    </row>
    <row r="17" spans="1:56" x14ac:dyDescent="0.2">
      <c r="A17" s="98">
        <v>2</v>
      </c>
      <c r="B17" s="124" t="e">
        <f>'C завтраками| Bed and breakfast'!#REF!*0.9</f>
        <v>#REF!</v>
      </c>
      <c r="C17" s="124" t="e">
        <f>'C завтраками| Bed and breakfast'!#REF!*0.9</f>
        <v>#REF!</v>
      </c>
      <c r="D17" s="124" t="e">
        <f>'C завтраками| Bed and breakfast'!#REF!*0.9</f>
        <v>#REF!</v>
      </c>
      <c r="E17" s="124" t="e">
        <f>'C завтраками| Bed and breakfast'!#REF!*0.9</f>
        <v>#REF!</v>
      </c>
      <c r="F17" s="124" t="e">
        <f>'C завтраками| Bed and breakfast'!#REF!*0.9</f>
        <v>#REF!</v>
      </c>
      <c r="G17" s="124" t="e">
        <f>'C завтраками| Bed and breakfast'!#REF!*0.9</f>
        <v>#REF!</v>
      </c>
      <c r="H17" s="124" t="e">
        <f>'C завтраками| Bed and breakfast'!#REF!*0.9</f>
        <v>#REF!</v>
      </c>
      <c r="I17" s="124" t="e">
        <f>'C завтраками| Bed and breakfast'!#REF!*0.9</f>
        <v>#REF!</v>
      </c>
      <c r="J17" s="124" t="e">
        <f>'C завтраками| Bed and breakfast'!#REF!*0.9</f>
        <v>#REF!</v>
      </c>
      <c r="K17" s="124" t="e">
        <f>'C завтраками| Bed and breakfast'!#REF!*0.9</f>
        <v>#REF!</v>
      </c>
      <c r="L17" s="124" t="e">
        <f>'C завтраками| Bed and breakfast'!#REF!*0.9</f>
        <v>#REF!</v>
      </c>
      <c r="M17" s="124" t="e">
        <f>'C завтраками| Bed and breakfast'!#REF!*0.9</f>
        <v>#REF!</v>
      </c>
      <c r="N17" s="124" t="e">
        <f>'C завтраками| Bed and breakfast'!#REF!*0.9</f>
        <v>#REF!</v>
      </c>
      <c r="O17" s="124" t="e">
        <f>'C завтраками| Bed and breakfast'!#REF!*0.9</f>
        <v>#REF!</v>
      </c>
      <c r="P17" s="124" t="e">
        <f>'C завтраками| Bed and breakfast'!#REF!*0.9</f>
        <v>#REF!</v>
      </c>
      <c r="Q17" s="124" t="e">
        <f>'C завтраками| Bed and breakfast'!#REF!*0.9</f>
        <v>#REF!</v>
      </c>
      <c r="R17" s="124" t="e">
        <f>'C завтраками| Bed and breakfast'!#REF!*0.9</f>
        <v>#REF!</v>
      </c>
      <c r="S17" s="124" t="e">
        <f>'C завтраками| Bed and breakfast'!#REF!*0.9</f>
        <v>#REF!</v>
      </c>
      <c r="T17" s="124" t="e">
        <f>'C завтраками| Bed and breakfast'!#REF!*0.9</f>
        <v>#REF!</v>
      </c>
      <c r="U17" s="124" t="e">
        <f>'C завтраками| Bed and breakfast'!#REF!*0.9</f>
        <v>#REF!</v>
      </c>
      <c r="V17" s="124" t="e">
        <f>'C завтраками| Bed and breakfast'!#REF!*0.9</f>
        <v>#REF!</v>
      </c>
      <c r="W17" s="124" t="e">
        <f>'C завтраками| Bed and breakfast'!#REF!*0.9</f>
        <v>#REF!</v>
      </c>
      <c r="X17" s="124" t="e">
        <f>'C завтраками| Bed and breakfast'!#REF!*0.9</f>
        <v>#REF!</v>
      </c>
      <c r="Y17" s="124" t="e">
        <f>'C завтраками| Bed and breakfast'!#REF!*0.9</f>
        <v>#REF!</v>
      </c>
      <c r="Z17" s="124" t="e">
        <f>'C завтраками| Bed and breakfast'!#REF!*0.9</f>
        <v>#REF!</v>
      </c>
      <c r="AA17" s="124" t="e">
        <f>'C завтраками| Bed and breakfast'!#REF!*0.9</f>
        <v>#REF!</v>
      </c>
      <c r="AB17" s="124" t="e">
        <f>'C завтраками| Bed and breakfast'!#REF!*0.9</f>
        <v>#REF!</v>
      </c>
      <c r="AC17" s="124" t="e">
        <f>'C завтраками| Bed and breakfast'!#REF!*0.9</f>
        <v>#REF!</v>
      </c>
      <c r="AD17" s="124" t="e">
        <f>'C завтраками| Bed and breakfast'!#REF!*0.9</f>
        <v>#REF!</v>
      </c>
      <c r="AE17" s="124" t="e">
        <f>'C завтраками| Bed and breakfast'!#REF!*0.9</f>
        <v>#REF!</v>
      </c>
      <c r="AF17" s="124" t="e">
        <f>'C завтраками| Bed and breakfast'!#REF!*0.9</f>
        <v>#REF!</v>
      </c>
      <c r="AG17" s="124" t="e">
        <f>'C завтраками| Bed and breakfast'!#REF!*0.9</f>
        <v>#REF!</v>
      </c>
      <c r="AH17" s="124" t="e">
        <f>'C завтраками| Bed and breakfast'!#REF!*0.9</f>
        <v>#REF!</v>
      </c>
      <c r="AI17" s="124" t="e">
        <f>'C завтраками| Bed and breakfast'!#REF!*0.9</f>
        <v>#REF!</v>
      </c>
      <c r="AJ17" s="124" t="e">
        <f>'C завтраками| Bed and breakfast'!#REF!*0.9</f>
        <v>#REF!</v>
      </c>
      <c r="AK17" s="124" t="e">
        <f>'C завтраками| Bed and breakfast'!#REF!*0.9</f>
        <v>#REF!</v>
      </c>
      <c r="AL17" s="124" t="e">
        <f>'C завтраками| Bed and breakfast'!#REF!*0.9</f>
        <v>#REF!</v>
      </c>
      <c r="AM17" s="124" t="e">
        <f>'C завтраками| Bed and breakfast'!#REF!*0.9</f>
        <v>#REF!</v>
      </c>
      <c r="AN17" s="124" t="e">
        <f>'C завтраками| Bed and breakfast'!#REF!*0.9</f>
        <v>#REF!</v>
      </c>
      <c r="AO17" s="124" t="e">
        <f>'C завтраками| Bed and breakfast'!#REF!*0.9</f>
        <v>#REF!</v>
      </c>
      <c r="AP17" s="124" t="e">
        <f>'C завтраками| Bed and breakfast'!#REF!*0.9</f>
        <v>#REF!</v>
      </c>
      <c r="AQ17" s="124" t="e">
        <f>'C завтраками| Bed and breakfast'!#REF!*0.9</f>
        <v>#REF!</v>
      </c>
      <c r="AR17" s="124" t="e">
        <f>'C завтраками| Bed and breakfast'!#REF!*0.9</f>
        <v>#REF!</v>
      </c>
      <c r="AS17" s="124" t="e">
        <f>'C завтраками| Bed and breakfast'!#REF!*0.9</f>
        <v>#REF!</v>
      </c>
      <c r="AT17" s="124" t="e">
        <f>'C завтраками| Bed and breakfast'!#REF!*0.9</f>
        <v>#REF!</v>
      </c>
      <c r="AU17" s="124" t="e">
        <f>'C завтраками| Bed and breakfast'!#REF!*0.9</f>
        <v>#REF!</v>
      </c>
      <c r="AV17" s="124" t="e">
        <f>'C завтраками| Bed and breakfast'!#REF!*0.9</f>
        <v>#REF!</v>
      </c>
      <c r="AW17" s="124" t="e">
        <f>'C завтраками| Bed and breakfast'!#REF!*0.9</f>
        <v>#REF!</v>
      </c>
      <c r="AX17" s="124" t="e">
        <f>'C завтраками| Bed and breakfast'!#REF!*0.9</f>
        <v>#REF!</v>
      </c>
      <c r="AY17" s="124" t="e">
        <f>'C завтраками| Bed and breakfast'!#REF!*0.9</f>
        <v>#REF!</v>
      </c>
      <c r="AZ17" s="124" t="e">
        <f>'C завтраками| Bed and breakfast'!#REF!*0.9</f>
        <v>#REF!</v>
      </c>
      <c r="BA17" s="124" t="e">
        <f>'C завтраками| Bed and breakfast'!#REF!*0.9</f>
        <v>#REF!</v>
      </c>
      <c r="BB17" s="124" t="e">
        <f>'C завтраками| Bed and breakfast'!#REF!*0.9</f>
        <v>#REF!</v>
      </c>
      <c r="BC17" s="124" t="e">
        <f>'C завтраками| Bed and breakfast'!#REF!*0.9</f>
        <v>#REF!</v>
      </c>
      <c r="BD17" s="124" t="e">
        <f>'C завтраками| Bed and breakfast'!#REF!*0.9</f>
        <v>#REF!</v>
      </c>
    </row>
    <row r="18" spans="1:56" x14ac:dyDescent="0.2">
      <c r="A18" s="97" t="s">
        <v>139</v>
      </c>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124"/>
      <c r="BB18" s="124"/>
      <c r="BC18" s="124"/>
      <c r="BD18" s="124"/>
    </row>
    <row r="19" spans="1:56" x14ac:dyDescent="0.2">
      <c r="A19" s="98" t="s">
        <v>78</v>
      </c>
      <c r="B19" s="124" t="e">
        <f>'C завтраками| Bed and breakfast'!#REF!*0.9</f>
        <v>#REF!</v>
      </c>
      <c r="C19" s="124" t="e">
        <f>'C завтраками| Bed and breakfast'!#REF!*0.9</f>
        <v>#REF!</v>
      </c>
      <c r="D19" s="124" t="e">
        <f>'C завтраками| Bed and breakfast'!#REF!*0.9</f>
        <v>#REF!</v>
      </c>
      <c r="E19" s="124" t="e">
        <f>'C завтраками| Bed and breakfast'!#REF!*0.9</f>
        <v>#REF!</v>
      </c>
      <c r="F19" s="124" t="e">
        <f>'C завтраками| Bed and breakfast'!#REF!*0.9</f>
        <v>#REF!</v>
      </c>
      <c r="G19" s="124" t="e">
        <f>'C завтраками| Bed and breakfast'!#REF!*0.9</f>
        <v>#REF!</v>
      </c>
      <c r="H19" s="124" t="e">
        <f>'C завтраками| Bed and breakfast'!#REF!*0.9</f>
        <v>#REF!</v>
      </c>
      <c r="I19" s="124" t="e">
        <f>'C завтраками| Bed and breakfast'!#REF!*0.9</f>
        <v>#REF!</v>
      </c>
      <c r="J19" s="124" t="e">
        <f>'C завтраками| Bed and breakfast'!#REF!*0.9</f>
        <v>#REF!</v>
      </c>
      <c r="K19" s="124" t="e">
        <f>'C завтраками| Bed and breakfast'!#REF!*0.9</f>
        <v>#REF!</v>
      </c>
      <c r="L19" s="124" t="e">
        <f>'C завтраками| Bed and breakfast'!#REF!*0.9</f>
        <v>#REF!</v>
      </c>
      <c r="M19" s="124" t="e">
        <f>'C завтраками| Bed and breakfast'!#REF!*0.9</f>
        <v>#REF!</v>
      </c>
      <c r="N19" s="124" t="e">
        <f>'C завтраками| Bed and breakfast'!#REF!*0.9</f>
        <v>#REF!</v>
      </c>
      <c r="O19" s="124" t="e">
        <f>'C завтраками| Bed and breakfast'!#REF!*0.9</f>
        <v>#REF!</v>
      </c>
      <c r="P19" s="124" t="e">
        <f>'C завтраками| Bed and breakfast'!#REF!*0.9</f>
        <v>#REF!</v>
      </c>
      <c r="Q19" s="124" t="e">
        <f>'C завтраками| Bed and breakfast'!#REF!*0.9</f>
        <v>#REF!</v>
      </c>
      <c r="R19" s="124" t="e">
        <f>'C завтраками| Bed and breakfast'!#REF!*0.9</f>
        <v>#REF!</v>
      </c>
      <c r="S19" s="124" t="e">
        <f>'C завтраками| Bed and breakfast'!#REF!*0.9</f>
        <v>#REF!</v>
      </c>
      <c r="T19" s="124" t="e">
        <f>'C завтраками| Bed and breakfast'!#REF!*0.9</f>
        <v>#REF!</v>
      </c>
      <c r="U19" s="124" t="e">
        <f>'C завтраками| Bed and breakfast'!#REF!*0.9</f>
        <v>#REF!</v>
      </c>
      <c r="V19" s="124" t="e">
        <f>'C завтраками| Bed and breakfast'!#REF!*0.9</f>
        <v>#REF!</v>
      </c>
      <c r="W19" s="124" t="e">
        <f>'C завтраками| Bed and breakfast'!#REF!*0.9</f>
        <v>#REF!</v>
      </c>
      <c r="X19" s="124" t="e">
        <f>'C завтраками| Bed and breakfast'!#REF!*0.9</f>
        <v>#REF!</v>
      </c>
      <c r="Y19" s="124" t="e">
        <f>'C завтраками| Bed and breakfast'!#REF!*0.9</f>
        <v>#REF!</v>
      </c>
      <c r="Z19" s="124" t="e">
        <f>'C завтраками| Bed and breakfast'!#REF!*0.9</f>
        <v>#REF!</v>
      </c>
      <c r="AA19" s="124" t="e">
        <f>'C завтраками| Bed and breakfast'!#REF!*0.9</f>
        <v>#REF!</v>
      </c>
      <c r="AB19" s="124" t="e">
        <f>'C завтраками| Bed and breakfast'!#REF!*0.9</f>
        <v>#REF!</v>
      </c>
      <c r="AC19" s="124" t="e">
        <f>'C завтраками| Bed and breakfast'!#REF!*0.9</f>
        <v>#REF!</v>
      </c>
      <c r="AD19" s="124" t="e">
        <f>'C завтраками| Bed and breakfast'!#REF!*0.9</f>
        <v>#REF!</v>
      </c>
      <c r="AE19" s="124" t="e">
        <f>'C завтраками| Bed and breakfast'!#REF!*0.9</f>
        <v>#REF!</v>
      </c>
      <c r="AF19" s="124" t="e">
        <f>'C завтраками| Bed and breakfast'!#REF!*0.9</f>
        <v>#REF!</v>
      </c>
      <c r="AG19" s="124" t="e">
        <f>'C завтраками| Bed and breakfast'!#REF!*0.9</f>
        <v>#REF!</v>
      </c>
      <c r="AH19" s="124" t="e">
        <f>'C завтраками| Bed and breakfast'!#REF!*0.9</f>
        <v>#REF!</v>
      </c>
      <c r="AI19" s="124" t="e">
        <f>'C завтраками| Bed and breakfast'!#REF!*0.9</f>
        <v>#REF!</v>
      </c>
      <c r="AJ19" s="124" t="e">
        <f>'C завтраками| Bed and breakfast'!#REF!*0.9</f>
        <v>#REF!</v>
      </c>
      <c r="AK19" s="124" t="e">
        <f>'C завтраками| Bed and breakfast'!#REF!*0.9</f>
        <v>#REF!</v>
      </c>
      <c r="AL19" s="124" t="e">
        <f>'C завтраками| Bed and breakfast'!#REF!*0.9</f>
        <v>#REF!</v>
      </c>
      <c r="AM19" s="124" t="e">
        <f>'C завтраками| Bed and breakfast'!#REF!*0.9</f>
        <v>#REF!</v>
      </c>
      <c r="AN19" s="124" t="e">
        <f>'C завтраками| Bed and breakfast'!#REF!*0.9</f>
        <v>#REF!</v>
      </c>
      <c r="AO19" s="124" t="e">
        <f>'C завтраками| Bed and breakfast'!#REF!*0.9</f>
        <v>#REF!</v>
      </c>
      <c r="AP19" s="124" t="e">
        <f>'C завтраками| Bed and breakfast'!#REF!*0.9</f>
        <v>#REF!</v>
      </c>
      <c r="AQ19" s="124" t="e">
        <f>'C завтраками| Bed and breakfast'!#REF!*0.9</f>
        <v>#REF!</v>
      </c>
      <c r="AR19" s="124" t="e">
        <f>'C завтраками| Bed and breakfast'!#REF!*0.9</f>
        <v>#REF!</v>
      </c>
      <c r="AS19" s="124" t="e">
        <f>'C завтраками| Bed and breakfast'!#REF!*0.9</f>
        <v>#REF!</v>
      </c>
      <c r="AT19" s="124" t="e">
        <f>'C завтраками| Bed and breakfast'!#REF!*0.9</f>
        <v>#REF!</v>
      </c>
      <c r="AU19" s="124" t="e">
        <f>'C завтраками| Bed and breakfast'!#REF!*0.9</f>
        <v>#REF!</v>
      </c>
      <c r="AV19" s="124" t="e">
        <f>'C завтраками| Bed and breakfast'!#REF!*0.9</f>
        <v>#REF!</v>
      </c>
      <c r="AW19" s="124" t="e">
        <f>'C завтраками| Bed and breakfast'!#REF!*0.9</f>
        <v>#REF!</v>
      </c>
      <c r="AX19" s="124" t="e">
        <f>'C завтраками| Bed and breakfast'!#REF!*0.9</f>
        <v>#REF!</v>
      </c>
      <c r="AY19" s="124" t="e">
        <f>'C завтраками| Bed and breakfast'!#REF!*0.9</f>
        <v>#REF!</v>
      </c>
      <c r="AZ19" s="124" t="e">
        <f>'C завтраками| Bed and breakfast'!#REF!*0.9</f>
        <v>#REF!</v>
      </c>
      <c r="BA19" s="124" t="e">
        <f>'C завтраками| Bed and breakfast'!#REF!*0.9</f>
        <v>#REF!</v>
      </c>
      <c r="BB19" s="124" t="e">
        <f>'C завтраками| Bed and breakfast'!#REF!*0.9</f>
        <v>#REF!</v>
      </c>
      <c r="BC19" s="124" t="e">
        <f>'C завтраками| Bed and breakfast'!#REF!*0.9</f>
        <v>#REF!</v>
      </c>
      <c r="BD19" s="124" t="e">
        <f>'C завтраками| Bed and breakfast'!#REF!*0.9</f>
        <v>#REF!</v>
      </c>
    </row>
    <row r="20" spans="1:56" x14ac:dyDescent="0.2">
      <c r="A20" s="97" t="s">
        <v>138</v>
      </c>
      <c r="B20" s="124"/>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4"/>
      <c r="BA20" s="124"/>
      <c r="BB20" s="124"/>
      <c r="BC20" s="124"/>
      <c r="BD20" s="124"/>
    </row>
    <row r="21" spans="1:56" x14ac:dyDescent="0.2">
      <c r="A21" s="98" t="s">
        <v>67</v>
      </c>
      <c r="B21" s="124" t="e">
        <f>'C завтраками| Bed and breakfast'!#REF!*0.9</f>
        <v>#REF!</v>
      </c>
      <c r="C21" s="124" t="e">
        <f>'C завтраками| Bed and breakfast'!#REF!*0.9</f>
        <v>#REF!</v>
      </c>
      <c r="D21" s="124" t="e">
        <f>'C завтраками| Bed and breakfast'!#REF!*0.9</f>
        <v>#REF!</v>
      </c>
      <c r="E21" s="124" t="e">
        <f>'C завтраками| Bed and breakfast'!#REF!*0.9</f>
        <v>#REF!</v>
      </c>
      <c r="F21" s="124" t="e">
        <f>'C завтраками| Bed and breakfast'!#REF!*0.9</f>
        <v>#REF!</v>
      </c>
      <c r="G21" s="124" t="e">
        <f>'C завтраками| Bed and breakfast'!#REF!*0.9</f>
        <v>#REF!</v>
      </c>
      <c r="H21" s="124" t="e">
        <f>'C завтраками| Bed and breakfast'!#REF!*0.9</f>
        <v>#REF!</v>
      </c>
      <c r="I21" s="124" t="e">
        <f>'C завтраками| Bed and breakfast'!#REF!*0.9</f>
        <v>#REF!</v>
      </c>
      <c r="J21" s="124" t="e">
        <f>'C завтраками| Bed and breakfast'!#REF!*0.9</f>
        <v>#REF!</v>
      </c>
      <c r="K21" s="124" t="e">
        <f>'C завтраками| Bed and breakfast'!#REF!*0.9</f>
        <v>#REF!</v>
      </c>
      <c r="L21" s="124" t="e">
        <f>'C завтраками| Bed and breakfast'!#REF!*0.9</f>
        <v>#REF!</v>
      </c>
      <c r="M21" s="124" t="e">
        <f>'C завтраками| Bed and breakfast'!#REF!*0.9</f>
        <v>#REF!</v>
      </c>
      <c r="N21" s="124" t="e">
        <f>'C завтраками| Bed and breakfast'!#REF!*0.9</f>
        <v>#REF!</v>
      </c>
      <c r="O21" s="124" t="e">
        <f>'C завтраками| Bed and breakfast'!#REF!*0.9</f>
        <v>#REF!</v>
      </c>
      <c r="P21" s="124" t="e">
        <f>'C завтраками| Bed and breakfast'!#REF!*0.9</f>
        <v>#REF!</v>
      </c>
      <c r="Q21" s="124" t="e">
        <f>'C завтраками| Bed and breakfast'!#REF!*0.9</f>
        <v>#REF!</v>
      </c>
      <c r="R21" s="124" t="e">
        <f>'C завтраками| Bed and breakfast'!#REF!*0.9</f>
        <v>#REF!</v>
      </c>
      <c r="S21" s="124" t="e">
        <f>'C завтраками| Bed and breakfast'!#REF!*0.9</f>
        <v>#REF!</v>
      </c>
      <c r="T21" s="124" t="e">
        <f>'C завтраками| Bed and breakfast'!#REF!*0.9</f>
        <v>#REF!</v>
      </c>
      <c r="U21" s="124" t="e">
        <f>'C завтраками| Bed and breakfast'!#REF!*0.9</f>
        <v>#REF!</v>
      </c>
      <c r="V21" s="124" t="e">
        <f>'C завтраками| Bed and breakfast'!#REF!*0.9</f>
        <v>#REF!</v>
      </c>
      <c r="W21" s="124" t="e">
        <f>'C завтраками| Bed and breakfast'!#REF!*0.9</f>
        <v>#REF!</v>
      </c>
      <c r="X21" s="124" t="e">
        <f>'C завтраками| Bed and breakfast'!#REF!*0.9</f>
        <v>#REF!</v>
      </c>
      <c r="Y21" s="124" t="e">
        <f>'C завтраками| Bed and breakfast'!#REF!*0.9</f>
        <v>#REF!</v>
      </c>
      <c r="Z21" s="124" t="e">
        <f>'C завтраками| Bed and breakfast'!#REF!*0.9</f>
        <v>#REF!</v>
      </c>
      <c r="AA21" s="124" t="e">
        <f>'C завтраками| Bed and breakfast'!#REF!*0.9</f>
        <v>#REF!</v>
      </c>
      <c r="AB21" s="124" t="e">
        <f>'C завтраками| Bed and breakfast'!#REF!*0.9</f>
        <v>#REF!</v>
      </c>
      <c r="AC21" s="124" t="e">
        <f>'C завтраками| Bed and breakfast'!#REF!*0.9</f>
        <v>#REF!</v>
      </c>
      <c r="AD21" s="124" t="e">
        <f>'C завтраками| Bed and breakfast'!#REF!*0.9</f>
        <v>#REF!</v>
      </c>
      <c r="AE21" s="124" t="e">
        <f>'C завтраками| Bed and breakfast'!#REF!*0.9</f>
        <v>#REF!</v>
      </c>
      <c r="AF21" s="124" t="e">
        <f>'C завтраками| Bed and breakfast'!#REF!*0.9</f>
        <v>#REF!</v>
      </c>
      <c r="AG21" s="124" t="e">
        <f>'C завтраками| Bed and breakfast'!#REF!*0.9</f>
        <v>#REF!</v>
      </c>
      <c r="AH21" s="124" t="e">
        <f>'C завтраками| Bed and breakfast'!#REF!*0.9</f>
        <v>#REF!</v>
      </c>
      <c r="AI21" s="124" t="e">
        <f>'C завтраками| Bed and breakfast'!#REF!*0.9</f>
        <v>#REF!</v>
      </c>
      <c r="AJ21" s="124" t="e">
        <f>'C завтраками| Bed and breakfast'!#REF!*0.9</f>
        <v>#REF!</v>
      </c>
      <c r="AK21" s="124" t="e">
        <f>'C завтраками| Bed and breakfast'!#REF!*0.9</f>
        <v>#REF!</v>
      </c>
      <c r="AL21" s="124" t="e">
        <f>'C завтраками| Bed and breakfast'!#REF!*0.9</f>
        <v>#REF!</v>
      </c>
      <c r="AM21" s="124" t="e">
        <f>'C завтраками| Bed and breakfast'!#REF!*0.9</f>
        <v>#REF!</v>
      </c>
      <c r="AN21" s="124" t="e">
        <f>'C завтраками| Bed and breakfast'!#REF!*0.9</f>
        <v>#REF!</v>
      </c>
      <c r="AO21" s="124" t="e">
        <f>'C завтраками| Bed and breakfast'!#REF!*0.9</f>
        <v>#REF!</v>
      </c>
      <c r="AP21" s="124" t="e">
        <f>'C завтраками| Bed and breakfast'!#REF!*0.9</f>
        <v>#REF!</v>
      </c>
      <c r="AQ21" s="124" t="e">
        <f>'C завтраками| Bed and breakfast'!#REF!*0.9</f>
        <v>#REF!</v>
      </c>
      <c r="AR21" s="124" t="e">
        <f>'C завтраками| Bed and breakfast'!#REF!*0.9</f>
        <v>#REF!</v>
      </c>
      <c r="AS21" s="124" t="e">
        <f>'C завтраками| Bed and breakfast'!#REF!*0.9</f>
        <v>#REF!</v>
      </c>
      <c r="AT21" s="124" t="e">
        <f>'C завтраками| Bed and breakfast'!#REF!*0.9</f>
        <v>#REF!</v>
      </c>
      <c r="AU21" s="124" t="e">
        <f>'C завтраками| Bed and breakfast'!#REF!*0.9</f>
        <v>#REF!</v>
      </c>
      <c r="AV21" s="124" t="e">
        <f>'C завтраками| Bed and breakfast'!#REF!*0.9</f>
        <v>#REF!</v>
      </c>
      <c r="AW21" s="124" t="e">
        <f>'C завтраками| Bed and breakfast'!#REF!*0.9</f>
        <v>#REF!</v>
      </c>
      <c r="AX21" s="124" t="e">
        <f>'C завтраками| Bed and breakfast'!#REF!*0.9</f>
        <v>#REF!</v>
      </c>
      <c r="AY21" s="124" t="e">
        <f>'C завтраками| Bed and breakfast'!#REF!*0.9</f>
        <v>#REF!</v>
      </c>
      <c r="AZ21" s="124" t="e">
        <f>'C завтраками| Bed and breakfast'!#REF!*0.9</f>
        <v>#REF!</v>
      </c>
      <c r="BA21" s="124" t="e">
        <f>'C завтраками| Bed and breakfast'!#REF!*0.9</f>
        <v>#REF!</v>
      </c>
      <c r="BB21" s="124" t="e">
        <f>'C завтраками| Bed and breakfast'!#REF!*0.9</f>
        <v>#REF!</v>
      </c>
      <c r="BC21" s="124" t="e">
        <f>'C завтраками| Bed and breakfast'!#REF!*0.9</f>
        <v>#REF!</v>
      </c>
      <c r="BD21" s="124" t="e">
        <f>'C завтраками| Bed and breakfast'!#REF!*0.9</f>
        <v>#REF!</v>
      </c>
    </row>
    <row r="22" spans="1:56" x14ac:dyDescent="0.2">
      <c r="A22" s="158"/>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5"/>
      <c r="BA22" s="125"/>
      <c r="BB22" s="125"/>
      <c r="BC22" s="125"/>
      <c r="BD22" s="125"/>
    </row>
    <row r="23" spans="1:56" ht="10.35" customHeight="1" x14ac:dyDescent="0.2">
      <c r="A23" s="158"/>
      <c r="B23" s="125"/>
      <c r="C23" s="125"/>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N23" s="125"/>
      <c r="AO23" s="125"/>
      <c r="AP23" s="125"/>
      <c r="AQ23" s="125"/>
      <c r="AR23" s="125"/>
      <c r="AS23" s="125"/>
      <c r="AT23" s="125"/>
      <c r="AU23" s="125"/>
      <c r="AV23" s="125"/>
      <c r="AW23" s="125"/>
      <c r="AX23" s="125"/>
      <c r="AY23" s="125"/>
      <c r="AZ23" s="125"/>
      <c r="BA23" s="125"/>
      <c r="BB23" s="125"/>
      <c r="BC23" s="125"/>
      <c r="BD23" s="125"/>
    </row>
    <row r="24" spans="1:56" ht="10.35" customHeight="1" x14ac:dyDescent="0.2">
      <c r="A24" s="107"/>
      <c r="B24" s="125"/>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c r="AN24" s="125"/>
      <c r="AO24" s="125"/>
      <c r="AP24" s="125"/>
      <c r="AQ24" s="125"/>
      <c r="AR24" s="125"/>
      <c r="AS24" s="125"/>
      <c r="AT24" s="125"/>
      <c r="AU24" s="125"/>
      <c r="AV24" s="125"/>
      <c r="AW24" s="125"/>
      <c r="AX24" s="125"/>
      <c r="AY24" s="125"/>
      <c r="AZ24" s="125"/>
      <c r="BA24" s="125"/>
      <c r="BB24" s="125"/>
      <c r="BC24" s="125"/>
      <c r="BD24" s="125"/>
    </row>
    <row r="25" spans="1:56" ht="25.5" customHeight="1" x14ac:dyDescent="0.2">
      <c r="A25" s="157" t="s">
        <v>163</v>
      </c>
      <c r="B25" s="269" t="e">
        <f t="shared" ref="B25:B26" si="0">B4</f>
        <v>#REF!</v>
      </c>
      <c r="C25" s="269" t="e">
        <f t="shared" ref="C25:BD25" si="1">C4</f>
        <v>#REF!</v>
      </c>
      <c r="D25" s="269" t="e">
        <f t="shared" si="1"/>
        <v>#REF!</v>
      </c>
      <c r="E25" s="269" t="e">
        <f t="shared" si="1"/>
        <v>#REF!</v>
      </c>
      <c r="F25" s="269" t="e">
        <f t="shared" si="1"/>
        <v>#REF!</v>
      </c>
      <c r="G25" s="269" t="e">
        <f t="shared" si="1"/>
        <v>#REF!</v>
      </c>
      <c r="H25" s="269" t="e">
        <f t="shared" si="1"/>
        <v>#REF!</v>
      </c>
      <c r="I25" s="269" t="e">
        <f t="shared" si="1"/>
        <v>#REF!</v>
      </c>
      <c r="J25" s="269" t="e">
        <f t="shared" si="1"/>
        <v>#REF!</v>
      </c>
      <c r="K25" s="269" t="e">
        <f t="shared" si="1"/>
        <v>#REF!</v>
      </c>
      <c r="L25" s="269" t="e">
        <f t="shared" si="1"/>
        <v>#REF!</v>
      </c>
      <c r="M25" s="269" t="e">
        <f t="shared" si="1"/>
        <v>#REF!</v>
      </c>
      <c r="N25" s="269" t="e">
        <f t="shared" si="1"/>
        <v>#REF!</v>
      </c>
      <c r="O25" s="269" t="e">
        <f t="shared" si="1"/>
        <v>#REF!</v>
      </c>
      <c r="P25" s="269" t="e">
        <f t="shared" si="1"/>
        <v>#REF!</v>
      </c>
      <c r="Q25" s="269" t="e">
        <f t="shared" si="1"/>
        <v>#REF!</v>
      </c>
      <c r="R25" s="269" t="e">
        <f t="shared" si="1"/>
        <v>#REF!</v>
      </c>
      <c r="S25" s="269" t="e">
        <f t="shared" si="1"/>
        <v>#REF!</v>
      </c>
      <c r="T25" s="269" t="e">
        <f t="shared" si="1"/>
        <v>#REF!</v>
      </c>
      <c r="U25" s="269" t="e">
        <f t="shared" si="1"/>
        <v>#REF!</v>
      </c>
      <c r="V25" s="269" t="e">
        <f t="shared" si="1"/>
        <v>#REF!</v>
      </c>
      <c r="W25" s="269" t="e">
        <f t="shared" si="1"/>
        <v>#REF!</v>
      </c>
      <c r="X25" s="269" t="e">
        <f t="shared" si="1"/>
        <v>#REF!</v>
      </c>
      <c r="Y25" s="269" t="e">
        <f t="shared" si="1"/>
        <v>#REF!</v>
      </c>
      <c r="Z25" s="269" t="e">
        <f t="shared" si="1"/>
        <v>#REF!</v>
      </c>
      <c r="AA25" s="269" t="e">
        <f t="shared" si="1"/>
        <v>#REF!</v>
      </c>
      <c r="AB25" s="269" t="e">
        <f t="shared" si="1"/>
        <v>#REF!</v>
      </c>
      <c r="AC25" s="269" t="e">
        <f t="shared" si="1"/>
        <v>#REF!</v>
      </c>
      <c r="AD25" s="269" t="e">
        <f t="shared" si="1"/>
        <v>#REF!</v>
      </c>
      <c r="AE25" s="269" t="e">
        <f t="shared" si="1"/>
        <v>#REF!</v>
      </c>
      <c r="AF25" s="269" t="e">
        <f t="shared" si="1"/>
        <v>#REF!</v>
      </c>
      <c r="AG25" s="269" t="e">
        <f t="shared" si="1"/>
        <v>#REF!</v>
      </c>
      <c r="AH25" s="269" t="e">
        <f t="shared" si="1"/>
        <v>#REF!</v>
      </c>
      <c r="AI25" s="269" t="e">
        <f t="shared" si="1"/>
        <v>#REF!</v>
      </c>
      <c r="AJ25" s="269" t="e">
        <f t="shared" si="1"/>
        <v>#REF!</v>
      </c>
      <c r="AK25" s="269" t="e">
        <f t="shared" si="1"/>
        <v>#REF!</v>
      </c>
      <c r="AL25" s="269" t="e">
        <f t="shared" si="1"/>
        <v>#REF!</v>
      </c>
      <c r="AM25" s="269" t="e">
        <f t="shared" si="1"/>
        <v>#REF!</v>
      </c>
      <c r="AN25" s="269" t="e">
        <f t="shared" si="1"/>
        <v>#REF!</v>
      </c>
      <c r="AO25" s="269" t="e">
        <f t="shared" si="1"/>
        <v>#REF!</v>
      </c>
      <c r="AP25" s="269" t="e">
        <f t="shared" si="1"/>
        <v>#REF!</v>
      </c>
      <c r="AQ25" s="269" t="e">
        <f t="shared" si="1"/>
        <v>#REF!</v>
      </c>
      <c r="AR25" s="269" t="e">
        <f t="shared" si="1"/>
        <v>#REF!</v>
      </c>
      <c r="AS25" s="269" t="e">
        <f t="shared" si="1"/>
        <v>#REF!</v>
      </c>
      <c r="AT25" s="269" t="e">
        <f t="shared" si="1"/>
        <v>#REF!</v>
      </c>
      <c r="AU25" s="269" t="e">
        <f t="shared" si="1"/>
        <v>#REF!</v>
      </c>
      <c r="AV25" s="269" t="e">
        <f t="shared" si="1"/>
        <v>#REF!</v>
      </c>
      <c r="AW25" s="269" t="e">
        <f t="shared" si="1"/>
        <v>#REF!</v>
      </c>
      <c r="AX25" s="269" t="e">
        <f t="shared" si="1"/>
        <v>#REF!</v>
      </c>
      <c r="AY25" s="269" t="e">
        <f t="shared" si="1"/>
        <v>#REF!</v>
      </c>
      <c r="AZ25" s="269" t="e">
        <f t="shared" si="1"/>
        <v>#REF!</v>
      </c>
      <c r="BA25" s="269" t="e">
        <f t="shared" si="1"/>
        <v>#REF!</v>
      </c>
      <c r="BB25" s="269" t="e">
        <f t="shared" si="1"/>
        <v>#REF!</v>
      </c>
      <c r="BC25" s="269" t="e">
        <f t="shared" si="1"/>
        <v>#REF!</v>
      </c>
      <c r="BD25" s="269" t="e">
        <f t="shared" si="1"/>
        <v>#REF!</v>
      </c>
    </row>
    <row r="26" spans="1:56" s="34" customFormat="1" ht="24.6" customHeight="1" x14ac:dyDescent="0.2">
      <c r="A26" s="67" t="s">
        <v>124</v>
      </c>
      <c r="B26" s="269" t="e">
        <f t="shared" si="0"/>
        <v>#REF!</v>
      </c>
      <c r="C26" s="269" t="e">
        <f t="shared" ref="C26:BD26" si="2">C5</f>
        <v>#REF!</v>
      </c>
      <c r="D26" s="269" t="e">
        <f t="shared" si="2"/>
        <v>#REF!</v>
      </c>
      <c r="E26" s="269" t="e">
        <f t="shared" si="2"/>
        <v>#REF!</v>
      </c>
      <c r="F26" s="269" t="e">
        <f t="shared" si="2"/>
        <v>#REF!</v>
      </c>
      <c r="G26" s="269" t="e">
        <f t="shared" si="2"/>
        <v>#REF!</v>
      </c>
      <c r="H26" s="269" t="e">
        <f t="shared" si="2"/>
        <v>#REF!</v>
      </c>
      <c r="I26" s="269" t="e">
        <f t="shared" si="2"/>
        <v>#REF!</v>
      </c>
      <c r="J26" s="269" t="e">
        <f t="shared" si="2"/>
        <v>#REF!</v>
      </c>
      <c r="K26" s="269" t="e">
        <f t="shared" si="2"/>
        <v>#REF!</v>
      </c>
      <c r="L26" s="269" t="e">
        <f t="shared" si="2"/>
        <v>#REF!</v>
      </c>
      <c r="M26" s="269" t="e">
        <f t="shared" si="2"/>
        <v>#REF!</v>
      </c>
      <c r="N26" s="269" t="e">
        <f t="shared" si="2"/>
        <v>#REF!</v>
      </c>
      <c r="O26" s="269" t="e">
        <f t="shared" si="2"/>
        <v>#REF!</v>
      </c>
      <c r="P26" s="269" t="e">
        <f t="shared" si="2"/>
        <v>#REF!</v>
      </c>
      <c r="Q26" s="269" t="e">
        <f t="shared" si="2"/>
        <v>#REF!</v>
      </c>
      <c r="R26" s="269" t="e">
        <f t="shared" si="2"/>
        <v>#REF!</v>
      </c>
      <c r="S26" s="269" t="e">
        <f t="shared" si="2"/>
        <v>#REF!</v>
      </c>
      <c r="T26" s="269" t="e">
        <f t="shared" si="2"/>
        <v>#REF!</v>
      </c>
      <c r="U26" s="269" t="e">
        <f t="shared" si="2"/>
        <v>#REF!</v>
      </c>
      <c r="V26" s="269" t="e">
        <f t="shared" si="2"/>
        <v>#REF!</v>
      </c>
      <c r="W26" s="269" t="e">
        <f t="shared" si="2"/>
        <v>#REF!</v>
      </c>
      <c r="X26" s="269" t="e">
        <f t="shared" si="2"/>
        <v>#REF!</v>
      </c>
      <c r="Y26" s="269" t="e">
        <f t="shared" si="2"/>
        <v>#REF!</v>
      </c>
      <c r="Z26" s="269" t="e">
        <f t="shared" si="2"/>
        <v>#REF!</v>
      </c>
      <c r="AA26" s="269" t="e">
        <f t="shared" si="2"/>
        <v>#REF!</v>
      </c>
      <c r="AB26" s="269" t="e">
        <f t="shared" si="2"/>
        <v>#REF!</v>
      </c>
      <c r="AC26" s="269" t="e">
        <f t="shared" si="2"/>
        <v>#REF!</v>
      </c>
      <c r="AD26" s="269" t="e">
        <f t="shared" si="2"/>
        <v>#REF!</v>
      </c>
      <c r="AE26" s="269" t="e">
        <f t="shared" si="2"/>
        <v>#REF!</v>
      </c>
      <c r="AF26" s="269" t="e">
        <f t="shared" si="2"/>
        <v>#REF!</v>
      </c>
      <c r="AG26" s="269" t="e">
        <f t="shared" si="2"/>
        <v>#REF!</v>
      </c>
      <c r="AH26" s="269" t="e">
        <f t="shared" si="2"/>
        <v>#REF!</v>
      </c>
      <c r="AI26" s="269" t="e">
        <f t="shared" si="2"/>
        <v>#REF!</v>
      </c>
      <c r="AJ26" s="269" t="e">
        <f t="shared" si="2"/>
        <v>#REF!</v>
      </c>
      <c r="AK26" s="269" t="e">
        <f t="shared" si="2"/>
        <v>#REF!</v>
      </c>
      <c r="AL26" s="269" t="e">
        <f t="shared" si="2"/>
        <v>#REF!</v>
      </c>
      <c r="AM26" s="269" t="e">
        <f t="shared" si="2"/>
        <v>#REF!</v>
      </c>
      <c r="AN26" s="269" t="e">
        <f t="shared" si="2"/>
        <v>#REF!</v>
      </c>
      <c r="AO26" s="269" t="e">
        <f t="shared" si="2"/>
        <v>#REF!</v>
      </c>
      <c r="AP26" s="269" t="e">
        <f t="shared" si="2"/>
        <v>#REF!</v>
      </c>
      <c r="AQ26" s="269" t="e">
        <f t="shared" si="2"/>
        <v>#REF!</v>
      </c>
      <c r="AR26" s="269" t="e">
        <f t="shared" si="2"/>
        <v>#REF!</v>
      </c>
      <c r="AS26" s="269" t="e">
        <f t="shared" si="2"/>
        <v>#REF!</v>
      </c>
      <c r="AT26" s="269" t="e">
        <f t="shared" si="2"/>
        <v>#REF!</v>
      </c>
      <c r="AU26" s="269" t="e">
        <f t="shared" si="2"/>
        <v>#REF!</v>
      </c>
      <c r="AV26" s="269" t="e">
        <f t="shared" si="2"/>
        <v>#REF!</v>
      </c>
      <c r="AW26" s="269" t="e">
        <f t="shared" si="2"/>
        <v>#REF!</v>
      </c>
      <c r="AX26" s="269" t="e">
        <f t="shared" si="2"/>
        <v>#REF!</v>
      </c>
      <c r="AY26" s="269" t="e">
        <f t="shared" si="2"/>
        <v>#REF!</v>
      </c>
      <c r="AZ26" s="269" t="e">
        <f t="shared" si="2"/>
        <v>#REF!</v>
      </c>
      <c r="BA26" s="269" t="e">
        <f t="shared" si="2"/>
        <v>#REF!</v>
      </c>
      <c r="BB26" s="269" t="e">
        <f t="shared" si="2"/>
        <v>#REF!</v>
      </c>
      <c r="BC26" s="269" t="e">
        <f t="shared" si="2"/>
        <v>#REF!</v>
      </c>
      <c r="BD26" s="269" t="e">
        <f t="shared" si="2"/>
        <v>#REF!</v>
      </c>
    </row>
    <row r="27" spans="1:56" x14ac:dyDescent="0.2">
      <c r="A27" s="97" t="s">
        <v>136</v>
      </c>
    </row>
    <row r="28" spans="1:56" x14ac:dyDescent="0.2">
      <c r="A28" s="98">
        <v>1</v>
      </c>
      <c r="B28" s="124" t="e">
        <f>ROUND(B7*0.87,)</f>
        <v>#REF!</v>
      </c>
      <c r="C28" s="124" t="e">
        <f t="shared" ref="C28:BD28" si="3">ROUND(C7*0.87,)</f>
        <v>#REF!</v>
      </c>
      <c r="D28" s="124" t="e">
        <f t="shared" si="3"/>
        <v>#REF!</v>
      </c>
      <c r="E28" s="124" t="e">
        <f t="shared" si="3"/>
        <v>#REF!</v>
      </c>
      <c r="F28" s="124" t="e">
        <f t="shared" si="3"/>
        <v>#REF!</v>
      </c>
      <c r="G28" s="124" t="e">
        <f t="shared" si="3"/>
        <v>#REF!</v>
      </c>
      <c r="H28" s="124" t="e">
        <f t="shared" si="3"/>
        <v>#REF!</v>
      </c>
      <c r="I28" s="124" t="e">
        <f t="shared" si="3"/>
        <v>#REF!</v>
      </c>
      <c r="J28" s="124" t="e">
        <f t="shared" si="3"/>
        <v>#REF!</v>
      </c>
      <c r="K28" s="124" t="e">
        <f t="shared" si="3"/>
        <v>#REF!</v>
      </c>
      <c r="L28" s="124" t="e">
        <f t="shared" si="3"/>
        <v>#REF!</v>
      </c>
      <c r="M28" s="124" t="e">
        <f t="shared" si="3"/>
        <v>#REF!</v>
      </c>
      <c r="N28" s="124" t="e">
        <f t="shared" si="3"/>
        <v>#REF!</v>
      </c>
      <c r="O28" s="124" t="e">
        <f t="shared" si="3"/>
        <v>#REF!</v>
      </c>
      <c r="P28" s="124" t="e">
        <f t="shared" si="3"/>
        <v>#REF!</v>
      </c>
      <c r="Q28" s="124" t="e">
        <f t="shared" si="3"/>
        <v>#REF!</v>
      </c>
      <c r="R28" s="124" t="e">
        <f t="shared" si="3"/>
        <v>#REF!</v>
      </c>
      <c r="S28" s="124" t="e">
        <f t="shared" si="3"/>
        <v>#REF!</v>
      </c>
      <c r="T28" s="124" t="e">
        <f t="shared" si="3"/>
        <v>#REF!</v>
      </c>
      <c r="U28" s="124" t="e">
        <f t="shared" si="3"/>
        <v>#REF!</v>
      </c>
      <c r="V28" s="124" t="e">
        <f t="shared" si="3"/>
        <v>#REF!</v>
      </c>
      <c r="W28" s="124" t="e">
        <f t="shared" si="3"/>
        <v>#REF!</v>
      </c>
      <c r="X28" s="124" t="e">
        <f t="shared" si="3"/>
        <v>#REF!</v>
      </c>
      <c r="Y28" s="124" t="e">
        <f t="shared" si="3"/>
        <v>#REF!</v>
      </c>
      <c r="Z28" s="124" t="e">
        <f t="shared" si="3"/>
        <v>#REF!</v>
      </c>
      <c r="AA28" s="124" t="e">
        <f t="shared" si="3"/>
        <v>#REF!</v>
      </c>
      <c r="AB28" s="124" t="e">
        <f t="shared" si="3"/>
        <v>#REF!</v>
      </c>
      <c r="AC28" s="124" t="e">
        <f t="shared" si="3"/>
        <v>#REF!</v>
      </c>
      <c r="AD28" s="124" t="e">
        <f t="shared" si="3"/>
        <v>#REF!</v>
      </c>
      <c r="AE28" s="124" t="e">
        <f t="shared" si="3"/>
        <v>#REF!</v>
      </c>
      <c r="AF28" s="124" t="e">
        <f t="shared" si="3"/>
        <v>#REF!</v>
      </c>
      <c r="AG28" s="124" t="e">
        <f t="shared" si="3"/>
        <v>#REF!</v>
      </c>
      <c r="AH28" s="124" t="e">
        <f t="shared" si="3"/>
        <v>#REF!</v>
      </c>
      <c r="AI28" s="124" t="e">
        <f t="shared" si="3"/>
        <v>#REF!</v>
      </c>
      <c r="AJ28" s="124" t="e">
        <f t="shared" si="3"/>
        <v>#REF!</v>
      </c>
      <c r="AK28" s="124" t="e">
        <f t="shared" si="3"/>
        <v>#REF!</v>
      </c>
      <c r="AL28" s="124" t="e">
        <f t="shared" si="3"/>
        <v>#REF!</v>
      </c>
      <c r="AM28" s="124" t="e">
        <f t="shared" si="3"/>
        <v>#REF!</v>
      </c>
      <c r="AN28" s="124" t="e">
        <f t="shared" si="3"/>
        <v>#REF!</v>
      </c>
      <c r="AO28" s="124" t="e">
        <f t="shared" si="3"/>
        <v>#REF!</v>
      </c>
      <c r="AP28" s="124" t="e">
        <f t="shared" si="3"/>
        <v>#REF!</v>
      </c>
      <c r="AQ28" s="124" t="e">
        <f t="shared" si="3"/>
        <v>#REF!</v>
      </c>
      <c r="AR28" s="124" t="e">
        <f t="shared" si="3"/>
        <v>#REF!</v>
      </c>
      <c r="AS28" s="124" t="e">
        <f t="shared" si="3"/>
        <v>#REF!</v>
      </c>
      <c r="AT28" s="124" t="e">
        <f t="shared" si="3"/>
        <v>#REF!</v>
      </c>
      <c r="AU28" s="124" t="e">
        <f t="shared" si="3"/>
        <v>#REF!</v>
      </c>
      <c r="AV28" s="124" t="e">
        <f t="shared" si="3"/>
        <v>#REF!</v>
      </c>
      <c r="AW28" s="124" t="e">
        <f t="shared" si="3"/>
        <v>#REF!</v>
      </c>
      <c r="AX28" s="124" t="e">
        <f t="shared" si="3"/>
        <v>#REF!</v>
      </c>
      <c r="AY28" s="124" t="e">
        <f t="shared" si="3"/>
        <v>#REF!</v>
      </c>
      <c r="AZ28" s="124" t="e">
        <f t="shared" si="3"/>
        <v>#REF!</v>
      </c>
      <c r="BA28" s="124" t="e">
        <f t="shared" si="3"/>
        <v>#REF!</v>
      </c>
      <c r="BB28" s="124" t="e">
        <f t="shared" si="3"/>
        <v>#REF!</v>
      </c>
      <c r="BC28" s="124" t="e">
        <f t="shared" si="3"/>
        <v>#REF!</v>
      </c>
      <c r="BD28" s="124" t="e">
        <f t="shared" si="3"/>
        <v>#REF!</v>
      </c>
    </row>
    <row r="29" spans="1:56" x14ac:dyDescent="0.2">
      <c r="A29" s="98">
        <v>2</v>
      </c>
      <c r="B29" s="124" t="e">
        <f>ROUND(B8*0.87,)</f>
        <v>#REF!</v>
      </c>
      <c r="C29" s="124" t="e">
        <f t="shared" ref="C29:BD29" si="4">ROUND(C8*0.87,)</f>
        <v>#REF!</v>
      </c>
      <c r="D29" s="124" t="e">
        <f t="shared" si="4"/>
        <v>#REF!</v>
      </c>
      <c r="E29" s="124" t="e">
        <f t="shared" si="4"/>
        <v>#REF!</v>
      </c>
      <c r="F29" s="124" t="e">
        <f t="shared" si="4"/>
        <v>#REF!</v>
      </c>
      <c r="G29" s="124" t="e">
        <f t="shared" si="4"/>
        <v>#REF!</v>
      </c>
      <c r="H29" s="124" t="e">
        <f t="shared" si="4"/>
        <v>#REF!</v>
      </c>
      <c r="I29" s="124" t="e">
        <f t="shared" si="4"/>
        <v>#REF!</v>
      </c>
      <c r="J29" s="124" t="e">
        <f t="shared" si="4"/>
        <v>#REF!</v>
      </c>
      <c r="K29" s="124" t="e">
        <f t="shared" si="4"/>
        <v>#REF!</v>
      </c>
      <c r="L29" s="124" t="e">
        <f t="shared" si="4"/>
        <v>#REF!</v>
      </c>
      <c r="M29" s="124" t="e">
        <f t="shared" si="4"/>
        <v>#REF!</v>
      </c>
      <c r="N29" s="124" t="e">
        <f t="shared" si="4"/>
        <v>#REF!</v>
      </c>
      <c r="O29" s="124" t="e">
        <f t="shared" si="4"/>
        <v>#REF!</v>
      </c>
      <c r="P29" s="124" t="e">
        <f t="shared" si="4"/>
        <v>#REF!</v>
      </c>
      <c r="Q29" s="124" t="e">
        <f t="shared" si="4"/>
        <v>#REF!</v>
      </c>
      <c r="R29" s="124" t="e">
        <f t="shared" si="4"/>
        <v>#REF!</v>
      </c>
      <c r="S29" s="124" t="e">
        <f t="shared" si="4"/>
        <v>#REF!</v>
      </c>
      <c r="T29" s="124" t="e">
        <f t="shared" si="4"/>
        <v>#REF!</v>
      </c>
      <c r="U29" s="124" t="e">
        <f t="shared" si="4"/>
        <v>#REF!</v>
      </c>
      <c r="V29" s="124" t="e">
        <f t="shared" si="4"/>
        <v>#REF!</v>
      </c>
      <c r="W29" s="124" t="e">
        <f t="shared" si="4"/>
        <v>#REF!</v>
      </c>
      <c r="X29" s="124" t="e">
        <f t="shared" si="4"/>
        <v>#REF!</v>
      </c>
      <c r="Y29" s="124" t="e">
        <f t="shared" si="4"/>
        <v>#REF!</v>
      </c>
      <c r="Z29" s="124" t="e">
        <f t="shared" si="4"/>
        <v>#REF!</v>
      </c>
      <c r="AA29" s="124" t="e">
        <f t="shared" si="4"/>
        <v>#REF!</v>
      </c>
      <c r="AB29" s="124" t="e">
        <f t="shared" si="4"/>
        <v>#REF!</v>
      </c>
      <c r="AC29" s="124" t="e">
        <f t="shared" si="4"/>
        <v>#REF!</v>
      </c>
      <c r="AD29" s="124" t="e">
        <f t="shared" si="4"/>
        <v>#REF!</v>
      </c>
      <c r="AE29" s="124" t="e">
        <f t="shared" si="4"/>
        <v>#REF!</v>
      </c>
      <c r="AF29" s="124" t="e">
        <f t="shared" si="4"/>
        <v>#REF!</v>
      </c>
      <c r="AG29" s="124" t="e">
        <f t="shared" si="4"/>
        <v>#REF!</v>
      </c>
      <c r="AH29" s="124" t="e">
        <f t="shared" si="4"/>
        <v>#REF!</v>
      </c>
      <c r="AI29" s="124" t="e">
        <f t="shared" si="4"/>
        <v>#REF!</v>
      </c>
      <c r="AJ29" s="124" t="e">
        <f t="shared" si="4"/>
        <v>#REF!</v>
      </c>
      <c r="AK29" s="124" t="e">
        <f t="shared" si="4"/>
        <v>#REF!</v>
      </c>
      <c r="AL29" s="124" t="e">
        <f t="shared" si="4"/>
        <v>#REF!</v>
      </c>
      <c r="AM29" s="124" t="e">
        <f t="shared" si="4"/>
        <v>#REF!</v>
      </c>
      <c r="AN29" s="124" t="e">
        <f t="shared" si="4"/>
        <v>#REF!</v>
      </c>
      <c r="AO29" s="124" t="e">
        <f t="shared" si="4"/>
        <v>#REF!</v>
      </c>
      <c r="AP29" s="124" t="e">
        <f t="shared" si="4"/>
        <v>#REF!</v>
      </c>
      <c r="AQ29" s="124" t="e">
        <f t="shared" si="4"/>
        <v>#REF!</v>
      </c>
      <c r="AR29" s="124" t="e">
        <f t="shared" si="4"/>
        <v>#REF!</v>
      </c>
      <c r="AS29" s="124" t="e">
        <f t="shared" si="4"/>
        <v>#REF!</v>
      </c>
      <c r="AT29" s="124" t="e">
        <f t="shared" si="4"/>
        <v>#REF!</v>
      </c>
      <c r="AU29" s="124" t="e">
        <f t="shared" si="4"/>
        <v>#REF!</v>
      </c>
      <c r="AV29" s="124" t="e">
        <f t="shared" si="4"/>
        <v>#REF!</v>
      </c>
      <c r="AW29" s="124" t="e">
        <f t="shared" si="4"/>
        <v>#REF!</v>
      </c>
      <c r="AX29" s="124" t="e">
        <f t="shared" si="4"/>
        <v>#REF!</v>
      </c>
      <c r="AY29" s="124" t="e">
        <f t="shared" si="4"/>
        <v>#REF!</v>
      </c>
      <c r="AZ29" s="124" t="e">
        <f t="shared" si="4"/>
        <v>#REF!</v>
      </c>
      <c r="BA29" s="124" t="e">
        <f t="shared" si="4"/>
        <v>#REF!</v>
      </c>
      <c r="BB29" s="124" t="e">
        <f t="shared" si="4"/>
        <v>#REF!</v>
      </c>
      <c r="BC29" s="124" t="e">
        <f t="shared" si="4"/>
        <v>#REF!</v>
      </c>
      <c r="BD29" s="124" t="e">
        <f t="shared" si="4"/>
        <v>#REF!</v>
      </c>
    </row>
    <row r="30" spans="1:56" x14ac:dyDescent="0.2">
      <c r="A30" s="106" t="s">
        <v>147</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4"/>
      <c r="BC30" s="124"/>
      <c r="BD30" s="124"/>
    </row>
    <row r="31" spans="1:56" x14ac:dyDescent="0.2">
      <c r="A31" s="98">
        <v>1</v>
      </c>
      <c r="B31" s="124" t="e">
        <f t="shared" ref="B31:B42" si="5">ROUND(B10*0.87,)</f>
        <v>#REF!</v>
      </c>
      <c r="C31" s="124" t="e">
        <f t="shared" ref="C31:BD31" si="6">ROUND(C10*0.87,)</f>
        <v>#REF!</v>
      </c>
      <c r="D31" s="124" t="e">
        <f t="shared" si="6"/>
        <v>#REF!</v>
      </c>
      <c r="E31" s="124" t="e">
        <f t="shared" si="6"/>
        <v>#REF!</v>
      </c>
      <c r="F31" s="124" t="e">
        <f t="shared" si="6"/>
        <v>#REF!</v>
      </c>
      <c r="G31" s="124" t="e">
        <f t="shared" si="6"/>
        <v>#REF!</v>
      </c>
      <c r="H31" s="124" t="e">
        <f t="shared" si="6"/>
        <v>#REF!</v>
      </c>
      <c r="I31" s="124" t="e">
        <f t="shared" si="6"/>
        <v>#REF!</v>
      </c>
      <c r="J31" s="124" t="e">
        <f t="shared" si="6"/>
        <v>#REF!</v>
      </c>
      <c r="K31" s="124" t="e">
        <f t="shared" si="6"/>
        <v>#REF!</v>
      </c>
      <c r="L31" s="124" t="e">
        <f t="shared" si="6"/>
        <v>#REF!</v>
      </c>
      <c r="M31" s="124" t="e">
        <f t="shared" si="6"/>
        <v>#REF!</v>
      </c>
      <c r="N31" s="124" t="e">
        <f t="shared" si="6"/>
        <v>#REF!</v>
      </c>
      <c r="O31" s="124" t="e">
        <f t="shared" si="6"/>
        <v>#REF!</v>
      </c>
      <c r="P31" s="124" t="e">
        <f t="shared" si="6"/>
        <v>#REF!</v>
      </c>
      <c r="Q31" s="124" t="e">
        <f t="shared" si="6"/>
        <v>#REF!</v>
      </c>
      <c r="R31" s="124" t="e">
        <f t="shared" si="6"/>
        <v>#REF!</v>
      </c>
      <c r="S31" s="124" t="e">
        <f t="shared" si="6"/>
        <v>#REF!</v>
      </c>
      <c r="T31" s="124" t="e">
        <f t="shared" si="6"/>
        <v>#REF!</v>
      </c>
      <c r="U31" s="124" t="e">
        <f t="shared" si="6"/>
        <v>#REF!</v>
      </c>
      <c r="V31" s="124" t="e">
        <f t="shared" si="6"/>
        <v>#REF!</v>
      </c>
      <c r="W31" s="124" t="e">
        <f t="shared" si="6"/>
        <v>#REF!</v>
      </c>
      <c r="X31" s="124" t="e">
        <f t="shared" si="6"/>
        <v>#REF!</v>
      </c>
      <c r="Y31" s="124" t="e">
        <f t="shared" si="6"/>
        <v>#REF!</v>
      </c>
      <c r="Z31" s="124" t="e">
        <f t="shared" si="6"/>
        <v>#REF!</v>
      </c>
      <c r="AA31" s="124" t="e">
        <f t="shared" si="6"/>
        <v>#REF!</v>
      </c>
      <c r="AB31" s="124" t="e">
        <f t="shared" si="6"/>
        <v>#REF!</v>
      </c>
      <c r="AC31" s="124" t="e">
        <f t="shared" si="6"/>
        <v>#REF!</v>
      </c>
      <c r="AD31" s="124" t="e">
        <f t="shared" si="6"/>
        <v>#REF!</v>
      </c>
      <c r="AE31" s="124" t="e">
        <f t="shared" si="6"/>
        <v>#REF!</v>
      </c>
      <c r="AF31" s="124" t="e">
        <f t="shared" si="6"/>
        <v>#REF!</v>
      </c>
      <c r="AG31" s="124" t="e">
        <f t="shared" si="6"/>
        <v>#REF!</v>
      </c>
      <c r="AH31" s="124" t="e">
        <f t="shared" si="6"/>
        <v>#REF!</v>
      </c>
      <c r="AI31" s="124" t="e">
        <f t="shared" si="6"/>
        <v>#REF!</v>
      </c>
      <c r="AJ31" s="124" t="e">
        <f t="shared" si="6"/>
        <v>#REF!</v>
      </c>
      <c r="AK31" s="124" t="e">
        <f t="shared" si="6"/>
        <v>#REF!</v>
      </c>
      <c r="AL31" s="124" t="e">
        <f t="shared" si="6"/>
        <v>#REF!</v>
      </c>
      <c r="AM31" s="124" t="e">
        <f t="shared" si="6"/>
        <v>#REF!</v>
      </c>
      <c r="AN31" s="124" t="e">
        <f t="shared" si="6"/>
        <v>#REF!</v>
      </c>
      <c r="AO31" s="124" t="e">
        <f t="shared" si="6"/>
        <v>#REF!</v>
      </c>
      <c r="AP31" s="124" t="e">
        <f t="shared" si="6"/>
        <v>#REF!</v>
      </c>
      <c r="AQ31" s="124" t="e">
        <f t="shared" si="6"/>
        <v>#REF!</v>
      </c>
      <c r="AR31" s="124" t="e">
        <f t="shared" si="6"/>
        <v>#REF!</v>
      </c>
      <c r="AS31" s="124" t="e">
        <f t="shared" si="6"/>
        <v>#REF!</v>
      </c>
      <c r="AT31" s="124" t="e">
        <f t="shared" si="6"/>
        <v>#REF!</v>
      </c>
      <c r="AU31" s="124" t="e">
        <f t="shared" si="6"/>
        <v>#REF!</v>
      </c>
      <c r="AV31" s="124" t="e">
        <f t="shared" si="6"/>
        <v>#REF!</v>
      </c>
      <c r="AW31" s="124" t="e">
        <f t="shared" si="6"/>
        <v>#REF!</v>
      </c>
      <c r="AX31" s="124" t="e">
        <f t="shared" si="6"/>
        <v>#REF!</v>
      </c>
      <c r="AY31" s="124" t="e">
        <f t="shared" si="6"/>
        <v>#REF!</v>
      </c>
      <c r="AZ31" s="124" t="e">
        <f t="shared" si="6"/>
        <v>#REF!</v>
      </c>
      <c r="BA31" s="124" t="e">
        <f t="shared" si="6"/>
        <v>#REF!</v>
      </c>
      <c r="BB31" s="124" t="e">
        <f t="shared" si="6"/>
        <v>#REF!</v>
      </c>
      <c r="BC31" s="124" t="e">
        <f t="shared" si="6"/>
        <v>#REF!</v>
      </c>
      <c r="BD31" s="124" t="e">
        <f t="shared" si="6"/>
        <v>#REF!</v>
      </c>
    </row>
    <row r="32" spans="1:56" x14ac:dyDescent="0.2">
      <c r="A32" s="98">
        <v>2</v>
      </c>
      <c r="B32" s="124" t="e">
        <f t="shared" si="5"/>
        <v>#REF!</v>
      </c>
      <c r="C32" s="124" t="e">
        <f t="shared" ref="C32:BD32" si="7">ROUND(C11*0.87,)</f>
        <v>#REF!</v>
      </c>
      <c r="D32" s="124" t="e">
        <f t="shared" si="7"/>
        <v>#REF!</v>
      </c>
      <c r="E32" s="124" t="e">
        <f t="shared" si="7"/>
        <v>#REF!</v>
      </c>
      <c r="F32" s="124" t="e">
        <f t="shared" si="7"/>
        <v>#REF!</v>
      </c>
      <c r="G32" s="124" t="e">
        <f t="shared" si="7"/>
        <v>#REF!</v>
      </c>
      <c r="H32" s="124" t="e">
        <f t="shared" si="7"/>
        <v>#REF!</v>
      </c>
      <c r="I32" s="124" t="e">
        <f t="shared" si="7"/>
        <v>#REF!</v>
      </c>
      <c r="J32" s="124" t="e">
        <f t="shared" si="7"/>
        <v>#REF!</v>
      </c>
      <c r="K32" s="124" t="e">
        <f t="shared" si="7"/>
        <v>#REF!</v>
      </c>
      <c r="L32" s="124" t="e">
        <f t="shared" si="7"/>
        <v>#REF!</v>
      </c>
      <c r="M32" s="124" t="e">
        <f t="shared" si="7"/>
        <v>#REF!</v>
      </c>
      <c r="N32" s="124" t="e">
        <f t="shared" si="7"/>
        <v>#REF!</v>
      </c>
      <c r="O32" s="124" t="e">
        <f t="shared" si="7"/>
        <v>#REF!</v>
      </c>
      <c r="P32" s="124" t="e">
        <f t="shared" si="7"/>
        <v>#REF!</v>
      </c>
      <c r="Q32" s="124" t="e">
        <f t="shared" si="7"/>
        <v>#REF!</v>
      </c>
      <c r="R32" s="124" t="e">
        <f t="shared" si="7"/>
        <v>#REF!</v>
      </c>
      <c r="S32" s="124" t="e">
        <f t="shared" si="7"/>
        <v>#REF!</v>
      </c>
      <c r="T32" s="124" t="e">
        <f t="shared" si="7"/>
        <v>#REF!</v>
      </c>
      <c r="U32" s="124" t="e">
        <f t="shared" si="7"/>
        <v>#REF!</v>
      </c>
      <c r="V32" s="124" t="e">
        <f t="shared" si="7"/>
        <v>#REF!</v>
      </c>
      <c r="W32" s="124" t="e">
        <f t="shared" si="7"/>
        <v>#REF!</v>
      </c>
      <c r="X32" s="124" t="e">
        <f t="shared" si="7"/>
        <v>#REF!</v>
      </c>
      <c r="Y32" s="124" t="e">
        <f t="shared" si="7"/>
        <v>#REF!</v>
      </c>
      <c r="Z32" s="124" t="e">
        <f t="shared" si="7"/>
        <v>#REF!</v>
      </c>
      <c r="AA32" s="124" t="e">
        <f t="shared" si="7"/>
        <v>#REF!</v>
      </c>
      <c r="AB32" s="124" t="e">
        <f t="shared" si="7"/>
        <v>#REF!</v>
      </c>
      <c r="AC32" s="124" t="e">
        <f t="shared" si="7"/>
        <v>#REF!</v>
      </c>
      <c r="AD32" s="124" t="e">
        <f t="shared" si="7"/>
        <v>#REF!</v>
      </c>
      <c r="AE32" s="124" t="e">
        <f t="shared" si="7"/>
        <v>#REF!</v>
      </c>
      <c r="AF32" s="124" t="e">
        <f t="shared" si="7"/>
        <v>#REF!</v>
      </c>
      <c r="AG32" s="124" t="e">
        <f t="shared" si="7"/>
        <v>#REF!</v>
      </c>
      <c r="AH32" s="124" t="e">
        <f t="shared" si="7"/>
        <v>#REF!</v>
      </c>
      <c r="AI32" s="124" t="e">
        <f t="shared" si="7"/>
        <v>#REF!</v>
      </c>
      <c r="AJ32" s="124" t="e">
        <f t="shared" si="7"/>
        <v>#REF!</v>
      </c>
      <c r="AK32" s="124" t="e">
        <f t="shared" si="7"/>
        <v>#REF!</v>
      </c>
      <c r="AL32" s="124" t="e">
        <f t="shared" si="7"/>
        <v>#REF!</v>
      </c>
      <c r="AM32" s="124" t="e">
        <f t="shared" si="7"/>
        <v>#REF!</v>
      </c>
      <c r="AN32" s="124" t="e">
        <f t="shared" si="7"/>
        <v>#REF!</v>
      </c>
      <c r="AO32" s="124" t="e">
        <f t="shared" si="7"/>
        <v>#REF!</v>
      </c>
      <c r="AP32" s="124" t="e">
        <f t="shared" si="7"/>
        <v>#REF!</v>
      </c>
      <c r="AQ32" s="124" t="e">
        <f t="shared" si="7"/>
        <v>#REF!</v>
      </c>
      <c r="AR32" s="124" t="e">
        <f t="shared" si="7"/>
        <v>#REF!</v>
      </c>
      <c r="AS32" s="124" t="e">
        <f t="shared" si="7"/>
        <v>#REF!</v>
      </c>
      <c r="AT32" s="124" t="e">
        <f t="shared" si="7"/>
        <v>#REF!</v>
      </c>
      <c r="AU32" s="124" t="e">
        <f t="shared" si="7"/>
        <v>#REF!</v>
      </c>
      <c r="AV32" s="124" t="e">
        <f t="shared" si="7"/>
        <v>#REF!</v>
      </c>
      <c r="AW32" s="124" t="e">
        <f t="shared" si="7"/>
        <v>#REF!</v>
      </c>
      <c r="AX32" s="124" t="e">
        <f t="shared" si="7"/>
        <v>#REF!</v>
      </c>
      <c r="AY32" s="124" t="e">
        <f t="shared" si="7"/>
        <v>#REF!</v>
      </c>
      <c r="AZ32" s="124" t="e">
        <f t="shared" si="7"/>
        <v>#REF!</v>
      </c>
      <c r="BA32" s="124" t="e">
        <f t="shared" si="7"/>
        <v>#REF!</v>
      </c>
      <c r="BB32" s="124" t="e">
        <f t="shared" si="7"/>
        <v>#REF!</v>
      </c>
      <c r="BC32" s="124" t="e">
        <f t="shared" si="7"/>
        <v>#REF!</v>
      </c>
      <c r="BD32" s="124" t="e">
        <f t="shared" si="7"/>
        <v>#REF!</v>
      </c>
    </row>
    <row r="33" spans="1:56" x14ac:dyDescent="0.2">
      <c r="A33" s="97" t="s">
        <v>135</v>
      </c>
      <c r="B33" s="124"/>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4"/>
      <c r="BC33" s="124"/>
      <c r="BD33" s="124"/>
    </row>
    <row r="34" spans="1:56" x14ac:dyDescent="0.2">
      <c r="A34" s="99">
        <v>1</v>
      </c>
      <c r="B34" s="124" t="e">
        <f t="shared" si="5"/>
        <v>#REF!</v>
      </c>
      <c r="C34" s="124" t="e">
        <f t="shared" ref="C34:BD34" si="8">ROUND(C13*0.87,)</f>
        <v>#REF!</v>
      </c>
      <c r="D34" s="124" t="e">
        <f t="shared" si="8"/>
        <v>#REF!</v>
      </c>
      <c r="E34" s="124" t="e">
        <f t="shared" si="8"/>
        <v>#REF!</v>
      </c>
      <c r="F34" s="124" t="e">
        <f t="shared" si="8"/>
        <v>#REF!</v>
      </c>
      <c r="G34" s="124" t="e">
        <f t="shared" si="8"/>
        <v>#REF!</v>
      </c>
      <c r="H34" s="124" t="e">
        <f t="shared" si="8"/>
        <v>#REF!</v>
      </c>
      <c r="I34" s="124" t="e">
        <f t="shared" si="8"/>
        <v>#REF!</v>
      </c>
      <c r="J34" s="124" t="e">
        <f t="shared" si="8"/>
        <v>#REF!</v>
      </c>
      <c r="K34" s="124" t="e">
        <f t="shared" si="8"/>
        <v>#REF!</v>
      </c>
      <c r="L34" s="124" t="e">
        <f t="shared" si="8"/>
        <v>#REF!</v>
      </c>
      <c r="M34" s="124" t="e">
        <f t="shared" si="8"/>
        <v>#REF!</v>
      </c>
      <c r="N34" s="124" t="e">
        <f t="shared" si="8"/>
        <v>#REF!</v>
      </c>
      <c r="O34" s="124" t="e">
        <f t="shared" si="8"/>
        <v>#REF!</v>
      </c>
      <c r="P34" s="124" t="e">
        <f t="shared" si="8"/>
        <v>#REF!</v>
      </c>
      <c r="Q34" s="124" t="e">
        <f t="shared" si="8"/>
        <v>#REF!</v>
      </c>
      <c r="R34" s="124" t="e">
        <f t="shared" si="8"/>
        <v>#REF!</v>
      </c>
      <c r="S34" s="124" t="e">
        <f t="shared" si="8"/>
        <v>#REF!</v>
      </c>
      <c r="T34" s="124" t="e">
        <f t="shared" si="8"/>
        <v>#REF!</v>
      </c>
      <c r="U34" s="124" t="e">
        <f t="shared" si="8"/>
        <v>#REF!</v>
      </c>
      <c r="V34" s="124" t="e">
        <f t="shared" si="8"/>
        <v>#REF!</v>
      </c>
      <c r="W34" s="124" t="e">
        <f t="shared" si="8"/>
        <v>#REF!</v>
      </c>
      <c r="X34" s="124" t="e">
        <f t="shared" si="8"/>
        <v>#REF!</v>
      </c>
      <c r="Y34" s="124" t="e">
        <f t="shared" si="8"/>
        <v>#REF!</v>
      </c>
      <c r="Z34" s="124" t="e">
        <f t="shared" si="8"/>
        <v>#REF!</v>
      </c>
      <c r="AA34" s="124" t="e">
        <f t="shared" si="8"/>
        <v>#REF!</v>
      </c>
      <c r="AB34" s="124" t="e">
        <f t="shared" si="8"/>
        <v>#REF!</v>
      </c>
      <c r="AC34" s="124" t="e">
        <f t="shared" si="8"/>
        <v>#REF!</v>
      </c>
      <c r="AD34" s="124" t="e">
        <f t="shared" si="8"/>
        <v>#REF!</v>
      </c>
      <c r="AE34" s="124" t="e">
        <f t="shared" si="8"/>
        <v>#REF!</v>
      </c>
      <c r="AF34" s="124" t="e">
        <f t="shared" si="8"/>
        <v>#REF!</v>
      </c>
      <c r="AG34" s="124" t="e">
        <f t="shared" si="8"/>
        <v>#REF!</v>
      </c>
      <c r="AH34" s="124" t="e">
        <f t="shared" si="8"/>
        <v>#REF!</v>
      </c>
      <c r="AI34" s="124" t="e">
        <f t="shared" si="8"/>
        <v>#REF!</v>
      </c>
      <c r="AJ34" s="124" t="e">
        <f t="shared" si="8"/>
        <v>#REF!</v>
      </c>
      <c r="AK34" s="124" t="e">
        <f t="shared" si="8"/>
        <v>#REF!</v>
      </c>
      <c r="AL34" s="124" t="e">
        <f t="shared" si="8"/>
        <v>#REF!</v>
      </c>
      <c r="AM34" s="124" t="e">
        <f t="shared" si="8"/>
        <v>#REF!</v>
      </c>
      <c r="AN34" s="124" t="e">
        <f t="shared" si="8"/>
        <v>#REF!</v>
      </c>
      <c r="AO34" s="124" t="e">
        <f t="shared" si="8"/>
        <v>#REF!</v>
      </c>
      <c r="AP34" s="124" t="e">
        <f t="shared" si="8"/>
        <v>#REF!</v>
      </c>
      <c r="AQ34" s="124" t="e">
        <f t="shared" si="8"/>
        <v>#REF!</v>
      </c>
      <c r="AR34" s="124" t="e">
        <f t="shared" si="8"/>
        <v>#REF!</v>
      </c>
      <c r="AS34" s="124" t="e">
        <f t="shared" si="8"/>
        <v>#REF!</v>
      </c>
      <c r="AT34" s="124" t="e">
        <f t="shared" si="8"/>
        <v>#REF!</v>
      </c>
      <c r="AU34" s="124" t="e">
        <f t="shared" si="8"/>
        <v>#REF!</v>
      </c>
      <c r="AV34" s="124" t="e">
        <f t="shared" si="8"/>
        <v>#REF!</v>
      </c>
      <c r="AW34" s="124" t="e">
        <f t="shared" si="8"/>
        <v>#REF!</v>
      </c>
      <c r="AX34" s="124" t="e">
        <f t="shared" si="8"/>
        <v>#REF!</v>
      </c>
      <c r="AY34" s="124" t="e">
        <f t="shared" si="8"/>
        <v>#REF!</v>
      </c>
      <c r="AZ34" s="124" t="e">
        <f t="shared" si="8"/>
        <v>#REF!</v>
      </c>
      <c r="BA34" s="124" t="e">
        <f t="shared" si="8"/>
        <v>#REF!</v>
      </c>
      <c r="BB34" s="124" t="e">
        <f t="shared" si="8"/>
        <v>#REF!</v>
      </c>
      <c r="BC34" s="124" t="e">
        <f t="shared" si="8"/>
        <v>#REF!</v>
      </c>
      <c r="BD34" s="124" t="e">
        <f t="shared" si="8"/>
        <v>#REF!</v>
      </c>
    </row>
    <row r="35" spans="1:56" x14ac:dyDescent="0.2">
      <c r="A35" s="99">
        <v>2</v>
      </c>
      <c r="B35" s="124" t="e">
        <f t="shared" si="5"/>
        <v>#REF!</v>
      </c>
      <c r="C35" s="124" t="e">
        <f t="shared" ref="C35:BD35" si="9">ROUND(C14*0.87,)</f>
        <v>#REF!</v>
      </c>
      <c r="D35" s="124" t="e">
        <f t="shared" si="9"/>
        <v>#REF!</v>
      </c>
      <c r="E35" s="124" t="e">
        <f t="shared" si="9"/>
        <v>#REF!</v>
      </c>
      <c r="F35" s="124" t="e">
        <f t="shared" si="9"/>
        <v>#REF!</v>
      </c>
      <c r="G35" s="124" t="e">
        <f t="shared" si="9"/>
        <v>#REF!</v>
      </c>
      <c r="H35" s="124" t="e">
        <f t="shared" si="9"/>
        <v>#REF!</v>
      </c>
      <c r="I35" s="124" t="e">
        <f t="shared" si="9"/>
        <v>#REF!</v>
      </c>
      <c r="J35" s="124" t="e">
        <f t="shared" si="9"/>
        <v>#REF!</v>
      </c>
      <c r="K35" s="124" t="e">
        <f t="shared" si="9"/>
        <v>#REF!</v>
      </c>
      <c r="L35" s="124" t="e">
        <f t="shared" si="9"/>
        <v>#REF!</v>
      </c>
      <c r="M35" s="124" t="e">
        <f t="shared" si="9"/>
        <v>#REF!</v>
      </c>
      <c r="N35" s="124" t="e">
        <f t="shared" si="9"/>
        <v>#REF!</v>
      </c>
      <c r="O35" s="124" t="e">
        <f t="shared" si="9"/>
        <v>#REF!</v>
      </c>
      <c r="P35" s="124" t="e">
        <f t="shared" si="9"/>
        <v>#REF!</v>
      </c>
      <c r="Q35" s="124" t="e">
        <f t="shared" si="9"/>
        <v>#REF!</v>
      </c>
      <c r="R35" s="124" t="e">
        <f t="shared" si="9"/>
        <v>#REF!</v>
      </c>
      <c r="S35" s="124" t="e">
        <f t="shared" si="9"/>
        <v>#REF!</v>
      </c>
      <c r="T35" s="124" t="e">
        <f t="shared" si="9"/>
        <v>#REF!</v>
      </c>
      <c r="U35" s="124" t="e">
        <f t="shared" si="9"/>
        <v>#REF!</v>
      </c>
      <c r="V35" s="124" t="e">
        <f t="shared" si="9"/>
        <v>#REF!</v>
      </c>
      <c r="W35" s="124" t="e">
        <f t="shared" si="9"/>
        <v>#REF!</v>
      </c>
      <c r="X35" s="124" t="e">
        <f t="shared" si="9"/>
        <v>#REF!</v>
      </c>
      <c r="Y35" s="124" t="e">
        <f t="shared" si="9"/>
        <v>#REF!</v>
      </c>
      <c r="Z35" s="124" t="e">
        <f t="shared" si="9"/>
        <v>#REF!</v>
      </c>
      <c r="AA35" s="124" t="e">
        <f t="shared" si="9"/>
        <v>#REF!</v>
      </c>
      <c r="AB35" s="124" t="e">
        <f t="shared" si="9"/>
        <v>#REF!</v>
      </c>
      <c r="AC35" s="124" t="e">
        <f t="shared" si="9"/>
        <v>#REF!</v>
      </c>
      <c r="AD35" s="124" t="e">
        <f t="shared" si="9"/>
        <v>#REF!</v>
      </c>
      <c r="AE35" s="124" t="e">
        <f t="shared" si="9"/>
        <v>#REF!</v>
      </c>
      <c r="AF35" s="124" t="e">
        <f t="shared" si="9"/>
        <v>#REF!</v>
      </c>
      <c r="AG35" s="124" t="e">
        <f t="shared" si="9"/>
        <v>#REF!</v>
      </c>
      <c r="AH35" s="124" t="e">
        <f t="shared" si="9"/>
        <v>#REF!</v>
      </c>
      <c r="AI35" s="124" t="e">
        <f t="shared" si="9"/>
        <v>#REF!</v>
      </c>
      <c r="AJ35" s="124" t="e">
        <f t="shared" si="9"/>
        <v>#REF!</v>
      </c>
      <c r="AK35" s="124" t="e">
        <f t="shared" si="9"/>
        <v>#REF!</v>
      </c>
      <c r="AL35" s="124" t="e">
        <f t="shared" si="9"/>
        <v>#REF!</v>
      </c>
      <c r="AM35" s="124" t="e">
        <f t="shared" si="9"/>
        <v>#REF!</v>
      </c>
      <c r="AN35" s="124" t="e">
        <f t="shared" si="9"/>
        <v>#REF!</v>
      </c>
      <c r="AO35" s="124" t="e">
        <f t="shared" si="9"/>
        <v>#REF!</v>
      </c>
      <c r="AP35" s="124" t="e">
        <f t="shared" si="9"/>
        <v>#REF!</v>
      </c>
      <c r="AQ35" s="124" t="e">
        <f t="shared" si="9"/>
        <v>#REF!</v>
      </c>
      <c r="AR35" s="124" t="e">
        <f t="shared" si="9"/>
        <v>#REF!</v>
      </c>
      <c r="AS35" s="124" t="e">
        <f t="shared" si="9"/>
        <v>#REF!</v>
      </c>
      <c r="AT35" s="124" t="e">
        <f t="shared" si="9"/>
        <v>#REF!</v>
      </c>
      <c r="AU35" s="124" t="e">
        <f t="shared" si="9"/>
        <v>#REF!</v>
      </c>
      <c r="AV35" s="124" t="e">
        <f t="shared" si="9"/>
        <v>#REF!</v>
      </c>
      <c r="AW35" s="124" t="e">
        <f t="shared" si="9"/>
        <v>#REF!</v>
      </c>
      <c r="AX35" s="124" t="e">
        <f t="shared" si="9"/>
        <v>#REF!</v>
      </c>
      <c r="AY35" s="124" t="e">
        <f t="shared" si="9"/>
        <v>#REF!</v>
      </c>
      <c r="AZ35" s="124" t="e">
        <f t="shared" si="9"/>
        <v>#REF!</v>
      </c>
      <c r="BA35" s="124" t="e">
        <f t="shared" si="9"/>
        <v>#REF!</v>
      </c>
      <c r="BB35" s="124" t="e">
        <f t="shared" si="9"/>
        <v>#REF!</v>
      </c>
      <c r="BC35" s="124" t="e">
        <f t="shared" si="9"/>
        <v>#REF!</v>
      </c>
      <c r="BD35" s="124" t="e">
        <f t="shared" si="9"/>
        <v>#REF!</v>
      </c>
    </row>
    <row r="36" spans="1:56" x14ac:dyDescent="0.2">
      <c r="A36" s="97" t="s">
        <v>137</v>
      </c>
      <c r="B36" s="124"/>
      <c r="C36" s="124"/>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c r="BA36" s="124"/>
      <c r="BB36" s="124"/>
      <c r="BC36" s="124"/>
      <c r="BD36" s="124"/>
    </row>
    <row r="37" spans="1:56" x14ac:dyDescent="0.2">
      <c r="A37" s="99">
        <v>1</v>
      </c>
      <c r="B37" s="124" t="e">
        <f t="shared" si="5"/>
        <v>#REF!</v>
      </c>
      <c r="C37" s="124" t="e">
        <f t="shared" ref="C37:BD37" si="10">ROUND(C16*0.87,)</f>
        <v>#REF!</v>
      </c>
      <c r="D37" s="124" t="e">
        <f t="shared" si="10"/>
        <v>#REF!</v>
      </c>
      <c r="E37" s="124" t="e">
        <f t="shared" si="10"/>
        <v>#REF!</v>
      </c>
      <c r="F37" s="124" t="e">
        <f t="shared" si="10"/>
        <v>#REF!</v>
      </c>
      <c r="G37" s="124" t="e">
        <f t="shared" si="10"/>
        <v>#REF!</v>
      </c>
      <c r="H37" s="124" t="e">
        <f t="shared" si="10"/>
        <v>#REF!</v>
      </c>
      <c r="I37" s="124" t="e">
        <f t="shared" si="10"/>
        <v>#REF!</v>
      </c>
      <c r="J37" s="124" t="e">
        <f t="shared" si="10"/>
        <v>#REF!</v>
      </c>
      <c r="K37" s="124" t="e">
        <f t="shared" si="10"/>
        <v>#REF!</v>
      </c>
      <c r="L37" s="124" t="e">
        <f t="shared" si="10"/>
        <v>#REF!</v>
      </c>
      <c r="M37" s="124" t="e">
        <f t="shared" si="10"/>
        <v>#REF!</v>
      </c>
      <c r="N37" s="124" t="e">
        <f t="shared" si="10"/>
        <v>#REF!</v>
      </c>
      <c r="O37" s="124" t="e">
        <f t="shared" si="10"/>
        <v>#REF!</v>
      </c>
      <c r="P37" s="124" t="e">
        <f t="shared" si="10"/>
        <v>#REF!</v>
      </c>
      <c r="Q37" s="124" t="e">
        <f t="shared" si="10"/>
        <v>#REF!</v>
      </c>
      <c r="R37" s="124" t="e">
        <f t="shared" si="10"/>
        <v>#REF!</v>
      </c>
      <c r="S37" s="124" t="e">
        <f t="shared" si="10"/>
        <v>#REF!</v>
      </c>
      <c r="T37" s="124" t="e">
        <f t="shared" si="10"/>
        <v>#REF!</v>
      </c>
      <c r="U37" s="124" t="e">
        <f t="shared" si="10"/>
        <v>#REF!</v>
      </c>
      <c r="V37" s="124" t="e">
        <f t="shared" si="10"/>
        <v>#REF!</v>
      </c>
      <c r="W37" s="124" t="e">
        <f t="shared" si="10"/>
        <v>#REF!</v>
      </c>
      <c r="X37" s="124" t="e">
        <f t="shared" si="10"/>
        <v>#REF!</v>
      </c>
      <c r="Y37" s="124" t="e">
        <f t="shared" si="10"/>
        <v>#REF!</v>
      </c>
      <c r="Z37" s="124" t="e">
        <f t="shared" si="10"/>
        <v>#REF!</v>
      </c>
      <c r="AA37" s="124" t="e">
        <f t="shared" si="10"/>
        <v>#REF!</v>
      </c>
      <c r="AB37" s="124" t="e">
        <f t="shared" si="10"/>
        <v>#REF!</v>
      </c>
      <c r="AC37" s="124" t="e">
        <f t="shared" si="10"/>
        <v>#REF!</v>
      </c>
      <c r="AD37" s="124" t="e">
        <f t="shared" si="10"/>
        <v>#REF!</v>
      </c>
      <c r="AE37" s="124" t="e">
        <f t="shared" si="10"/>
        <v>#REF!</v>
      </c>
      <c r="AF37" s="124" t="e">
        <f t="shared" si="10"/>
        <v>#REF!</v>
      </c>
      <c r="AG37" s="124" t="e">
        <f t="shared" si="10"/>
        <v>#REF!</v>
      </c>
      <c r="AH37" s="124" t="e">
        <f t="shared" si="10"/>
        <v>#REF!</v>
      </c>
      <c r="AI37" s="124" t="e">
        <f t="shared" si="10"/>
        <v>#REF!</v>
      </c>
      <c r="AJ37" s="124" t="e">
        <f t="shared" si="10"/>
        <v>#REF!</v>
      </c>
      <c r="AK37" s="124" t="e">
        <f t="shared" si="10"/>
        <v>#REF!</v>
      </c>
      <c r="AL37" s="124" t="e">
        <f t="shared" si="10"/>
        <v>#REF!</v>
      </c>
      <c r="AM37" s="124" t="e">
        <f t="shared" si="10"/>
        <v>#REF!</v>
      </c>
      <c r="AN37" s="124" t="e">
        <f t="shared" si="10"/>
        <v>#REF!</v>
      </c>
      <c r="AO37" s="124" t="e">
        <f t="shared" si="10"/>
        <v>#REF!</v>
      </c>
      <c r="AP37" s="124" t="e">
        <f t="shared" si="10"/>
        <v>#REF!</v>
      </c>
      <c r="AQ37" s="124" t="e">
        <f t="shared" si="10"/>
        <v>#REF!</v>
      </c>
      <c r="AR37" s="124" t="e">
        <f t="shared" si="10"/>
        <v>#REF!</v>
      </c>
      <c r="AS37" s="124" t="e">
        <f t="shared" si="10"/>
        <v>#REF!</v>
      </c>
      <c r="AT37" s="124" t="e">
        <f t="shared" si="10"/>
        <v>#REF!</v>
      </c>
      <c r="AU37" s="124" t="e">
        <f t="shared" si="10"/>
        <v>#REF!</v>
      </c>
      <c r="AV37" s="124" t="e">
        <f t="shared" si="10"/>
        <v>#REF!</v>
      </c>
      <c r="AW37" s="124" t="e">
        <f t="shared" si="10"/>
        <v>#REF!</v>
      </c>
      <c r="AX37" s="124" t="e">
        <f t="shared" si="10"/>
        <v>#REF!</v>
      </c>
      <c r="AY37" s="124" t="e">
        <f t="shared" si="10"/>
        <v>#REF!</v>
      </c>
      <c r="AZ37" s="124" t="e">
        <f t="shared" si="10"/>
        <v>#REF!</v>
      </c>
      <c r="BA37" s="124" t="e">
        <f t="shared" si="10"/>
        <v>#REF!</v>
      </c>
      <c r="BB37" s="124" t="e">
        <f t="shared" si="10"/>
        <v>#REF!</v>
      </c>
      <c r="BC37" s="124" t="e">
        <f t="shared" si="10"/>
        <v>#REF!</v>
      </c>
      <c r="BD37" s="124" t="e">
        <f t="shared" si="10"/>
        <v>#REF!</v>
      </c>
    </row>
    <row r="38" spans="1:56" x14ac:dyDescent="0.2">
      <c r="A38" s="99">
        <v>2</v>
      </c>
      <c r="B38" s="124" t="e">
        <f t="shared" si="5"/>
        <v>#REF!</v>
      </c>
      <c r="C38" s="124" t="e">
        <f t="shared" ref="C38:BD38" si="11">ROUND(C17*0.87,)</f>
        <v>#REF!</v>
      </c>
      <c r="D38" s="124" t="e">
        <f t="shared" si="11"/>
        <v>#REF!</v>
      </c>
      <c r="E38" s="124" t="e">
        <f t="shared" si="11"/>
        <v>#REF!</v>
      </c>
      <c r="F38" s="124" t="e">
        <f t="shared" si="11"/>
        <v>#REF!</v>
      </c>
      <c r="G38" s="124" t="e">
        <f t="shared" si="11"/>
        <v>#REF!</v>
      </c>
      <c r="H38" s="124" t="e">
        <f t="shared" si="11"/>
        <v>#REF!</v>
      </c>
      <c r="I38" s="124" t="e">
        <f t="shared" si="11"/>
        <v>#REF!</v>
      </c>
      <c r="J38" s="124" t="e">
        <f t="shared" si="11"/>
        <v>#REF!</v>
      </c>
      <c r="K38" s="124" t="e">
        <f t="shared" si="11"/>
        <v>#REF!</v>
      </c>
      <c r="L38" s="124" t="e">
        <f t="shared" si="11"/>
        <v>#REF!</v>
      </c>
      <c r="M38" s="124" t="e">
        <f t="shared" si="11"/>
        <v>#REF!</v>
      </c>
      <c r="N38" s="124" t="e">
        <f t="shared" si="11"/>
        <v>#REF!</v>
      </c>
      <c r="O38" s="124" t="e">
        <f t="shared" si="11"/>
        <v>#REF!</v>
      </c>
      <c r="P38" s="124" t="e">
        <f t="shared" si="11"/>
        <v>#REF!</v>
      </c>
      <c r="Q38" s="124" t="e">
        <f t="shared" si="11"/>
        <v>#REF!</v>
      </c>
      <c r="R38" s="124" t="e">
        <f t="shared" si="11"/>
        <v>#REF!</v>
      </c>
      <c r="S38" s="124" t="e">
        <f t="shared" si="11"/>
        <v>#REF!</v>
      </c>
      <c r="T38" s="124" t="e">
        <f t="shared" si="11"/>
        <v>#REF!</v>
      </c>
      <c r="U38" s="124" t="e">
        <f t="shared" si="11"/>
        <v>#REF!</v>
      </c>
      <c r="V38" s="124" t="e">
        <f t="shared" si="11"/>
        <v>#REF!</v>
      </c>
      <c r="W38" s="124" t="e">
        <f t="shared" si="11"/>
        <v>#REF!</v>
      </c>
      <c r="X38" s="124" t="e">
        <f t="shared" si="11"/>
        <v>#REF!</v>
      </c>
      <c r="Y38" s="124" t="e">
        <f t="shared" si="11"/>
        <v>#REF!</v>
      </c>
      <c r="Z38" s="124" t="e">
        <f t="shared" si="11"/>
        <v>#REF!</v>
      </c>
      <c r="AA38" s="124" t="e">
        <f t="shared" si="11"/>
        <v>#REF!</v>
      </c>
      <c r="AB38" s="124" t="e">
        <f t="shared" si="11"/>
        <v>#REF!</v>
      </c>
      <c r="AC38" s="124" t="e">
        <f t="shared" si="11"/>
        <v>#REF!</v>
      </c>
      <c r="AD38" s="124" t="e">
        <f t="shared" si="11"/>
        <v>#REF!</v>
      </c>
      <c r="AE38" s="124" t="e">
        <f t="shared" si="11"/>
        <v>#REF!</v>
      </c>
      <c r="AF38" s="124" t="e">
        <f t="shared" si="11"/>
        <v>#REF!</v>
      </c>
      <c r="AG38" s="124" t="e">
        <f t="shared" si="11"/>
        <v>#REF!</v>
      </c>
      <c r="AH38" s="124" t="e">
        <f t="shared" si="11"/>
        <v>#REF!</v>
      </c>
      <c r="AI38" s="124" t="e">
        <f t="shared" si="11"/>
        <v>#REF!</v>
      </c>
      <c r="AJ38" s="124" t="e">
        <f t="shared" si="11"/>
        <v>#REF!</v>
      </c>
      <c r="AK38" s="124" t="e">
        <f t="shared" si="11"/>
        <v>#REF!</v>
      </c>
      <c r="AL38" s="124" t="e">
        <f t="shared" si="11"/>
        <v>#REF!</v>
      </c>
      <c r="AM38" s="124" t="e">
        <f t="shared" si="11"/>
        <v>#REF!</v>
      </c>
      <c r="AN38" s="124" t="e">
        <f t="shared" si="11"/>
        <v>#REF!</v>
      </c>
      <c r="AO38" s="124" t="e">
        <f t="shared" si="11"/>
        <v>#REF!</v>
      </c>
      <c r="AP38" s="124" t="e">
        <f t="shared" si="11"/>
        <v>#REF!</v>
      </c>
      <c r="AQ38" s="124" t="e">
        <f t="shared" si="11"/>
        <v>#REF!</v>
      </c>
      <c r="AR38" s="124" t="e">
        <f t="shared" si="11"/>
        <v>#REF!</v>
      </c>
      <c r="AS38" s="124" t="e">
        <f t="shared" si="11"/>
        <v>#REF!</v>
      </c>
      <c r="AT38" s="124" t="e">
        <f t="shared" si="11"/>
        <v>#REF!</v>
      </c>
      <c r="AU38" s="124" t="e">
        <f t="shared" si="11"/>
        <v>#REF!</v>
      </c>
      <c r="AV38" s="124" t="e">
        <f t="shared" si="11"/>
        <v>#REF!</v>
      </c>
      <c r="AW38" s="124" t="e">
        <f t="shared" si="11"/>
        <v>#REF!</v>
      </c>
      <c r="AX38" s="124" t="e">
        <f t="shared" si="11"/>
        <v>#REF!</v>
      </c>
      <c r="AY38" s="124" t="e">
        <f t="shared" si="11"/>
        <v>#REF!</v>
      </c>
      <c r="AZ38" s="124" t="e">
        <f t="shared" si="11"/>
        <v>#REF!</v>
      </c>
      <c r="BA38" s="124" t="e">
        <f t="shared" si="11"/>
        <v>#REF!</v>
      </c>
      <c r="BB38" s="124" t="e">
        <f t="shared" si="11"/>
        <v>#REF!</v>
      </c>
      <c r="BC38" s="124" t="e">
        <f t="shared" si="11"/>
        <v>#REF!</v>
      </c>
      <c r="BD38" s="124" t="e">
        <f t="shared" si="11"/>
        <v>#REF!</v>
      </c>
    </row>
    <row r="39" spans="1:56" x14ac:dyDescent="0.2">
      <c r="A39" s="97" t="s">
        <v>139</v>
      </c>
      <c r="B39" s="124"/>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c r="AY39" s="124"/>
      <c r="AZ39" s="124"/>
      <c r="BA39" s="124"/>
      <c r="BB39" s="124"/>
      <c r="BC39" s="124"/>
      <c r="BD39" s="124"/>
    </row>
    <row r="40" spans="1:56" x14ac:dyDescent="0.2">
      <c r="A40" s="98" t="s">
        <v>78</v>
      </c>
      <c r="B40" s="124" t="e">
        <f t="shared" si="5"/>
        <v>#REF!</v>
      </c>
      <c r="C40" s="124" t="e">
        <f t="shared" ref="C40:BD40" si="12">ROUND(C19*0.87,)</f>
        <v>#REF!</v>
      </c>
      <c r="D40" s="124" t="e">
        <f t="shared" si="12"/>
        <v>#REF!</v>
      </c>
      <c r="E40" s="124" t="e">
        <f t="shared" si="12"/>
        <v>#REF!</v>
      </c>
      <c r="F40" s="124" t="e">
        <f t="shared" si="12"/>
        <v>#REF!</v>
      </c>
      <c r="G40" s="124" t="e">
        <f t="shared" si="12"/>
        <v>#REF!</v>
      </c>
      <c r="H40" s="124" t="e">
        <f t="shared" si="12"/>
        <v>#REF!</v>
      </c>
      <c r="I40" s="124" t="e">
        <f t="shared" si="12"/>
        <v>#REF!</v>
      </c>
      <c r="J40" s="124" t="e">
        <f t="shared" si="12"/>
        <v>#REF!</v>
      </c>
      <c r="K40" s="124" t="e">
        <f t="shared" si="12"/>
        <v>#REF!</v>
      </c>
      <c r="L40" s="124" t="e">
        <f t="shared" si="12"/>
        <v>#REF!</v>
      </c>
      <c r="M40" s="124" t="e">
        <f t="shared" si="12"/>
        <v>#REF!</v>
      </c>
      <c r="N40" s="124" t="e">
        <f t="shared" si="12"/>
        <v>#REF!</v>
      </c>
      <c r="O40" s="124" t="e">
        <f t="shared" si="12"/>
        <v>#REF!</v>
      </c>
      <c r="P40" s="124" t="e">
        <f t="shared" si="12"/>
        <v>#REF!</v>
      </c>
      <c r="Q40" s="124" t="e">
        <f t="shared" si="12"/>
        <v>#REF!</v>
      </c>
      <c r="R40" s="124" t="e">
        <f t="shared" si="12"/>
        <v>#REF!</v>
      </c>
      <c r="S40" s="124" t="e">
        <f t="shared" si="12"/>
        <v>#REF!</v>
      </c>
      <c r="T40" s="124" t="e">
        <f t="shared" si="12"/>
        <v>#REF!</v>
      </c>
      <c r="U40" s="124" t="e">
        <f t="shared" si="12"/>
        <v>#REF!</v>
      </c>
      <c r="V40" s="124" t="e">
        <f t="shared" si="12"/>
        <v>#REF!</v>
      </c>
      <c r="W40" s="124" t="e">
        <f t="shared" si="12"/>
        <v>#REF!</v>
      </c>
      <c r="X40" s="124" t="e">
        <f t="shared" si="12"/>
        <v>#REF!</v>
      </c>
      <c r="Y40" s="124" t="e">
        <f t="shared" si="12"/>
        <v>#REF!</v>
      </c>
      <c r="Z40" s="124" t="e">
        <f t="shared" si="12"/>
        <v>#REF!</v>
      </c>
      <c r="AA40" s="124" t="e">
        <f t="shared" si="12"/>
        <v>#REF!</v>
      </c>
      <c r="AB40" s="124" t="e">
        <f t="shared" si="12"/>
        <v>#REF!</v>
      </c>
      <c r="AC40" s="124" t="e">
        <f t="shared" si="12"/>
        <v>#REF!</v>
      </c>
      <c r="AD40" s="124" t="e">
        <f t="shared" si="12"/>
        <v>#REF!</v>
      </c>
      <c r="AE40" s="124" t="e">
        <f t="shared" si="12"/>
        <v>#REF!</v>
      </c>
      <c r="AF40" s="124" t="e">
        <f t="shared" si="12"/>
        <v>#REF!</v>
      </c>
      <c r="AG40" s="124" t="e">
        <f t="shared" si="12"/>
        <v>#REF!</v>
      </c>
      <c r="AH40" s="124" t="e">
        <f t="shared" si="12"/>
        <v>#REF!</v>
      </c>
      <c r="AI40" s="124" t="e">
        <f t="shared" si="12"/>
        <v>#REF!</v>
      </c>
      <c r="AJ40" s="124" t="e">
        <f t="shared" si="12"/>
        <v>#REF!</v>
      </c>
      <c r="AK40" s="124" t="e">
        <f t="shared" si="12"/>
        <v>#REF!</v>
      </c>
      <c r="AL40" s="124" t="e">
        <f t="shared" si="12"/>
        <v>#REF!</v>
      </c>
      <c r="AM40" s="124" t="e">
        <f t="shared" si="12"/>
        <v>#REF!</v>
      </c>
      <c r="AN40" s="124" t="e">
        <f t="shared" si="12"/>
        <v>#REF!</v>
      </c>
      <c r="AO40" s="124" t="e">
        <f t="shared" si="12"/>
        <v>#REF!</v>
      </c>
      <c r="AP40" s="124" t="e">
        <f t="shared" si="12"/>
        <v>#REF!</v>
      </c>
      <c r="AQ40" s="124" t="e">
        <f t="shared" si="12"/>
        <v>#REF!</v>
      </c>
      <c r="AR40" s="124" t="e">
        <f t="shared" si="12"/>
        <v>#REF!</v>
      </c>
      <c r="AS40" s="124" t="e">
        <f t="shared" si="12"/>
        <v>#REF!</v>
      </c>
      <c r="AT40" s="124" t="e">
        <f t="shared" si="12"/>
        <v>#REF!</v>
      </c>
      <c r="AU40" s="124" t="e">
        <f t="shared" si="12"/>
        <v>#REF!</v>
      </c>
      <c r="AV40" s="124" t="e">
        <f t="shared" si="12"/>
        <v>#REF!</v>
      </c>
      <c r="AW40" s="124" t="e">
        <f t="shared" si="12"/>
        <v>#REF!</v>
      </c>
      <c r="AX40" s="124" t="e">
        <f t="shared" si="12"/>
        <v>#REF!</v>
      </c>
      <c r="AY40" s="124" t="e">
        <f t="shared" si="12"/>
        <v>#REF!</v>
      </c>
      <c r="AZ40" s="124" t="e">
        <f t="shared" si="12"/>
        <v>#REF!</v>
      </c>
      <c r="BA40" s="124" t="e">
        <f t="shared" si="12"/>
        <v>#REF!</v>
      </c>
      <c r="BB40" s="124" t="e">
        <f t="shared" si="12"/>
        <v>#REF!</v>
      </c>
      <c r="BC40" s="124" t="e">
        <f t="shared" si="12"/>
        <v>#REF!</v>
      </c>
      <c r="BD40" s="124" t="e">
        <f t="shared" si="12"/>
        <v>#REF!</v>
      </c>
    </row>
    <row r="41" spans="1:56" x14ac:dyDescent="0.2">
      <c r="A41" s="97" t="s">
        <v>138</v>
      </c>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24"/>
      <c r="AZ41" s="124"/>
      <c r="BA41" s="124"/>
      <c r="BB41" s="124"/>
      <c r="BC41" s="124"/>
      <c r="BD41" s="124"/>
    </row>
    <row r="42" spans="1:56" x14ac:dyDescent="0.2">
      <c r="A42" s="98" t="s">
        <v>67</v>
      </c>
      <c r="B42" s="124" t="e">
        <f t="shared" si="5"/>
        <v>#REF!</v>
      </c>
      <c r="C42" s="124" t="e">
        <f t="shared" ref="C42:BD42" si="13">ROUND(C21*0.87,)</f>
        <v>#REF!</v>
      </c>
      <c r="D42" s="124" t="e">
        <f t="shared" si="13"/>
        <v>#REF!</v>
      </c>
      <c r="E42" s="124" t="e">
        <f t="shared" si="13"/>
        <v>#REF!</v>
      </c>
      <c r="F42" s="124" t="e">
        <f t="shared" si="13"/>
        <v>#REF!</v>
      </c>
      <c r="G42" s="124" t="e">
        <f t="shared" si="13"/>
        <v>#REF!</v>
      </c>
      <c r="H42" s="124" t="e">
        <f t="shared" si="13"/>
        <v>#REF!</v>
      </c>
      <c r="I42" s="124" t="e">
        <f t="shared" si="13"/>
        <v>#REF!</v>
      </c>
      <c r="J42" s="124" t="e">
        <f t="shared" si="13"/>
        <v>#REF!</v>
      </c>
      <c r="K42" s="124" t="e">
        <f t="shared" si="13"/>
        <v>#REF!</v>
      </c>
      <c r="L42" s="124" t="e">
        <f t="shared" si="13"/>
        <v>#REF!</v>
      </c>
      <c r="M42" s="124" t="e">
        <f t="shared" si="13"/>
        <v>#REF!</v>
      </c>
      <c r="N42" s="124" t="e">
        <f t="shared" si="13"/>
        <v>#REF!</v>
      </c>
      <c r="O42" s="124" t="e">
        <f t="shared" si="13"/>
        <v>#REF!</v>
      </c>
      <c r="P42" s="124" t="e">
        <f t="shared" si="13"/>
        <v>#REF!</v>
      </c>
      <c r="Q42" s="124" t="e">
        <f t="shared" si="13"/>
        <v>#REF!</v>
      </c>
      <c r="R42" s="124" t="e">
        <f t="shared" si="13"/>
        <v>#REF!</v>
      </c>
      <c r="S42" s="124" t="e">
        <f t="shared" si="13"/>
        <v>#REF!</v>
      </c>
      <c r="T42" s="124" t="e">
        <f t="shared" si="13"/>
        <v>#REF!</v>
      </c>
      <c r="U42" s="124" t="e">
        <f t="shared" si="13"/>
        <v>#REF!</v>
      </c>
      <c r="V42" s="124" t="e">
        <f t="shared" si="13"/>
        <v>#REF!</v>
      </c>
      <c r="W42" s="124" t="e">
        <f t="shared" si="13"/>
        <v>#REF!</v>
      </c>
      <c r="X42" s="124" t="e">
        <f t="shared" si="13"/>
        <v>#REF!</v>
      </c>
      <c r="Y42" s="124" t="e">
        <f t="shared" si="13"/>
        <v>#REF!</v>
      </c>
      <c r="Z42" s="124" t="e">
        <f t="shared" si="13"/>
        <v>#REF!</v>
      </c>
      <c r="AA42" s="124" t="e">
        <f t="shared" si="13"/>
        <v>#REF!</v>
      </c>
      <c r="AB42" s="124" t="e">
        <f t="shared" si="13"/>
        <v>#REF!</v>
      </c>
      <c r="AC42" s="124" t="e">
        <f t="shared" si="13"/>
        <v>#REF!</v>
      </c>
      <c r="AD42" s="124" t="e">
        <f t="shared" si="13"/>
        <v>#REF!</v>
      </c>
      <c r="AE42" s="124" t="e">
        <f t="shared" si="13"/>
        <v>#REF!</v>
      </c>
      <c r="AF42" s="124" t="e">
        <f t="shared" si="13"/>
        <v>#REF!</v>
      </c>
      <c r="AG42" s="124" t="e">
        <f t="shared" si="13"/>
        <v>#REF!</v>
      </c>
      <c r="AH42" s="124" t="e">
        <f t="shared" si="13"/>
        <v>#REF!</v>
      </c>
      <c r="AI42" s="124" t="e">
        <f t="shared" si="13"/>
        <v>#REF!</v>
      </c>
      <c r="AJ42" s="124" t="e">
        <f t="shared" si="13"/>
        <v>#REF!</v>
      </c>
      <c r="AK42" s="124" t="e">
        <f t="shared" si="13"/>
        <v>#REF!</v>
      </c>
      <c r="AL42" s="124" t="e">
        <f t="shared" si="13"/>
        <v>#REF!</v>
      </c>
      <c r="AM42" s="124" t="e">
        <f t="shared" si="13"/>
        <v>#REF!</v>
      </c>
      <c r="AN42" s="124" t="e">
        <f t="shared" si="13"/>
        <v>#REF!</v>
      </c>
      <c r="AO42" s="124" t="e">
        <f t="shared" si="13"/>
        <v>#REF!</v>
      </c>
      <c r="AP42" s="124" t="e">
        <f t="shared" si="13"/>
        <v>#REF!</v>
      </c>
      <c r="AQ42" s="124" t="e">
        <f t="shared" si="13"/>
        <v>#REF!</v>
      </c>
      <c r="AR42" s="124" t="e">
        <f t="shared" si="13"/>
        <v>#REF!</v>
      </c>
      <c r="AS42" s="124" t="e">
        <f t="shared" si="13"/>
        <v>#REF!</v>
      </c>
      <c r="AT42" s="124" t="e">
        <f t="shared" si="13"/>
        <v>#REF!</v>
      </c>
      <c r="AU42" s="124" t="e">
        <f t="shared" si="13"/>
        <v>#REF!</v>
      </c>
      <c r="AV42" s="124" t="e">
        <f t="shared" si="13"/>
        <v>#REF!</v>
      </c>
      <c r="AW42" s="124" t="e">
        <f t="shared" si="13"/>
        <v>#REF!</v>
      </c>
      <c r="AX42" s="124" t="e">
        <f t="shared" si="13"/>
        <v>#REF!</v>
      </c>
      <c r="AY42" s="124" t="e">
        <f t="shared" si="13"/>
        <v>#REF!</v>
      </c>
      <c r="AZ42" s="124" t="e">
        <f t="shared" si="13"/>
        <v>#REF!</v>
      </c>
      <c r="BA42" s="124" t="e">
        <f t="shared" si="13"/>
        <v>#REF!</v>
      </c>
      <c r="BB42" s="124" t="e">
        <f t="shared" si="13"/>
        <v>#REF!</v>
      </c>
      <c r="BC42" s="124" t="e">
        <f t="shared" si="13"/>
        <v>#REF!</v>
      </c>
      <c r="BD42" s="124" t="e">
        <f t="shared" si="13"/>
        <v>#REF!</v>
      </c>
    </row>
    <row r="43" spans="1:56" x14ac:dyDescent="0.2">
      <c r="A43" s="158"/>
    </row>
    <row r="44" spans="1:56" ht="10.35" customHeight="1" thickBot="1" x14ac:dyDescent="0.25">
      <c r="A44" s="82"/>
    </row>
    <row r="45" spans="1:56" ht="12.75" thickBot="1" x14ac:dyDescent="0.25">
      <c r="A45" s="160" t="s">
        <v>128</v>
      </c>
    </row>
    <row r="46" spans="1:56" x14ac:dyDescent="0.2">
      <c r="A46" s="234" t="s">
        <v>129</v>
      </c>
    </row>
    <row r="47" spans="1:56" x14ac:dyDescent="0.2">
      <c r="A47" s="234" t="s">
        <v>130</v>
      </c>
    </row>
    <row r="48" spans="1:56" ht="12" customHeight="1" x14ac:dyDescent="0.2">
      <c r="A48" s="108" t="s">
        <v>131</v>
      </c>
    </row>
    <row r="49" spans="1:1" x14ac:dyDescent="0.2">
      <c r="A49" s="234" t="s">
        <v>247</v>
      </c>
    </row>
    <row r="50" spans="1:1" ht="11.45" customHeight="1" x14ac:dyDescent="0.2">
      <c r="A50" s="82"/>
    </row>
    <row r="51" spans="1:1" x14ac:dyDescent="0.2">
      <c r="A51" s="172" t="s">
        <v>143</v>
      </c>
    </row>
    <row r="52" spans="1:1" x14ac:dyDescent="0.2">
      <c r="A52" s="270" t="s">
        <v>333</v>
      </c>
    </row>
    <row r="53" spans="1:1" ht="12.75" thickBot="1" x14ac:dyDescent="0.25">
      <c r="A53" s="20"/>
    </row>
    <row r="54" spans="1:1" ht="12.75" thickBot="1" x14ac:dyDescent="0.25">
      <c r="A54" s="256" t="s">
        <v>133</v>
      </c>
    </row>
    <row r="55" spans="1:1" ht="48" x14ac:dyDescent="0.2">
      <c r="A55" s="135" t="s">
        <v>165</v>
      </c>
    </row>
  </sheetData>
  <pageMargins left="0.7" right="0.7" top="0.75" bottom="0.75" header="0.3" footer="0.3"/>
  <pageSetup paperSize="9" orientation="portrait"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D33"/>
  <sheetViews>
    <sheetView zoomScaleNormal="100" workbookViewId="0">
      <pane xSplit="1" topLeftCell="B1" activePane="topRight" state="frozen"/>
      <selection pane="topRight" activeCell="B3" sqref="B3:BD4"/>
    </sheetView>
  </sheetViews>
  <sheetFormatPr defaultColWidth="9" defaultRowHeight="12" x14ac:dyDescent="0.2"/>
  <cols>
    <col min="1" max="1" width="80.5703125" style="65" customWidth="1"/>
    <col min="2" max="16384" width="9" style="65"/>
  </cols>
  <sheetData>
    <row r="1" spans="1:56" ht="11.45" customHeight="1" x14ac:dyDescent="0.2">
      <c r="A1" s="94" t="s">
        <v>134</v>
      </c>
    </row>
    <row r="2" spans="1:56" ht="11.45" customHeight="1" x14ac:dyDescent="0.2">
      <c r="A2" s="218" t="s">
        <v>144</v>
      </c>
    </row>
    <row r="3" spans="1:56" ht="25.5" customHeight="1" x14ac:dyDescent="0.2">
      <c r="A3" s="157" t="s">
        <v>163</v>
      </c>
      <c r="B3" s="269" t="e">
        <f>'РБ ВВ 15(2024) |FIT18'!B25</f>
        <v>#REF!</v>
      </c>
      <c r="C3" s="269" t="e">
        <f>'РБ ВВ 15(2024) |FIT18'!C25</f>
        <v>#REF!</v>
      </c>
      <c r="D3" s="269" t="e">
        <f>'РБ ВВ 15(2024) |FIT18'!D25</f>
        <v>#REF!</v>
      </c>
      <c r="E3" s="269" t="e">
        <f>'РБ ВВ 15(2024) |FIT18'!E25</f>
        <v>#REF!</v>
      </c>
      <c r="F3" s="269" t="e">
        <f>'РБ ВВ 15(2024) |FIT18'!F25</f>
        <v>#REF!</v>
      </c>
      <c r="G3" s="269" t="e">
        <f>'РБ ВВ 15(2024) |FIT18'!G25</f>
        <v>#REF!</v>
      </c>
      <c r="H3" s="269" t="e">
        <f>'РБ ВВ 15(2024) |FIT18'!H25</f>
        <v>#REF!</v>
      </c>
      <c r="I3" s="269" t="e">
        <f>'РБ ВВ 15(2024) |FIT18'!I25</f>
        <v>#REF!</v>
      </c>
      <c r="J3" s="269" t="e">
        <f>'РБ ВВ 15(2024) |FIT18'!J25</f>
        <v>#REF!</v>
      </c>
      <c r="K3" s="269" t="e">
        <f>'РБ ВВ 15(2024) |FIT18'!K25</f>
        <v>#REF!</v>
      </c>
      <c r="L3" s="269" t="e">
        <f>'РБ ВВ 15(2024) |FIT18'!L25</f>
        <v>#REF!</v>
      </c>
      <c r="M3" s="269" t="e">
        <f>'РБ ВВ 15(2024) |FIT18'!M25</f>
        <v>#REF!</v>
      </c>
      <c r="N3" s="269" t="e">
        <f>'РБ ВВ 15(2024) |FIT18'!N25</f>
        <v>#REF!</v>
      </c>
      <c r="O3" s="269" t="e">
        <f>'РБ ВВ 15(2024) |FIT18'!O25</f>
        <v>#REF!</v>
      </c>
      <c r="P3" s="269" t="e">
        <f>'РБ ВВ 15(2024) |FIT18'!P25</f>
        <v>#REF!</v>
      </c>
      <c r="Q3" s="269" t="e">
        <f>'РБ ВВ 15(2024) |FIT18'!Q25</f>
        <v>#REF!</v>
      </c>
      <c r="R3" s="269" t="e">
        <f>'РБ ВВ 15(2024) |FIT18'!R25</f>
        <v>#REF!</v>
      </c>
      <c r="S3" s="269" t="e">
        <f>'РБ ВВ 15(2024) |FIT18'!S25</f>
        <v>#REF!</v>
      </c>
      <c r="T3" s="269" t="e">
        <f>'РБ ВВ 15(2024) |FIT18'!T25</f>
        <v>#REF!</v>
      </c>
      <c r="U3" s="269" t="e">
        <f>'РБ ВВ 15(2024) |FIT18'!U25</f>
        <v>#REF!</v>
      </c>
      <c r="V3" s="269" t="e">
        <f>'РБ ВВ 15(2024) |FIT18'!V25</f>
        <v>#REF!</v>
      </c>
      <c r="W3" s="269" t="e">
        <f>'РБ ВВ 15(2024) |FIT18'!W25</f>
        <v>#REF!</v>
      </c>
      <c r="X3" s="269" t="e">
        <f>'РБ ВВ 15(2024) |FIT18'!X25</f>
        <v>#REF!</v>
      </c>
      <c r="Y3" s="269" t="e">
        <f>'РБ ВВ 15(2024) |FIT18'!Y25</f>
        <v>#REF!</v>
      </c>
      <c r="Z3" s="269" t="e">
        <f>'РБ ВВ 15(2024) |FIT18'!Z25</f>
        <v>#REF!</v>
      </c>
      <c r="AA3" s="269" t="e">
        <f>'РБ ВВ 15(2024) |FIT18'!AA25</f>
        <v>#REF!</v>
      </c>
      <c r="AB3" s="269" t="e">
        <f>'РБ ВВ 15(2024) |FIT18'!AB25</f>
        <v>#REF!</v>
      </c>
      <c r="AC3" s="269" t="e">
        <f>'РБ ВВ 15(2024) |FIT18'!AC25</f>
        <v>#REF!</v>
      </c>
      <c r="AD3" s="269" t="e">
        <f>'РБ ВВ 15(2024) |FIT18'!AD25</f>
        <v>#REF!</v>
      </c>
      <c r="AE3" s="269" t="e">
        <f>'РБ ВВ 15(2024) |FIT18'!AE25</f>
        <v>#REF!</v>
      </c>
      <c r="AF3" s="269" t="e">
        <f>'РБ ВВ 15(2024) |FIT18'!AF25</f>
        <v>#REF!</v>
      </c>
      <c r="AG3" s="269" t="e">
        <f>'РБ ВВ 15(2024) |FIT18'!AG25</f>
        <v>#REF!</v>
      </c>
      <c r="AH3" s="269" t="e">
        <f>'РБ ВВ 15(2024) |FIT18'!AH25</f>
        <v>#REF!</v>
      </c>
      <c r="AI3" s="269" t="e">
        <f>'РБ ВВ 15(2024) |FIT18'!AI25</f>
        <v>#REF!</v>
      </c>
      <c r="AJ3" s="269" t="e">
        <f>'РБ ВВ 15(2024) |FIT18'!AJ25</f>
        <v>#REF!</v>
      </c>
      <c r="AK3" s="269" t="e">
        <f>'РБ ВВ 15(2024) |FIT18'!AK25</f>
        <v>#REF!</v>
      </c>
      <c r="AL3" s="269" t="e">
        <f>'РБ ВВ 15(2024) |FIT18'!AL25</f>
        <v>#REF!</v>
      </c>
      <c r="AM3" s="269" t="e">
        <f>'РБ ВВ 15(2024) |FIT18'!AM25</f>
        <v>#REF!</v>
      </c>
      <c r="AN3" s="269" t="e">
        <f>'РБ ВВ 15(2024) |FIT18'!AN25</f>
        <v>#REF!</v>
      </c>
      <c r="AO3" s="269" t="e">
        <f>'РБ ВВ 15(2024) |FIT18'!AO25</f>
        <v>#REF!</v>
      </c>
      <c r="AP3" s="269" t="e">
        <f>'РБ ВВ 15(2024) |FIT18'!AP25</f>
        <v>#REF!</v>
      </c>
      <c r="AQ3" s="269" t="e">
        <f>'РБ ВВ 15(2024) |FIT18'!AQ25</f>
        <v>#REF!</v>
      </c>
      <c r="AR3" s="269" t="e">
        <f>'РБ ВВ 15(2024) |FIT18'!AR25</f>
        <v>#REF!</v>
      </c>
      <c r="AS3" s="269" t="e">
        <f>'РБ ВВ 15(2024) |FIT18'!AS25</f>
        <v>#REF!</v>
      </c>
      <c r="AT3" s="269" t="e">
        <f>'РБ ВВ 15(2024) |FIT18'!AT25</f>
        <v>#REF!</v>
      </c>
      <c r="AU3" s="269" t="e">
        <f>'РБ ВВ 15(2024) |FIT18'!AU25</f>
        <v>#REF!</v>
      </c>
      <c r="AV3" s="269" t="e">
        <f>'РБ ВВ 15(2024) |FIT18'!AV25</f>
        <v>#REF!</v>
      </c>
      <c r="AW3" s="269" t="e">
        <f>'РБ ВВ 15(2024) |FIT18'!AW25</f>
        <v>#REF!</v>
      </c>
      <c r="AX3" s="269" t="e">
        <f>'РБ ВВ 15(2024) |FIT18'!AX25</f>
        <v>#REF!</v>
      </c>
      <c r="AY3" s="269" t="e">
        <f>'РБ ВВ 15(2024) |FIT18'!AY25</f>
        <v>#REF!</v>
      </c>
      <c r="AZ3" s="269" t="e">
        <f>'РБ ВВ 15(2024) |FIT18'!AZ25</f>
        <v>#REF!</v>
      </c>
      <c r="BA3" s="269" t="e">
        <f>'РБ ВВ 15(2024) |FIT18'!BA25</f>
        <v>#REF!</v>
      </c>
      <c r="BB3" s="269" t="e">
        <f>'РБ ВВ 15(2024) |FIT18'!BB25</f>
        <v>#REF!</v>
      </c>
      <c r="BC3" s="269" t="e">
        <f>'РБ ВВ 15(2024) |FIT18'!BC25</f>
        <v>#REF!</v>
      </c>
      <c r="BD3" s="269" t="e">
        <f>'РБ ВВ 15(2024) |FIT18'!BD25</f>
        <v>#REF!</v>
      </c>
    </row>
    <row r="4" spans="1:56" s="34" customFormat="1" ht="24.6" customHeight="1" x14ac:dyDescent="0.2">
      <c r="A4" s="67" t="s">
        <v>124</v>
      </c>
      <c r="B4" s="269" t="e">
        <f>'РБ ВВ 15(2024) |FIT18'!B26</f>
        <v>#REF!</v>
      </c>
      <c r="C4" s="269" t="e">
        <f>'РБ ВВ 15(2024) |FIT18'!C26</f>
        <v>#REF!</v>
      </c>
      <c r="D4" s="269" t="e">
        <f>'РБ ВВ 15(2024) |FIT18'!D26</f>
        <v>#REF!</v>
      </c>
      <c r="E4" s="269" t="e">
        <f>'РБ ВВ 15(2024) |FIT18'!E26</f>
        <v>#REF!</v>
      </c>
      <c r="F4" s="269" t="e">
        <f>'РБ ВВ 15(2024) |FIT18'!F26</f>
        <v>#REF!</v>
      </c>
      <c r="G4" s="269" t="e">
        <f>'РБ ВВ 15(2024) |FIT18'!G26</f>
        <v>#REF!</v>
      </c>
      <c r="H4" s="269" t="e">
        <f>'РБ ВВ 15(2024) |FIT18'!H26</f>
        <v>#REF!</v>
      </c>
      <c r="I4" s="269" t="e">
        <f>'РБ ВВ 15(2024) |FIT18'!I26</f>
        <v>#REF!</v>
      </c>
      <c r="J4" s="269" t="e">
        <f>'РБ ВВ 15(2024) |FIT18'!J26</f>
        <v>#REF!</v>
      </c>
      <c r="K4" s="269" t="e">
        <f>'РБ ВВ 15(2024) |FIT18'!K26</f>
        <v>#REF!</v>
      </c>
      <c r="L4" s="269" t="e">
        <f>'РБ ВВ 15(2024) |FIT18'!L26</f>
        <v>#REF!</v>
      </c>
      <c r="M4" s="269" t="e">
        <f>'РБ ВВ 15(2024) |FIT18'!M26</f>
        <v>#REF!</v>
      </c>
      <c r="N4" s="269" t="e">
        <f>'РБ ВВ 15(2024) |FIT18'!N26</f>
        <v>#REF!</v>
      </c>
      <c r="O4" s="269" t="e">
        <f>'РБ ВВ 15(2024) |FIT18'!O26</f>
        <v>#REF!</v>
      </c>
      <c r="P4" s="269" t="e">
        <f>'РБ ВВ 15(2024) |FIT18'!P26</f>
        <v>#REF!</v>
      </c>
      <c r="Q4" s="269" t="e">
        <f>'РБ ВВ 15(2024) |FIT18'!Q26</f>
        <v>#REF!</v>
      </c>
      <c r="R4" s="269" t="e">
        <f>'РБ ВВ 15(2024) |FIT18'!R26</f>
        <v>#REF!</v>
      </c>
      <c r="S4" s="269" t="e">
        <f>'РБ ВВ 15(2024) |FIT18'!S26</f>
        <v>#REF!</v>
      </c>
      <c r="T4" s="269" t="e">
        <f>'РБ ВВ 15(2024) |FIT18'!T26</f>
        <v>#REF!</v>
      </c>
      <c r="U4" s="269" t="e">
        <f>'РБ ВВ 15(2024) |FIT18'!U26</f>
        <v>#REF!</v>
      </c>
      <c r="V4" s="269" t="e">
        <f>'РБ ВВ 15(2024) |FIT18'!V26</f>
        <v>#REF!</v>
      </c>
      <c r="W4" s="269" t="e">
        <f>'РБ ВВ 15(2024) |FIT18'!W26</f>
        <v>#REF!</v>
      </c>
      <c r="X4" s="269" t="e">
        <f>'РБ ВВ 15(2024) |FIT18'!X26</f>
        <v>#REF!</v>
      </c>
      <c r="Y4" s="269" t="e">
        <f>'РБ ВВ 15(2024) |FIT18'!Y26</f>
        <v>#REF!</v>
      </c>
      <c r="Z4" s="269" t="e">
        <f>'РБ ВВ 15(2024) |FIT18'!Z26</f>
        <v>#REF!</v>
      </c>
      <c r="AA4" s="269" t="e">
        <f>'РБ ВВ 15(2024) |FIT18'!AA26</f>
        <v>#REF!</v>
      </c>
      <c r="AB4" s="269" t="e">
        <f>'РБ ВВ 15(2024) |FIT18'!AB26</f>
        <v>#REF!</v>
      </c>
      <c r="AC4" s="269" t="e">
        <f>'РБ ВВ 15(2024) |FIT18'!AC26</f>
        <v>#REF!</v>
      </c>
      <c r="AD4" s="269" t="e">
        <f>'РБ ВВ 15(2024) |FIT18'!AD26</f>
        <v>#REF!</v>
      </c>
      <c r="AE4" s="269" t="e">
        <f>'РБ ВВ 15(2024) |FIT18'!AE26</f>
        <v>#REF!</v>
      </c>
      <c r="AF4" s="269" t="e">
        <f>'РБ ВВ 15(2024) |FIT18'!AF26</f>
        <v>#REF!</v>
      </c>
      <c r="AG4" s="269" t="e">
        <f>'РБ ВВ 15(2024) |FIT18'!AG26</f>
        <v>#REF!</v>
      </c>
      <c r="AH4" s="269" t="e">
        <f>'РБ ВВ 15(2024) |FIT18'!AH26</f>
        <v>#REF!</v>
      </c>
      <c r="AI4" s="269" t="e">
        <f>'РБ ВВ 15(2024) |FIT18'!AI26</f>
        <v>#REF!</v>
      </c>
      <c r="AJ4" s="269" t="e">
        <f>'РБ ВВ 15(2024) |FIT18'!AJ26</f>
        <v>#REF!</v>
      </c>
      <c r="AK4" s="269" t="e">
        <f>'РБ ВВ 15(2024) |FIT18'!AK26</f>
        <v>#REF!</v>
      </c>
      <c r="AL4" s="269" t="e">
        <f>'РБ ВВ 15(2024) |FIT18'!AL26</f>
        <v>#REF!</v>
      </c>
      <c r="AM4" s="269" t="e">
        <f>'РБ ВВ 15(2024) |FIT18'!AM26</f>
        <v>#REF!</v>
      </c>
      <c r="AN4" s="269" t="e">
        <f>'РБ ВВ 15(2024) |FIT18'!AN26</f>
        <v>#REF!</v>
      </c>
      <c r="AO4" s="269" t="e">
        <f>'РБ ВВ 15(2024) |FIT18'!AO26</f>
        <v>#REF!</v>
      </c>
      <c r="AP4" s="269" t="e">
        <f>'РБ ВВ 15(2024) |FIT18'!AP26</f>
        <v>#REF!</v>
      </c>
      <c r="AQ4" s="269" t="e">
        <f>'РБ ВВ 15(2024) |FIT18'!AQ26</f>
        <v>#REF!</v>
      </c>
      <c r="AR4" s="269" t="e">
        <f>'РБ ВВ 15(2024) |FIT18'!AR26</f>
        <v>#REF!</v>
      </c>
      <c r="AS4" s="269" t="e">
        <f>'РБ ВВ 15(2024) |FIT18'!AS26</f>
        <v>#REF!</v>
      </c>
      <c r="AT4" s="269" t="e">
        <f>'РБ ВВ 15(2024) |FIT18'!AT26</f>
        <v>#REF!</v>
      </c>
      <c r="AU4" s="269" t="e">
        <f>'РБ ВВ 15(2024) |FIT18'!AU26</f>
        <v>#REF!</v>
      </c>
      <c r="AV4" s="269" t="e">
        <f>'РБ ВВ 15(2024) |FIT18'!AV26</f>
        <v>#REF!</v>
      </c>
      <c r="AW4" s="269" t="e">
        <f>'РБ ВВ 15(2024) |FIT18'!AW26</f>
        <v>#REF!</v>
      </c>
      <c r="AX4" s="269" t="e">
        <f>'РБ ВВ 15(2024) |FIT18'!AX26</f>
        <v>#REF!</v>
      </c>
      <c r="AY4" s="269" t="e">
        <f>'РБ ВВ 15(2024) |FIT18'!AY26</f>
        <v>#REF!</v>
      </c>
      <c r="AZ4" s="269" t="e">
        <f>'РБ ВВ 15(2024) |FIT18'!AZ26</f>
        <v>#REF!</v>
      </c>
      <c r="BA4" s="269" t="e">
        <f>'РБ ВВ 15(2024) |FIT18'!BA26</f>
        <v>#REF!</v>
      </c>
      <c r="BB4" s="269" t="e">
        <f>'РБ ВВ 15(2024) |FIT18'!BB26</f>
        <v>#REF!</v>
      </c>
      <c r="BC4" s="269" t="e">
        <f>'РБ ВВ 15(2024) |FIT18'!BC26</f>
        <v>#REF!</v>
      </c>
      <c r="BD4" s="269" t="e">
        <f>'РБ ВВ 15(2024) |FIT18'!BD26</f>
        <v>#REF!</v>
      </c>
    </row>
    <row r="5" spans="1:56" x14ac:dyDescent="0.2">
      <c r="A5" s="97" t="s">
        <v>136</v>
      </c>
    </row>
    <row r="6" spans="1:56" x14ac:dyDescent="0.2">
      <c r="A6" s="98">
        <v>1</v>
      </c>
      <c r="B6" s="124" t="e">
        <f>'РБ ВВ 15(2024) |FIT18'!B28+25</f>
        <v>#REF!</v>
      </c>
      <c r="C6" s="124" t="e">
        <f>'РБ ВВ 15(2024) |FIT18'!C28+25</f>
        <v>#REF!</v>
      </c>
      <c r="D6" s="124" t="e">
        <f>'РБ ВВ 15(2024) |FIT18'!D28+25</f>
        <v>#REF!</v>
      </c>
      <c r="E6" s="124" t="e">
        <f>'РБ ВВ 15(2024) |FIT18'!E28+25</f>
        <v>#REF!</v>
      </c>
      <c r="F6" s="124" t="e">
        <f>'РБ ВВ 15(2024) |FIT18'!F28+25</f>
        <v>#REF!</v>
      </c>
      <c r="G6" s="124" t="e">
        <f>'РБ ВВ 15(2024) |FIT18'!G28+25</f>
        <v>#REF!</v>
      </c>
      <c r="H6" s="124" t="e">
        <f>'РБ ВВ 15(2024) |FIT18'!H28+25</f>
        <v>#REF!</v>
      </c>
      <c r="I6" s="124" t="e">
        <f>'РБ ВВ 15(2024) |FIT18'!I28+25</f>
        <v>#REF!</v>
      </c>
      <c r="J6" s="124" t="e">
        <f>'РБ ВВ 15(2024) |FIT18'!J28+25</f>
        <v>#REF!</v>
      </c>
      <c r="K6" s="124" t="e">
        <f>'РБ ВВ 15(2024) |FIT18'!K28+25</f>
        <v>#REF!</v>
      </c>
      <c r="L6" s="124" t="e">
        <f>'РБ ВВ 15(2024) |FIT18'!L28+25</f>
        <v>#REF!</v>
      </c>
      <c r="M6" s="124" t="e">
        <f>'РБ ВВ 15(2024) |FIT18'!M28+25</f>
        <v>#REF!</v>
      </c>
      <c r="N6" s="124" t="e">
        <f>'РБ ВВ 15(2024) |FIT18'!N28+25</f>
        <v>#REF!</v>
      </c>
      <c r="O6" s="124" t="e">
        <f>'РБ ВВ 15(2024) |FIT18'!O28+25</f>
        <v>#REF!</v>
      </c>
      <c r="P6" s="124" t="e">
        <f>'РБ ВВ 15(2024) |FIT18'!P28+25</f>
        <v>#REF!</v>
      </c>
      <c r="Q6" s="124" t="e">
        <f>'РБ ВВ 15(2024) |FIT18'!Q28+25</f>
        <v>#REF!</v>
      </c>
      <c r="R6" s="124" t="e">
        <f>'РБ ВВ 15(2024) |FIT18'!R28+25</f>
        <v>#REF!</v>
      </c>
      <c r="S6" s="124" t="e">
        <f>'РБ ВВ 15(2024) |FIT18'!S28+25</f>
        <v>#REF!</v>
      </c>
      <c r="T6" s="124" t="e">
        <f>'РБ ВВ 15(2024) |FIT18'!T28+25</f>
        <v>#REF!</v>
      </c>
      <c r="U6" s="124" t="e">
        <f>'РБ ВВ 15(2024) |FIT18'!U28+25</f>
        <v>#REF!</v>
      </c>
      <c r="V6" s="124" t="e">
        <f>'РБ ВВ 15(2024) |FIT18'!V28+25</f>
        <v>#REF!</v>
      </c>
      <c r="W6" s="124" t="e">
        <f>'РБ ВВ 15(2024) |FIT18'!W28+25</f>
        <v>#REF!</v>
      </c>
      <c r="X6" s="124" t="e">
        <f>'РБ ВВ 15(2024) |FIT18'!X28+25</f>
        <v>#REF!</v>
      </c>
      <c r="Y6" s="124" t="e">
        <f>'РБ ВВ 15(2024) |FIT18'!Y28+25</f>
        <v>#REF!</v>
      </c>
      <c r="Z6" s="124" t="e">
        <f>'РБ ВВ 15(2024) |FIT18'!Z28+25</f>
        <v>#REF!</v>
      </c>
      <c r="AA6" s="124" t="e">
        <f>'РБ ВВ 15(2024) |FIT18'!AA28+25</f>
        <v>#REF!</v>
      </c>
      <c r="AB6" s="124" t="e">
        <f>'РБ ВВ 15(2024) |FIT18'!AB28+25</f>
        <v>#REF!</v>
      </c>
      <c r="AC6" s="124" t="e">
        <f>'РБ ВВ 15(2024) |FIT18'!AC28+25</f>
        <v>#REF!</v>
      </c>
      <c r="AD6" s="124" t="e">
        <f>'РБ ВВ 15(2024) |FIT18'!AD28+25</f>
        <v>#REF!</v>
      </c>
      <c r="AE6" s="124" t="e">
        <f>'РБ ВВ 15(2024) |FIT18'!AE28+25</f>
        <v>#REF!</v>
      </c>
      <c r="AF6" s="124" t="e">
        <f>'РБ ВВ 15(2024) |FIT18'!AF28+25</f>
        <v>#REF!</v>
      </c>
      <c r="AG6" s="124" t="e">
        <f>'РБ ВВ 15(2024) |FIT18'!AG28+25</f>
        <v>#REF!</v>
      </c>
      <c r="AH6" s="124" t="e">
        <f>'РБ ВВ 15(2024) |FIT18'!AH28+25</f>
        <v>#REF!</v>
      </c>
      <c r="AI6" s="124" t="e">
        <f>'РБ ВВ 15(2024) |FIT18'!AI28+25</f>
        <v>#REF!</v>
      </c>
      <c r="AJ6" s="124" t="e">
        <f>'РБ ВВ 15(2024) |FIT18'!AJ28+25</f>
        <v>#REF!</v>
      </c>
      <c r="AK6" s="124" t="e">
        <f>'РБ ВВ 15(2024) |FIT18'!AK28+25</f>
        <v>#REF!</v>
      </c>
      <c r="AL6" s="124" t="e">
        <f>'РБ ВВ 15(2024) |FIT18'!AL28+25</f>
        <v>#REF!</v>
      </c>
      <c r="AM6" s="124" t="e">
        <f>'РБ ВВ 15(2024) |FIT18'!AM28+25</f>
        <v>#REF!</v>
      </c>
      <c r="AN6" s="124" t="e">
        <f>'РБ ВВ 15(2024) |FIT18'!AN28+25</f>
        <v>#REF!</v>
      </c>
      <c r="AO6" s="124" t="e">
        <f>'РБ ВВ 15(2024) |FIT18'!AO28+25</f>
        <v>#REF!</v>
      </c>
      <c r="AP6" s="124" t="e">
        <f>'РБ ВВ 15(2024) |FIT18'!AP28+25</f>
        <v>#REF!</v>
      </c>
      <c r="AQ6" s="124" t="e">
        <f>'РБ ВВ 15(2024) |FIT18'!AQ28+25</f>
        <v>#REF!</v>
      </c>
      <c r="AR6" s="124" t="e">
        <f>'РБ ВВ 15(2024) |FIT18'!AR28+25</f>
        <v>#REF!</v>
      </c>
      <c r="AS6" s="124" t="e">
        <f>'РБ ВВ 15(2024) |FIT18'!AS28+25</f>
        <v>#REF!</v>
      </c>
      <c r="AT6" s="124" t="e">
        <f>'РБ ВВ 15(2024) |FIT18'!AT28+25</f>
        <v>#REF!</v>
      </c>
      <c r="AU6" s="124" t="e">
        <f>'РБ ВВ 15(2024) |FIT18'!AU28+25</f>
        <v>#REF!</v>
      </c>
      <c r="AV6" s="124" t="e">
        <f>'РБ ВВ 15(2024) |FIT18'!AV28+25</f>
        <v>#REF!</v>
      </c>
      <c r="AW6" s="124" t="e">
        <f>'РБ ВВ 15(2024) |FIT18'!AW28+25</f>
        <v>#REF!</v>
      </c>
      <c r="AX6" s="124" t="e">
        <f>'РБ ВВ 15(2024) |FIT18'!AX28+25</f>
        <v>#REF!</v>
      </c>
      <c r="AY6" s="124" t="e">
        <f>'РБ ВВ 15(2024) |FIT18'!AY28+25</f>
        <v>#REF!</v>
      </c>
      <c r="AZ6" s="124" t="e">
        <f>'РБ ВВ 15(2024) |FIT18'!AZ28+25</f>
        <v>#REF!</v>
      </c>
      <c r="BA6" s="124" t="e">
        <f>'РБ ВВ 15(2024) |FIT18'!BA28+25</f>
        <v>#REF!</v>
      </c>
      <c r="BB6" s="124" t="e">
        <f>'РБ ВВ 15(2024) |FIT18'!BB28+25</f>
        <v>#REF!</v>
      </c>
      <c r="BC6" s="124" t="e">
        <f>'РБ ВВ 15(2024) |FIT18'!BC28+25</f>
        <v>#REF!</v>
      </c>
      <c r="BD6" s="124" t="e">
        <f>'РБ ВВ 15(2024) |FIT18'!BD28+25</f>
        <v>#REF!</v>
      </c>
    </row>
    <row r="7" spans="1:56" x14ac:dyDescent="0.2">
      <c r="A7" s="98">
        <v>2</v>
      </c>
      <c r="B7" s="124" t="e">
        <f>'РБ ВВ 15(2024) |FIT18'!B29+25</f>
        <v>#REF!</v>
      </c>
      <c r="C7" s="124" t="e">
        <f>'РБ ВВ 15(2024) |FIT18'!C29+25</f>
        <v>#REF!</v>
      </c>
      <c r="D7" s="124" t="e">
        <f>'РБ ВВ 15(2024) |FIT18'!D29+25</f>
        <v>#REF!</v>
      </c>
      <c r="E7" s="124" t="e">
        <f>'РБ ВВ 15(2024) |FIT18'!E29+25</f>
        <v>#REF!</v>
      </c>
      <c r="F7" s="124" t="e">
        <f>'РБ ВВ 15(2024) |FIT18'!F29+25</f>
        <v>#REF!</v>
      </c>
      <c r="G7" s="124" t="e">
        <f>'РБ ВВ 15(2024) |FIT18'!G29+25</f>
        <v>#REF!</v>
      </c>
      <c r="H7" s="124" t="e">
        <f>'РБ ВВ 15(2024) |FIT18'!H29+25</f>
        <v>#REF!</v>
      </c>
      <c r="I7" s="124" t="e">
        <f>'РБ ВВ 15(2024) |FIT18'!I29+25</f>
        <v>#REF!</v>
      </c>
      <c r="J7" s="124" t="e">
        <f>'РБ ВВ 15(2024) |FIT18'!J29+25</f>
        <v>#REF!</v>
      </c>
      <c r="K7" s="124" t="e">
        <f>'РБ ВВ 15(2024) |FIT18'!K29+25</f>
        <v>#REF!</v>
      </c>
      <c r="L7" s="124" t="e">
        <f>'РБ ВВ 15(2024) |FIT18'!L29+25</f>
        <v>#REF!</v>
      </c>
      <c r="M7" s="124" t="e">
        <f>'РБ ВВ 15(2024) |FIT18'!M29+25</f>
        <v>#REF!</v>
      </c>
      <c r="N7" s="124" t="e">
        <f>'РБ ВВ 15(2024) |FIT18'!N29+25</f>
        <v>#REF!</v>
      </c>
      <c r="O7" s="124" t="e">
        <f>'РБ ВВ 15(2024) |FIT18'!O29+25</f>
        <v>#REF!</v>
      </c>
      <c r="P7" s="124" t="e">
        <f>'РБ ВВ 15(2024) |FIT18'!P29+25</f>
        <v>#REF!</v>
      </c>
      <c r="Q7" s="124" t="e">
        <f>'РБ ВВ 15(2024) |FIT18'!Q29+25</f>
        <v>#REF!</v>
      </c>
      <c r="R7" s="124" t="e">
        <f>'РБ ВВ 15(2024) |FIT18'!R29+25</f>
        <v>#REF!</v>
      </c>
      <c r="S7" s="124" t="e">
        <f>'РБ ВВ 15(2024) |FIT18'!S29+25</f>
        <v>#REF!</v>
      </c>
      <c r="T7" s="124" t="e">
        <f>'РБ ВВ 15(2024) |FIT18'!T29+25</f>
        <v>#REF!</v>
      </c>
      <c r="U7" s="124" t="e">
        <f>'РБ ВВ 15(2024) |FIT18'!U29+25</f>
        <v>#REF!</v>
      </c>
      <c r="V7" s="124" t="e">
        <f>'РБ ВВ 15(2024) |FIT18'!V29+25</f>
        <v>#REF!</v>
      </c>
      <c r="W7" s="124" t="e">
        <f>'РБ ВВ 15(2024) |FIT18'!W29+25</f>
        <v>#REF!</v>
      </c>
      <c r="X7" s="124" t="e">
        <f>'РБ ВВ 15(2024) |FIT18'!X29+25</f>
        <v>#REF!</v>
      </c>
      <c r="Y7" s="124" t="e">
        <f>'РБ ВВ 15(2024) |FIT18'!Y29+25</f>
        <v>#REF!</v>
      </c>
      <c r="Z7" s="124" t="e">
        <f>'РБ ВВ 15(2024) |FIT18'!Z29+25</f>
        <v>#REF!</v>
      </c>
      <c r="AA7" s="124" t="e">
        <f>'РБ ВВ 15(2024) |FIT18'!AA29+25</f>
        <v>#REF!</v>
      </c>
      <c r="AB7" s="124" t="e">
        <f>'РБ ВВ 15(2024) |FIT18'!AB29+25</f>
        <v>#REF!</v>
      </c>
      <c r="AC7" s="124" t="e">
        <f>'РБ ВВ 15(2024) |FIT18'!AC29+25</f>
        <v>#REF!</v>
      </c>
      <c r="AD7" s="124" t="e">
        <f>'РБ ВВ 15(2024) |FIT18'!AD29+25</f>
        <v>#REF!</v>
      </c>
      <c r="AE7" s="124" t="e">
        <f>'РБ ВВ 15(2024) |FIT18'!AE29+25</f>
        <v>#REF!</v>
      </c>
      <c r="AF7" s="124" t="e">
        <f>'РБ ВВ 15(2024) |FIT18'!AF29+25</f>
        <v>#REF!</v>
      </c>
      <c r="AG7" s="124" t="e">
        <f>'РБ ВВ 15(2024) |FIT18'!AG29+25</f>
        <v>#REF!</v>
      </c>
      <c r="AH7" s="124" t="e">
        <f>'РБ ВВ 15(2024) |FIT18'!AH29+25</f>
        <v>#REF!</v>
      </c>
      <c r="AI7" s="124" t="e">
        <f>'РБ ВВ 15(2024) |FIT18'!AI29+25</f>
        <v>#REF!</v>
      </c>
      <c r="AJ7" s="124" t="e">
        <f>'РБ ВВ 15(2024) |FIT18'!AJ29+25</f>
        <v>#REF!</v>
      </c>
      <c r="AK7" s="124" t="e">
        <f>'РБ ВВ 15(2024) |FIT18'!AK29+25</f>
        <v>#REF!</v>
      </c>
      <c r="AL7" s="124" t="e">
        <f>'РБ ВВ 15(2024) |FIT18'!AL29+25</f>
        <v>#REF!</v>
      </c>
      <c r="AM7" s="124" t="e">
        <f>'РБ ВВ 15(2024) |FIT18'!AM29+25</f>
        <v>#REF!</v>
      </c>
      <c r="AN7" s="124" t="e">
        <f>'РБ ВВ 15(2024) |FIT18'!AN29+25</f>
        <v>#REF!</v>
      </c>
      <c r="AO7" s="124" t="e">
        <f>'РБ ВВ 15(2024) |FIT18'!AO29+25</f>
        <v>#REF!</v>
      </c>
      <c r="AP7" s="124" t="e">
        <f>'РБ ВВ 15(2024) |FIT18'!AP29+25</f>
        <v>#REF!</v>
      </c>
      <c r="AQ7" s="124" t="e">
        <f>'РБ ВВ 15(2024) |FIT18'!AQ29+25</f>
        <v>#REF!</v>
      </c>
      <c r="AR7" s="124" t="e">
        <f>'РБ ВВ 15(2024) |FIT18'!AR29+25</f>
        <v>#REF!</v>
      </c>
      <c r="AS7" s="124" t="e">
        <f>'РБ ВВ 15(2024) |FIT18'!AS29+25</f>
        <v>#REF!</v>
      </c>
      <c r="AT7" s="124" t="e">
        <f>'РБ ВВ 15(2024) |FIT18'!AT29+25</f>
        <v>#REF!</v>
      </c>
      <c r="AU7" s="124" t="e">
        <f>'РБ ВВ 15(2024) |FIT18'!AU29+25</f>
        <v>#REF!</v>
      </c>
      <c r="AV7" s="124" t="e">
        <f>'РБ ВВ 15(2024) |FIT18'!AV29+25</f>
        <v>#REF!</v>
      </c>
      <c r="AW7" s="124" t="e">
        <f>'РБ ВВ 15(2024) |FIT18'!AW29+25</f>
        <v>#REF!</v>
      </c>
      <c r="AX7" s="124" t="e">
        <f>'РБ ВВ 15(2024) |FIT18'!AX29+25</f>
        <v>#REF!</v>
      </c>
      <c r="AY7" s="124" t="e">
        <f>'РБ ВВ 15(2024) |FIT18'!AY29+25</f>
        <v>#REF!</v>
      </c>
      <c r="AZ7" s="124" t="e">
        <f>'РБ ВВ 15(2024) |FIT18'!AZ29+25</f>
        <v>#REF!</v>
      </c>
      <c r="BA7" s="124" t="e">
        <f>'РБ ВВ 15(2024) |FIT18'!BA29+25</f>
        <v>#REF!</v>
      </c>
      <c r="BB7" s="124" t="e">
        <f>'РБ ВВ 15(2024) |FIT18'!BB29+25</f>
        <v>#REF!</v>
      </c>
      <c r="BC7" s="124" t="e">
        <f>'РБ ВВ 15(2024) |FIT18'!BC29+25</f>
        <v>#REF!</v>
      </c>
      <c r="BD7" s="124" t="e">
        <f>'РБ ВВ 15(2024) |FIT18'!BD29+25</f>
        <v>#REF!</v>
      </c>
    </row>
    <row r="8" spans="1:56" x14ac:dyDescent="0.2">
      <c r="A8" s="106" t="s">
        <v>147</v>
      </c>
      <c r="B8" s="124"/>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24"/>
      <c r="AW8" s="124"/>
      <c r="AX8" s="124"/>
      <c r="AY8" s="124"/>
      <c r="AZ8" s="124"/>
      <c r="BA8" s="124"/>
      <c r="BB8" s="124"/>
      <c r="BC8" s="124"/>
      <c r="BD8" s="124"/>
    </row>
    <row r="9" spans="1:56" x14ac:dyDescent="0.2">
      <c r="A9" s="98">
        <v>1</v>
      </c>
      <c r="B9" s="124" t="e">
        <f>'РБ ВВ 15(2024) |FIT18'!B31+25</f>
        <v>#REF!</v>
      </c>
      <c r="C9" s="124" t="e">
        <f>'РБ ВВ 15(2024) |FIT18'!C31+25</f>
        <v>#REF!</v>
      </c>
      <c r="D9" s="124" t="e">
        <f>'РБ ВВ 15(2024) |FIT18'!D31+25</f>
        <v>#REF!</v>
      </c>
      <c r="E9" s="124" t="e">
        <f>'РБ ВВ 15(2024) |FIT18'!E31+25</f>
        <v>#REF!</v>
      </c>
      <c r="F9" s="124" t="e">
        <f>'РБ ВВ 15(2024) |FIT18'!F31+25</f>
        <v>#REF!</v>
      </c>
      <c r="G9" s="124" t="e">
        <f>'РБ ВВ 15(2024) |FIT18'!G31+25</f>
        <v>#REF!</v>
      </c>
      <c r="H9" s="124" t="e">
        <f>'РБ ВВ 15(2024) |FIT18'!H31+25</f>
        <v>#REF!</v>
      </c>
      <c r="I9" s="124" t="e">
        <f>'РБ ВВ 15(2024) |FIT18'!I31+25</f>
        <v>#REF!</v>
      </c>
      <c r="J9" s="124" t="e">
        <f>'РБ ВВ 15(2024) |FIT18'!J31+25</f>
        <v>#REF!</v>
      </c>
      <c r="K9" s="124" t="e">
        <f>'РБ ВВ 15(2024) |FIT18'!K31+25</f>
        <v>#REF!</v>
      </c>
      <c r="L9" s="124" t="e">
        <f>'РБ ВВ 15(2024) |FIT18'!L31+25</f>
        <v>#REF!</v>
      </c>
      <c r="M9" s="124" t="e">
        <f>'РБ ВВ 15(2024) |FIT18'!M31+25</f>
        <v>#REF!</v>
      </c>
      <c r="N9" s="124" t="e">
        <f>'РБ ВВ 15(2024) |FIT18'!N31+25</f>
        <v>#REF!</v>
      </c>
      <c r="O9" s="124" t="e">
        <f>'РБ ВВ 15(2024) |FIT18'!O31+25</f>
        <v>#REF!</v>
      </c>
      <c r="P9" s="124" t="e">
        <f>'РБ ВВ 15(2024) |FIT18'!P31+25</f>
        <v>#REF!</v>
      </c>
      <c r="Q9" s="124" t="e">
        <f>'РБ ВВ 15(2024) |FIT18'!Q31+25</f>
        <v>#REF!</v>
      </c>
      <c r="R9" s="124" t="e">
        <f>'РБ ВВ 15(2024) |FIT18'!R31+25</f>
        <v>#REF!</v>
      </c>
      <c r="S9" s="124" t="e">
        <f>'РБ ВВ 15(2024) |FIT18'!S31+25</f>
        <v>#REF!</v>
      </c>
      <c r="T9" s="124" t="e">
        <f>'РБ ВВ 15(2024) |FIT18'!T31+25</f>
        <v>#REF!</v>
      </c>
      <c r="U9" s="124" t="e">
        <f>'РБ ВВ 15(2024) |FIT18'!U31+25</f>
        <v>#REF!</v>
      </c>
      <c r="V9" s="124" t="e">
        <f>'РБ ВВ 15(2024) |FIT18'!V31+25</f>
        <v>#REF!</v>
      </c>
      <c r="W9" s="124" t="e">
        <f>'РБ ВВ 15(2024) |FIT18'!W31+25</f>
        <v>#REF!</v>
      </c>
      <c r="X9" s="124" t="e">
        <f>'РБ ВВ 15(2024) |FIT18'!X31+25</f>
        <v>#REF!</v>
      </c>
      <c r="Y9" s="124" t="e">
        <f>'РБ ВВ 15(2024) |FIT18'!Y31+25</f>
        <v>#REF!</v>
      </c>
      <c r="Z9" s="124" t="e">
        <f>'РБ ВВ 15(2024) |FIT18'!Z31+25</f>
        <v>#REF!</v>
      </c>
      <c r="AA9" s="124" t="e">
        <f>'РБ ВВ 15(2024) |FIT18'!AA31+25</f>
        <v>#REF!</v>
      </c>
      <c r="AB9" s="124" t="e">
        <f>'РБ ВВ 15(2024) |FIT18'!AB31+25</f>
        <v>#REF!</v>
      </c>
      <c r="AC9" s="124" t="e">
        <f>'РБ ВВ 15(2024) |FIT18'!AC31+25</f>
        <v>#REF!</v>
      </c>
      <c r="AD9" s="124" t="e">
        <f>'РБ ВВ 15(2024) |FIT18'!AD31+25</f>
        <v>#REF!</v>
      </c>
      <c r="AE9" s="124" t="e">
        <f>'РБ ВВ 15(2024) |FIT18'!AE31+25</f>
        <v>#REF!</v>
      </c>
      <c r="AF9" s="124" t="e">
        <f>'РБ ВВ 15(2024) |FIT18'!AF31+25</f>
        <v>#REF!</v>
      </c>
      <c r="AG9" s="124" t="e">
        <f>'РБ ВВ 15(2024) |FIT18'!AG31+25</f>
        <v>#REF!</v>
      </c>
      <c r="AH9" s="124" t="e">
        <f>'РБ ВВ 15(2024) |FIT18'!AH31+25</f>
        <v>#REF!</v>
      </c>
      <c r="AI9" s="124" t="e">
        <f>'РБ ВВ 15(2024) |FIT18'!AI31+25</f>
        <v>#REF!</v>
      </c>
      <c r="AJ9" s="124" t="e">
        <f>'РБ ВВ 15(2024) |FIT18'!AJ31+25</f>
        <v>#REF!</v>
      </c>
      <c r="AK9" s="124" t="e">
        <f>'РБ ВВ 15(2024) |FIT18'!AK31+25</f>
        <v>#REF!</v>
      </c>
      <c r="AL9" s="124" t="e">
        <f>'РБ ВВ 15(2024) |FIT18'!AL31+25</f>
        <v>#REF!</v>
      </c>
      <c r="AM9" s="124" t="e">
        <f>'РБ ВВ 15(2024) |FIT18'!AM31+25</f>
        <v>#REF!</v>
      </c>
      <c r="AN9" s="124" t="e">
        <f>'РБ ВВ 15(2024) |FIT18'!AN31+25</f>
        <v>#REF!</v>
      </c>
      <c r="AO9" s="124" t="e">
        <f>'РБ ВВ 15(2024) |FIT18'!AO31+25</f>
        <v>#REF!</v>
      </c>
      <c r="AP9" s="124" t="e">
        <f>'РБ ВВ 15(2024) |FIT18'!AP31+25</f>
        <v>#REF!</v>
      </c>
      <c r="AQ9" s="124" t="e">
        <f>'РБ ВВ 15(2024) |FIT18'!AQ31+25</f>
        <v>#REF!</v>
      </c>
      <c r="AR9" s="124" t="e">
        <f>'РБ ВВ 15(2024) |FIT18'!AR31+25</f>
        <v>#REF!</v>
      </c>
      <c r="AS9" s="124" t="e">
        <f>'РБ ВВ 15(2024) |FIT18'!AS31+25</f>
        <v>#REF!</v>
      </c>
      <c r="AT9" s="124" t="e">
        <f>'РБ ВВ 15(2024) |FIT18'!AT31+25</f>
        <v>#REF!</v>
      </c>
      <c r="AU9" s="124" t="e">
        <f>'РБ ВВ 15(2024) |FIT18'!AU31+25</f>
        <v>#REF!</v>
      </c>
      <c r="AV9" s="124" t="e">
        <f>'РБ ВВ 15(2024) |FIT18'!AV31+25</f>
        <v>#REF!</v>
      </c>
      <c r="AW9" s="124" t="e">
        <f>'РБ ВВ 15(2024) |FIT18'!AW31+25</f>
        <v>#REF!</v>
      </c>
      <c r="AX9" s="124" t="e">
        <f>'РБ ВВ 15(2024) |FIT18'!AX31+25</f>
        <v>#REF!</v>
      </c>
      <c r="AY9" s="124" t="e">
        <f>'РБ ВВ 15(2024) |FIT18'!AY31+25</f>
        <v>#REF!</v>
      </c>
      <c r="AZ9" s="124" t="e">
        <f>'РБ ВВ 15(2024) |FIT18'!AZ31+25</f>
        <v>#REF!</v>
      </c>
      <c r="BA9" s="124" t="e">
        <f>'РБ ВВ 15(2024) |FIT18'!BA31+25</f>
        <v>#REF!</v>
      </c>
      <c r="BB9" s="124" t="e">
        <f>'РБ ВВ 15(2024) |FIT18'!BB31+25</f>
        <v>#REF!</v>
      </c>
      <c r="BC9" s="124" t="e">
        <f>'РБ ВВ 15(2024) |FIT18'!BC31+25</f>
        <v>#REF!</v>
      </c>
      <c r="BD9" s="124" t="e">
        <f>'РБ ВВ 15(2024) |FIT18'!BD31+25</f>
        <v>#REF!</v>
      </c>
    </row>
    <row r="10" spans="1:56" x14ac:dyDescent="0.2">
      <c r="A10" s="98">
        <v>2</v>
      </c>
      <c r="B10" s="124" t="e">
        <f>'РБ ВВ 15(2024) |FIT18'!B32+25</f>
        <v>#REF!</v>
      </c>
      <c r="C10" s="124" t="e">
        <f>'РБ ВВ 15(2024) |FIT18'!C32+25</f>
        <v>#REF!</v>
      </c>
      <c r="D10" s="124" t="e">
        <f>'РБ ВВ 15(2024) |FIT18'!D32+25</f>
        <v>#REF!</v>
      </c>
      <c r="E10" s="124" t="e">
        <f>'РБ ВВ 15(2024) |FIT18'!E32+25</f>
        <v>#REF!</v>
      </c>
      <c r="F10" s="124" t="e">
        <f>'РБ ВВ 15(2024) |FIT18'!F32+25</f>
        <v>#REF!</v>
      </c>
      <c r="G10" s="124" t="e">
        <f>'РБ ВВ 15(2024) |FIT18'!G32+25</f>
        <v>#REF!</v>
      </c>
      <c r="H10" s="124" t="e">
        <f>'РБ ВВ 15(2024) |FIT18'!H32+25</f>
        <v>#REF!</v>
      </c>
      <c r="I10" s="124" t="e">
        <f>'РБ ВВ 15(2024) |FIT18'!I32+25</f>
        <v>#REF!</v>
      </c>
      <c r="J10" s="124" t="e">
        <f>'РБ ВВ 15(2024) |FIT18'!J32+25</f>
        <v>#REF!</v>
      </c>
      <c r="K10" s="124" t="e">
        <f>'РБ ВВ 15(2024) |FIT18'!K32+25</f>
        <v>#REF!</v>
      </c>
      <c r="L10" s="124" t="e">
        <f>'РБ ВВ 15(2024) |FIT18'!L32+25</f>
        <v>#REF!</v>
      </c>
      <c r="M10" s="124" t="e">
        <f>'РБ ВВ 15(2024) |FIT18'!M32+25</f>
        <v>#REF!</v>
      </c>
      <c r="N10" s="124" t="e">
        <f>'РБ ВВ 15(2024) |FIT18'!N32+25</f>
        <v>#REF!</v>
      </c>
      <c r="O10" s="124" t="e">
        <f>'РБ ВВ 15(2024) |FIT18'!O32+25</f>
        <v>#REF!</v>
      </c>
      <c r="P10" s="124" t="e">
        <f>'РБ ВВ 15(2024) |FIT18'!P32+25</f>
        <v>#REF!</v>
      </c>
      <c r="Q10" s="124" t="e">
        <f>'РБ ВВ 15(2024) |FIT18'!Q32+25</f>
        <v>#REF!</v>
      </c>
      <c r="R10" s="124" t="e">
        <f>'РБ ВВ 15(2024) |FIT18'!R32+25</f>
        <v>#REF!</v>
      </c>
      <c r="S10" s="124" t="e">
        <f>'РБ ВВ 15(2024) |FIT18'!S32+25</f>
        <v>#REF!</v>
      </c>
      <c r="T10" s="124" t="e">
        <f>'РБ ВВ 15(2024) |FIT18'!T32+25</f>
        <v>#REF!</v>
      </c>
      <c r="U10" s="124" t="e">
        <f>'РБ ВВ 15(2024) |FIT18'!U32+25</f>
        <v>#REF!</v>
      </c>
      <c r="V10" s="124" t="e">
        <f>'РБ ВВ 15(2024) |FIT18'!V32+25</f>
        <v>#REF!</v>
      </c>
      <c r="W10" s="124" t="e">
        <f>'РБ ВВ 15(2024) |FIT18'!W32+25</f>
        <v>#REF!</v>
      </c>
      <c r="X10" s="124" t="e">
        <f>'РБ ВВ 15(2024) |FIT18'!X32+25</f>
        <v>#REF!</v>
      </c>
      <c r="Y10" s="124" t="e">
        <f>'РБ ВВ 15(2024) |FIT18'!Y32+25</f>
        <v>#REF!</v>
      </c>
      <c r="Z10" s="124" t="e">
        <f>'РБ ВВ 15(2024) |FIT18'!Z32+25</f>
        <v>#REF!</v>
      </c>
      <c r="AA10" s="124" t="e">
        <f>'РБ ВВ 15(2024) |FIT18'!AA32+25</f>
        <v>#REF!</v>
      </c>
      <c r="AB10" s="124" t="e">
        <f>'РБ ВВ 15(2024) |FIT18'!AB32+25</f>
        <v>#REF!</v>
      </c>
      <c r="AC10" s="124" t="e">
        <f>'РБ ВВ 15(2024) |FIT18'!AC32+25</f>
        <v>#REF!</v>
      </c>
      <c r="AD10" s="124" t="e">
        <f>'РБ ВВ 15(2024) |FIT18'!AD32+25</f>
        <v>#REF!</v>
      </c>
      <c r="AE10" s="124" t="e">
        <f>'РБ ВВ 15(2024) |FIT18'!AE32+25</f>
        <v>#REF!</v>
      </c>
      <c r="AF10" s="124" t="e">
        <f>'РБ ВВ 15(2024) |FIT18'!AF32+25</f>
        <v>#REF!</v>
      </c>
      <c r="AG10" s="124" t="e">
        <f>'РБ ВВ 15(2024) |FIT18'!AG32+25</f>
        <v>#REF!</v>
      </c>
      <c r="AH10" s="124" t="e">
        <f>'РБ ВВ 15(2024) |FIT18'!AH32+25</f>
        <v>#REF!</v>
      </c>
      <c r="AI10" s="124" t="e">
        <f>'РБ ВВ 15(2024) |FIT18'!AI32+25</f>
        <v>#REF!</v>
      </c>
      <c r="AJ10" s="124" t="e">
        <f>'РБ ВВ 15(2024) |FIT18'!AJ32+25</f>
        <v>#REF!</v>
      </c>
      <c r="AK10" s="124" t="e">
        <f>'РБ ВВ 15(2024) |FIT18'!AK32+25</f>
        <v>#REF!</v>
      </c>
      <c r="AL10" s="124" t="e">
        <f>'РБ ВВ 15(2024) |FIT18'!AL32+25</f>
        <v>#REF!</v>
      </c>
      <c r="AM10" s="124" t="e">
        <f>'РБ ВВ 15(2024) |FIT18'!AM32+25</f>
        <v>#REF!</v>
      </c>
      <c r="AN10" s="124" t="e">
        <f>'РБ ВВ 15(2024) |FIT18'!AN32+25</f>
        <v>#REF!</v>
      </c>
      <c r="AO10" s="124" t="e">
        <f>'РБ ВВ 15(2024) |FIT18'!AO32+25</f>
        <v>#REF!</v>
      </c>
      <c r="AP10" s="124" t="e">
        <f>'РБ ВВ 15(2024) |FIT18'!AP32+25</f>
        <v>#REF!</v>
      </c>
      <c r="AQ10" s="124" t="e">
        <f>'РБ ВВ 15(2024) |FIT18'!AQ32+25</f>
        <v>#REF!</v>
      </c>
      <c r="AR10" s="124" t="e">
        <f>'РБ ВВ 15(2024) |FIT18'!AR32+25</f>
        <v>#REF!</v>
      </c>
      <c r="AS10" s="124" t="e">
        <f>'РБ ВВ 15(2024) |FIT18'!AS32+25</f>
        <v>#REF!</v>
      </c>
      <c r="AT10" s="124" t="e">
        <f>'РБ ВВ 15(2024) |FIT18'!AT32+25</f>
        <v>#REF!</v>
      </c>
      <c r="AU10" s="124" t="e">
        <f>'РБ ВВ 15(2024) |FIT18'!AU32+25</f>
        <v>#REF!</v>
      </c>
      <c r="AV10" s="124" t="e">
        <f>'РБ ВВ 15(2024) |FIT18'!AV32+25</f>
        <v>#REF!</v>
      </c>
      <c r="AW10" s="124" t="e">
        <f>'РБ ВВ 15(2024) |FIT18'!AW32+25</f>
        <v>#REF!</v>
      </c>
      <c r="AX10" s="124" t="e">
        <f>'РБ ВВ 15(2024) |FIT18'!AX32+25</f>
        <v>#REF!</v>
      </c>
      <c r="AY10" s="124" t="e">
        <f>'РБ ВВ 15(2024) |FIT18'!AY32+25</f>
        <v>#REF!</v>
      </c>
      <c r="AZ10" s="124" t="e">
        <f>'РБ ВВ 15(2024) |FIT18'!AZ32+25</f>
        <v>#REF!</v>
      </c>
      <c r="BA10" s="124" t="e">
        <f>'РБ ВВ 15(2024) |FIT18'!BA32+25</f>
        <v>#REF!</v>
      </c>
      <c r="BB10" s="124" t="e">
        <f>'РБ ВВ 15(2024) |FIT18'!BB32+25</f>
        <v>#REF!</v>
      </c>
      <c r="BC10" s="124" t="e">
        <f>'РБ ВВ 15(2024) |FIT18'!BC32+25</f>
        <v>#REF!</v>
      </c>
      <c r="BD10" s="124" t="e">
        <f>'РБ ВВ 15(2024) |FIT18'!BD32+25</f>
        <v>#REF!</v>
      </c>
    </row>
    <row r="11" spans="1:56" x14ac:dyDescent="0.2">
      <c r="A11" s="97" t="s">
        <v>135</v>
      </c>
      <c r="B11" s="124"/>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c r="AX11" s="124"/>
      <c r="AY11" s="124"/>
      <c r="AZ11" s="124"/>
      <c r="BA11" s="124"/>
      <c r="BB11" s="124"/>
      <c r="BC11" s="124"/>
      <c r="BD11" s="124"/>
    </row>
    <row r="12" spans="1:56" x14ac:dyDescent="0.2">
      <c r="A12" s="99">
        <v>1</v>
      </c>
      <c r="B12" s="124" t="e">
        <f>'РБ ВВ 15(2024) |FIT18'!B34+25</f>
        <v>#REF!</v>
      </c>
      <c r="C12" s="124" t="e">
        <f>'РБ ВВ 15(2024) |FIT18'!C34+25</f>
        <v>#REF!</v>
      </c>
      <c r="D12" s="124" t="e">
        <f>'РБ ВВ 15(2024) |FIT18'!D34+25</f>
        <v>#REF!</v>
      </c>
      <c r="E12" s="124" t="e">
        <f>'РБ ВВ 15(2024) |FIT18'!E34+25</f>
        <v>#REF!</v>
      </c>
      <c r="F12" s="124" t="e">
        <f>'РБ ВВ 15(2024) |FIT18'!F34+25</f>
        <v>#REF!</v>
      </c>
      <c r="G12" s="124" t="e">
        <f>'РБ ВВ 15(2024) |FIT18'!G34+25</f>
        <v>#REF!</v>
      </c>
      <c r="H12" s="124" t="e">
        <f>'РБ ВВ 15(2024) |FIT18'!H34+25</f>
        <v>#REF!</v>
      </c>
      <c r="I12" s="124" t="e">
        <f>'РБ ВВ 15(2024) |FIT18'!I34+25</f>
        <v>#REF!</v>
      </c>
      <c r="J12" s="124" t="e">
        <f>'РБ ВВ 15(2024) |FIT18'!J34+25</f>
        <v>#REF!</v>
      </c>
      <c r="K12" s="124" t="e">
        <f>'РБ ВВ 15(2024) |FIT18'!K34+25</f>
        <v>#REF!</v>
      </c>
      <c r="L12" s="124" t="e">
        <f>'РБ ВВ 15(2024) |FIT18'!L34+25</f>
        <v>#REF!</v>
      </c>
      <c r="M12" s="124" t="e">
        <f>'РБ ВВ 15(2024) |FIT18'!M34+25</f>
        <v>#REF!</v>
      </c>
      <c r="N12" s="124" t="e">
        <f>'РБ ВВ 15(2024) |FIT18'!N34+25</f>
        <v>#REF!</v>
      </c>
      <c r="O12" s="124" t="e">
        <f>'РБ ВВ 15(2024) |FIT18'!O34+25</f>
        <v>#REF!</v>
      </c>
      <c r="P12" s="124" t="e">
        <f>'РБ ВВ 15(2024) |FIT18'!P34+25</f>
        <v>#REF!</v>
      </c>
      <c r="Q12" s="124" t="e">
        <f>'РБ ВВ 15(2024) |FIT18'!Q34+25</f>
        <v>#REF!</v>
      </c>
      <c r="R12" s="124" t="e">
        <f>'РБ ВВ 15(2024) |FIT18'!R34+25</f>
        <v>#REF!</v>
      </c>
      <c r="S12" s="124" t="e">
        <f>'РБ ВВ 15(2024) |FIT18'!S34+25</f>
        <v>#REF!</v>
      </c>
      <c r="T12" s="124" t="e">
        <f>'РБ ВВ 15(2024) |FIT18'!T34+25</f>
        <v>#REF!</v>
      </c>
      <c r="U12" s="124" t="e">
        <f>'РБ ВВ 15(2024) |FIT18'!U34+25</f>
        <v>#REF!</v>
      </c>
      <c r="V12" s="124" t="e">
        <f>'РБ ВВ 15(2024) |FIT18'!V34+25</f>
        <v>#REF!</v>
      </c>
      <c r="W12" s="124" t="e">
        <f>'РБ ВВ 15(2024) |FIT18'!W34+25</f>
        <v>#REF!</v>
      </c>
      <c r="X12" s="124" t="e">
        <f>'РБ ВВ 15(2024) |FIT18'!X34+25</f>
        <v>#REF!</v>
      </c>
      <c r="Y12" s="124" t="e">
        <f>'РБ ВВ 15(2024) |FIT18'!Y34+25</f>
        <v>#REF!</v>
      </c>
      <c r="Z12" s="124" t="e">
        <f>'РБ ВВ 15(2024) |FIT18'!Z34+25</f>
        <v>#REF!</v>
      </c>
      <c r="AA12" s="124" t="e">
        <f>'РБ ВВ 15(2024) |FIT18'!AA34+25</f>
        <v>#REF!</v>
      </c>
      <c r="AB12" s="124" t="e">
        <f>'РБ ВВ 15(2024) |FIT18'!AB34+25</f>
        <v>#REF!</v>
      </c>
      <c r="AC12" s="124" t="e">
        <f>'РБ ВВ 15(2024) |FIT18'!AC34+25</f>
        <v>#REF!</v>
      </c>
      <c r="AD12" s="124" t="e">
        <f>'РБ ВВ 15(2024) |FIT18'!AD34+25</f>
        <v>#REF!</v>
      </c>
      <c r="AE12" s="124" t="e">
        <f>'РБ ВВ 15(2024) |FIT18'!AE34+25</f>
        <v>#REF!</v>
      </c>
      <c r="AF12" s="124" t="e">
        <f>'РБ ВВ 15(2024) |FIT18'!AF34+25</f>
        <v>#REF!</v>
      </c>
      <c r="AG12" s="124" t="e">
        <f>'РБ ВВ 15(2024) |FIT18'!AG34+25</f>
        <v>#REF!</v>
      </c>
      <c r="AH12" s="124" t="e">
        <f>'РБ ВВ 15(2024) |FIT18'!AH34+25</f>
        <v>#REF!</v>
      </c>
      <c r="AI12" s="124" t="e">
        <f>'РБ ВВ 15(2024) |FIT18'!AI34+25</f>
        <v>#REF!</v>
      </c>
      <c r="AJ12" s="124" t="e">
        <f>'РБ ВВ 15(2024) |FIT18'!AJ34+25</f>
        <v>#REF!</v>
      </c>
      <c r="AK12" s="124" t="e">
        <f>'РБ ВВ 15(2024) |FIT18'!AK34+25</f>
        <v>#REF!</v>
      </c>
      <c r="AL12" s="124" t="e">
        <f>'РБ ВВ 15(2024) |FIT18'!AL34+25</f>
        <v>#REF!</v>
      </c>
      <c r="AM12" s="124" t="e">
        <f>'РБ ВВ 15(2024) |FIT18'!AM34+25</f>
        <v>#REF!</v>
      </c>
      <c r="AN12" s="124" t="e">
        <f>'РБ ВВ 15(2024) |FIT18'!AN34+25</f>
        <v>#REF!</v>
      </c>
      <c r="AO12" s="124" t="e">
        <f>'РБ ВВ 15(2024) |FIT18'!AO34+25</f>
        <v>#REF!</v>
      </c>
      <c r="AP12" s="124" t="e">
        <f>'РБ ВВ 15(2024) |FIT18'!AP34+25</f>
        <v>#REF!</v>
      </c>
      <c r="AQ12" s="124" t="e">
        <f>'РБ ВВ 15(2024) |FIT18'!AQ34+25</f>
        <v>#REF!</v>
      </c>
      <c r="AR12" s="124" t="e">
        <f>'РБ ВВ 15(2024) |FIT18'!AR34+25</f>
        <v>#REF!</v>
      </c>
      <c r="AS12" s="124" t="e">
        <f>'РБ ВВ 15(2024) |FIT18'!AS34+25</f>
        <v>#REF!</v>
      </c>
      <c r="AT12" s="124" t="e">
        <f>'РБ ВВ 15(2024) |FIT18'!AT34+25</f>
        <v>#REF!</v>
      </c>
      <c r="AU12" s="124" t="e">
        <f>'РБ ВВ 15(2024) |FIT18'!AU34+25</f>
        <v>#REF!</v>
      </c>
      <c r="AV12" s="124" t="e">
        <f>'РБ ВВ 15(2024) |FIT18'!AV34+25</f>
        <v>#REF!</v>
      </c>
      <c r="AW12" s="124" t="e">
        <f>'РБ ВВ 15(2024) |FIT18'!AW34+25</f>
        <v>#REF!</v>
      </c>
      <c r="AX12" s="124" t="e">
        <f>'РБ ВВ 15(2024) |FIT18'!AX34+25</f>
        <v>#REF!</v>
      </c>
      <c r="AY12" s="124" t="e">
        <f>'РБ ВВ 15(2024) |FIT18'!AY34+25</f>
        <v>#REF!</v>
      </c>
      <c r="AZ12" s="124" t="e">
        <f>'РБ ВВ 15(2024) |FIT18'!AZ34+25</f>
        <v>#REF!</v>
      </c>
      <c r="BA12" s="124" t="e">
        <f>'РБ ВВ 15(2024) |FIT18'!BA34+25</f>
        <v>#REF!</v>
      </c>
      <c r="BB12" s="124" t="e">
        <f>'РБ ВВ 15(2024) |FIT18'!BB34+25</f>
        <v>#REF!</v>
      </c>
      <c r="BC12" s="124" t="e">
        <f>'РБ ВВ 15(2024) |FIT18'!BC34+25</f>
        <v>#REF!</v>
      </c>
      <c r="BD12" s="124" t="e">
        <f>'РБ ВВ 15(2024) |FIT18'!BD34+25</f>
        <v>#REF!</v>
      </c>
    </row>
    <row r="13" spans="1:56" x14ac:dyDescent="0.2">
      <c r="A13" s="99">
        <v>2</v>
      </c>
      <c r="B13" s="124" t="e">
        <f>'РБ ВВ 15(2024) |FIT18'!B35+25</f>
        <v>#REF!</v>
      </c>
      <c r="C13" s="124" t="e">
        <f>'РБ ВВ 15(2024) |FIT18'!C35+25</f>
        <v>#REF!</v>
      </c>
      <c r="D13" s="124" t="e">
        <f>'РБ ВВ 15(2024) |FIT18'!D35+25</f>
        <v>#REF!</v>
      </c>
      <c r="E13" s="124" t="e">
        <f>'РБ ВВ 15(2024) |FIT18'!E35+25</f>
        <v>#REF!</v>
      </c>
      <c r="F13" s="124" t="e">
        <f>'РБ ВВ 15(2024) |FIT18'!F35+25</f>
        <v>#REF!</v>
      </c>
      <c r="G13" s="124" t="e">
        <f>'РБ ВВ 15(2024) |FIT18'!G35+25</f>
        <v>#REF!</v>
      </c>
      <c r="H13" s="124" t="e">
        <f>'РБ ВВ 15(2024) |FIT18'!H35+25</f>
        <v>#REF!</v>
      </c>
      <c r="I13" s="124" t="e">
        <f>'РБ ВВ 15(2024) |FIT18'!I35+25</f>
        <v>#REF!</v>
      </c>
      <c r="J13" s="124" t="e">
        <f>'РБ ВВ 15(2024) |FIT18'!J35+25</f>
        <v>#REF!</v>
      </c>
      <c r="K13" s="124" t="e">
        <f>'РБ ВВ 15(2024) |FIT18'!K35+25</f>
        <v>#REF!</v>
      </c>
      <c r="L13" s="124" t="e">
        <f>'РБ ВВ 15(2024) |FIT18'!L35+25</f>
        <v>#REF!</v>
      </c>
      <c r="M13" s="124" t="e">
        <f>'РБ ВВ 15(2024) |FIT18'!M35+25</f>
        <v>#REF!</v>
      </c>
      <c r="N13" s="124" t="e">
        <f>'РБ ВВ 15(2024) |FIT18'!N35+25</f>
        <v>#REF!</v>
      </c>
      <c r="O13" s="124" t="e">
        <f>'РБ ВВ 15(2024) |FIT18'!O35+25</f>
        <v>#REF!</v>
      </c>
      <c r="P13" s="124" t="e">
        <f>'РБ ВВ 15(2024) |FIT18'!P35+25</f>
        <v>#REF!</v>
      </c>
      <c r="Q13" s="124" t="e">
        <f>'РБ ВВ 15(2024) |FIT18'!Q35+25</f>
        <v>#REF!</v>
      </c>
      <c r="R13" s="124" t="e">
        <f>'РБ ВВ 15(2024) |FIT18'!R35+25</f>
        <v>#REF!</v>
      </c>
      <c r="S13" s="124" t="e">
        <f>'РБ ВВ 15(2024) |FIT18'!S35+25</f>
        <v>#REF!</v>
      </c>
      <c r="T13" s="124" t="e">
        <f>'РБ ВВ 15(2024) |FIT18'!T35+25</f>
        <v>#REF!</v>
      </c>
      <c r="U13" s="124" t="e">
        <f>'РБ ВВ 15(2024) |FIT18'!U35+25</f>
        <v>#REF!</v>
      </c>
      <c r="V13" s="124" t="e">
        <f>'РБ ВВ 15(2024) |FIT18'!V35+25</f>
        <v>#REF!</v>
      </c>
      <c r="W13" s="124" t="e">
        <f>'РБ ВВ 15(2024) |FIT18'!W35+25</f>
        <v>#REF!</v>
      </c>
      <c r="X13" s="124" t="e">
        <f>'РБ ВВ 15(2024) |FIT18'!X35+25</f>
        <v>#REF!</v>
      </c>
      <c r="Y13" s="124" t="e">
        <f>'РБ ВВ 15(2024) |FIT18'!Y35+25</f>
        <v>#REF!</v>
      </c>
      <c r="Z13" s="124" t="e">
        <f>'РБ ВВ 15(2024) |FIT18'!Z35+25</f>
        <v>#REF!</v>
      </c>
      <c r="AA13" s="124" t="e">
        <f>'РБ ВВ 15(2024) |FIT18'!AA35+25</f>
        <v>#REF!</v>
      </c>
      <c r="AB13" s="124" t="e">
        <f>'РБ ВВ 15(2024) |FIT18'!AB35+25</f>
        <v>#REF!</v>
      </c>
      <c r="AC13" s="124" t="e">
        <f>'РБ ВВ 15(2024) |FIT18'!AC35+25</f>
        <v>#REF!</v>
      </c>
      <c r="AD13" s="124" t="e">
        <f>'РБ ВВ 15(2024) |FIT18'!AD35+25</f>
        <v>#REF!</v>
      </c>
      <c r="AE13" s="124" t="e">
        <f>'РБ ВВ 15(2024) |FIT18'!AE35+25</f>
        <v>#REF!</v>
      </c>
      <c r="AF13" s="124" t="e">
        <f>'РБ ВВ 15(2024) |FIT18'!AF35+25</f>
        <v>#REF!</v>
      </c>
      <c r="AG13" s="124" t="e">
        <f>'РБ ВВ 15(2024) |FIT18'!AG35+25</f>
        <v>#REF!</v>
      </c>
      <c r="AH13" s="124" t="e">
        <f>'РБ ВВ 15(2024) |FIT18'!AH35+25</f>
        <v>#REF!</v>
      </c>
      <c r="AI13" s="124" t="e">
        <f>'РБ ВВ 15(2024) |FIT18'!AI35+25</f>
        <v>#REF!</v>
      </c>
      <c r="AJ13" s="124" t="e">
        <f>'РБ ВВ 15(2024) |FIT18'!AJ35+25</f>
        <v>#REF!</v>
      </c>
      <c r="AK13" s="124" t="e">
        <f>'РБ ВВ 15(2024) |FIT18'!AK35+25</f>
        <v>#REF!</v>
      </c>
      <c r="AL13" s="124" t="e">
        <f>'РБ ВВ 15(2024) |FIT18'!AL35+25</f>
        <v>#REF!</v>
      </c>
      <c r="AM13" s="124" t="e">
        <f>'РБ ВВ 15(2024) |FIT18'!AM35+25</f>
        <v>#REF!</v>
      </c>
      <c r="AN13" s="124" t="e">
        <f>'РБ ВВ 15(2024) |FIT18'!AN35+25</f>
        <v>#REF!</v>
      </c>
      <c r="AO13" s="124" t="e">
        <f>'РБ ВВ 15(2024) |FIT18'!AO35+25</f>
        <v>#REF!</v>
      </c>
      <c r="AP13" s="124" t="e">
        <f>'РБ ВВ 15(2024) |FIT18'!AP35+25</f>
        <v>#REF!</v>
      </c>
      <c r="AQ13" s="124" t="e">
        <f>'РБ ВВ 15(2024) |FIT18'!AQ35+25</f>
        <v>#REF!</v>
      </c>
      <c r="AR13" s="124" t="e">
        <f>'РБ ВВ 15(2024) |FIT18'!AR35+25</f>
        <v>#REF!</v>
      </c>
      <c r="AS13" s="124" t="e">
        <f>'РБ ВВ 15(2024) |FIT18'!AS35+25</f>
        <v>#REF!</v>
      </c>
      <c r="AT13" s="124" t="e">
        <f>'РБ ВВ 15(2024) |FIT18'!AT35+25</f>
        <v>#REF!</v>
      </c>
      <c r="AU13" s="124" t="e">
        <f>'РБ ВВ 15(2024) |FIT18'!AU35+25</f>
        <v>#REF!</v>
      </c>
      <c r="AV13" s="124" t="e">
        <f>'РБ ВВ 15(2024) |FIT18'!AV35+25</f>
        <v>#REF!</v>
      </c>
      <c r="AW13" s="124" t="e">
        <f>'РБ ВВ 15(2024) |FIT18'!AW35+25</f>
        <v>#REF!</v>
      </c>
      <c r="AX13" s="124" t="e">
        <f>'РБ ВВ 15(2024) |FIT18'!AX35+25</f>
        <v>#REF!</v>
      </c>
      <c r="AY13" s="124" t="e">
        <f>'РБ ВВ 15(2024) |FIT18'!AY35+25</f>
        <v>#REF!</v>
      </c>
      <c r="AZ13" s="124" t="e">
        <f>'РБ ВВ 15(2024) |FIT18'!AZ35+25</f>
        <v>#REF!</v>
      </c>
      <c r="BA13" s="124" t="e">
        <f>'РБ ВВ 15(2024) |FIT18'!BA35+25</f>
        <v>#REF!</v>
      </c>
      <c r="BB13" s="124" t="e">
        <f>'РБ ВВ 15(2024) |FIT18'!BB35+25</f>
        <v>#REF!</v>
      </c>
      <c r="BC13" s="124" t="e">
        <f>'РБ ВВ 15(2024) |FIT18'!BC35+25</f>
        <v>#REF!</v>
      </c>
      <c r="BD13" s="124" t="e">
        <f>'РБ ВВ 15(2024) |FIT18'!BD35+25</f>
        <v>#REF!</v>
      </c>
    </row>
    <row r="14" spans="1:56" x14ac:dyDescent="0.2">
      <c r="A14" s="97" t="s">
        <v>137</v>
      </c>
      <c r="B14" s="124"/>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row>
    <row r="15" spans="1:56" x14ac:dyDescent="0.2">
      <c r="A15" s="99">
        <v>1</v>
      </c>
      <c r="B15" s="124" t="e">
        <f>'РБ ВВ 15(2024) |FIT18'!B37+25</f>
        <v>#REF!</v>
      </c>
      <c r="C15" s="124" t="e">
        <f>'РБ ВВ 15(2024) |FIT18'!C37+25</f>
        <v>#REF!</v>
      </c>
      <c r="D15" s="124" t="e">
        <f>'РБ ВВ 15(2024) |FIT18'!D37+25</f>
        <v>#REF!</v>
      </c>
      <c r="E15" s="124" t="e">
        <f>'РБ ВВ 15(2024) |FIT18'!E37+25</f>
        <v>#REF!</v>
      </c>
      <c r="F15" s="124" t="e">
        <f>'РБ ВВ 15(2024) |FIT18'!F37+25</f>
        <v>#REF!</v>
      </c>
      <c r="G15" s="124" t="e">
        <f>'РБ ВВ 15(2024) |FIT18'!G37+25</f>
        <v>#REF!</v>
      </c>
      <c r="H15" s="124" t="e">
        <f>'РБ ВВ 15(2024) |FIT18'!H37+25</f>
        <v>#REF!</v>
      </c>
      <c r="I15" s="124" t="e">
        <f>'РБ ВВ 15(2024) |FIT18'!I37+25</f>
        <v>#REF!</v>
      </c>
      <c r="J15" s="124" t="e">
        <f>'РБ ВВ 15(2024) |FIT18'!J37+25</f>
        <v>#REF!</v>
      </c>
      <c r="K15" s="124" t="e">
        <f>'РБ ВВ 15(2024) |FIT18'!K37+25</f>
        <v>#REF!</v>
      </c>
      <c r="L15" s="124" t="e">
        <f>'РБ ВВ 15(2024) |FIT18'!L37+25</f>
        <v>#REF!</v>
      </c>
      <c r="M15" s="124" t="e">
        <f>'РБ ВВ 15(2024) |FIT18'!M37+25</f>
        <v>#REF!</v>
      </c>
      <c r="N15" s="124" t="e">
        <f>'РБ ВВ 15(2024) |FIT18'!N37+25</f>
        <v>#REF!</v>
      </c>
      <c r="O15" s="124" t="e">
        <f>'РБ ВВ 15(2024) |FIT18'!O37+25</f>
        <v>#REF!</v>
      </c>
      <c r="P15" s="124" t="e">
        <f>'РБ ВВ 15(2024) |FIT18'!P37+25</f>
        <v>#REF!</v>
      </c>
      <c r="Q15" s="124" t="e">
        <f>'РБ ВВ 15(2024) |FIT18'!Q37+25</f>
        <v>#REF!</v>
      </c>
      <c r="R15" s="124" t="e">
        <f>'РБ ВВ 15(2024) |FIT18'!R37+25</f>
        <v>#REF!</v>
      </c>
      <c r="S15" s="124" t="e">
        <f>'РБ ВВ 15(2024) |FIT18'!S37+25</f>
        <v>#REF!</v>
      </c>
      <c r="T15" s="124" t="e">
        <f>'РБ ВВ 15(2024) |FIT18'!T37+25</f>
        <v>#REF!</v>
      </c>
      <c r="U15" s="124" t="e">
        <f>'РБ ВВ 15(2024) |FIT18'!U37+25</f>
        <v>#REF!</v>
      </c>
      <c r="V15" s="124" t="e">
        <f>'РБ ВВ 15(2024) |FIT18'!V37+25</f>
        <v>#REF!</v>
      </c>
      <c r="W15" s="124" t="e">
        <f>'РБ ВВ 15(2024) |FIT18'!W37+25</f>
        <v>#REF!</v>
      </c>
      <c r="X15" s="124" t="e">
        <f>'РБ ВВ 15(2024) |FIT18'!X37+25</f>
        <v>#REF!</v>
      </c>
      <c r="Y15" s="124" t="e">
        <f>'РБ ВВ 15(2024) |FIT18'!Y37+25</f>
        <v>#REF!</v>
      </c>
      <c r="Z15" s="124" t="e">
        <f>'РБ ВВ 15(2024) |FIT18'!Z37+25</f>
        <v>#REF!</v>
      </c>
      <c r="AA15" s="124" t="e">
        <f>'РБ ВВ 15(2024) |FIT18'!AA37+25</f>
        <v>#REF!</v>
      </c>
      <c r="AB15" s="124" t="e">
        <f>'РБ ВВ 15(2024) |FIT18'!AB37+25</f>
        <v>#REF!</v>
      </c>
      <c r="AC15" s="124" t="e">
        <f>'РБ ВВ 15(2024) |FIT18'!AC37+25</f>
        <v>#REF!</v>
      </c>
      <c r="AD15" s="124" t="e">
        <f>'РБ ВВ 15(2024) |FIT18'!AD37+25</f>
        <v>#REF!</v>
      </c>
      <c r="AE15" s="124" t="e">
        <f>'РБ ВВ 15(2024) |FIT18'!AE37+25</f>
        <v>#REF!</v>
      </c>
      <c r="AF15" s="124" t="e">
        <f>'РБ ВВ 15(2024) |FIT18'!AF37+25</f>
        <v>#REF!</v>
      </c>
      <c r="AG15" s="124" t="e">
        <f>'РБ ВВ 15(2024) |FIT18'!AG37+25</f>
        <v>#REF!</v>
      </c>
      <c r="AH15" s="124" t="e">
        <f>'РБ ВВ 15(2024) |FIT18'!AH37+25</f>
        <v>#REF!</v>
      </c>
      <c r="AI15" s="124" t="e">
        <f>'РБ ВВ 15(2024) |FIT18'!AI37+25</f>
        <v>#REF!</v>
      </c>
      <c r="AJ15" s="124" t="e">
        <f>'РБ ВВ 15(2024) |FIT18'!AJ37+25</f>
        <v>#REF!</v>
      </c>
      <c r="AK15" s="124" t="e">
        <f>'РБ ВВ 15(2024) |FIT18'!AK37+25</f>
        <v>#REF!</v>
      </c>
      <c r="AL15" s="124" t="e">
        <f>'РБ ВВ 15(2024) |FIT18'!AL37+25</f>
        <v>#REF!</v>
      </c>
      <c r="AM15" s="124" t="e">
        <f>'РБ ВВ 15(2024) |FIT18'!AM37+25</f>
        <v>#REF!</v>
      </c>
      <c r="AN15" s="124" t="e">
        <f>'РБ ВВ 15(2024) |FIT18'!AN37+25</f>
        <v>#REF!</v>
      </c>
      <c r="AO15" s="124" t="e">
        <f>'РБ ВВ 15(2024) |FIT18'!AO37+25</f>
        <v>#REF!</v>
      </c>
      <c r="AP15" s="124" t="e">
        <f>'РБ ВВ 15(2024) |FIT18'!AP37+25</f>
        <v>#REF!</v>
      </c>
      <c r="AQ15" s="124" t="e">
        <f>'РБ ВВ 15(2024) |FIT18'!AQ37+25</f>
        <v>#REF!</v>
      </c>
      <c r="AR15" s="124" t="e">
        <f>'РБ ВВ 15(2024) |FIT18'!AR37+25</f>
        <v>#REF!</v>
      </c>
      <c r="AS15" s="124" t="e">
        <f>'РБ ВВ 15(2024) |FIT18'!AS37+25</f>
        <v>#REF!</v>
      </c>
      <c r="AT15" s="124" t="e">
        <f>'РБ ВВ 15(2024) |FIT18'!AT37+25</f>
        <v>#REF!</v>
      </c>
      <c r="AU15" s="124" t="e">
        <f>'РБ ВВ 15(2024) |FIT18'!AU37+25</f>
        <v>#REF!</v>
      </c>
      <c r="AV15" s="124" t="e">
        <f>'РБ ВВ 15(2024) |FIT18'!AV37+25</f>
        <v>#REF!</v>
      </c>
      <c r="AW15" s="124" t="e">
        <f>'РБ ВВ 15(2024) |FIT18'!AW37+25</f>
        <v>#REF!</v>
      </c>
      <c r="AX15" s="124" t="e">
        <f>'РБ ВВ 15(2024) |FIT18'!AX37+25</f>
        <v>#REF!</v>
      </c>
      <c r="AY15" s="124" t="e">
        <f>'РБ ВВ 15(2024) |FIT18'!AY37+25</f>
        <v>#REF!</v>
      </c>
      <c r="AZ15" s="124" t="e">
        <f>'РБ ВВ 15(2024) |FIT18'!AZ37+25</f>
        <v>#REF!</v>
      </c>
      <c r="BA15" s="124" t="e">
        <f>'РБ ВВ 15(2024) |FIT18'!BA37+25</f>
        <v>#REF!</v>
      </c>
      <c r="BB15" s="124" t="e">
        <f>'РБ ВВ 15(2024) |FIT18'!BB37+25</f>
        <v>#REF!</v>
      </c>
      <c r="BC15" s="124" t="e">
        <f>'РБ ВВ 15(2024) |FIT18'!BC37+25</f>
        <v>#REF!</v>
      </c>
      <c r="BD15" s="124" t="e">
        <f>'РБ ВВ 15(2024) |FIT18'!BD37+25</f>
        <v>#REF!</v>
      </c>
    </row>
    <row r="16" spans="1:56" x14ac:dyDescent="0.2">
      <c r="A16" s="99">
        <v>2</v>
      </c>
      <c r="B16" s="124" t="e">
        <f>'РБ ВВ 15(2024) |FIT18'!B38+25</f>
        <v>#REF!</v>
      </c>
      <c r="C16" s="124" t="e">
        <f>'РБ ВВ 15(2024) |FIT18'!C38+25</f>
        <v>#REF!</v>
      </c>
      <c r="D16" s="124" t="e">
        <f>'РБ ВВ 15(2024) |FIT18'!D38+25</f>
        <v>#REF!</v>
      </c>
      <c r="E16" s="124" t="e">
        <f>'РБ ВВ 15(2024) |FIT18'!E38+25</f>
        <v>#REF!</v>
      </c>
      <c r="F16" s="124" t="e">
        <f>'РБ ВВ 15(2024) |FIT18'!F38+25</f>
        <v>#REF!</v>
      </c>
      <c r="G16" s="124" t="e">
        <f>'РБ ВВ 15(2024) |FIT18'!G38+25</f>
        <v>#REF!</v>
      </c>
      <c r="H16" s="124" t="e">
        <f>'РБ ВВ 15(2024) |FIT18'!H38+25</f>
        <v>#REF!</v>
      </c>
      <c r="I16" s="124" t="e">
        <f>'РБ ВВ 15(2024) |FIT18'!I38+25</f>
        <v>#REF!</v>
      </c>
      <c r="J16" s="124" t="e">
        <f>'РБ ВВ 15(2024) |FIT18'!J38+25</f>
        <v>#REF!</v>
      </c>
      <c r="K16" s="124" t="e">
        <f>'РБ ВВ 15(2024) |FIT18'!K38+25</f>
        <v>#REF!</v>
      </c>
      <c r="L16" s="124" t="e">
        <f>'РБ ВВ 15(2024) |FIT18'!L38+25</f>
        <v>#REF!</v>
      </c>
      <c r="M16" s="124" t="e">
        <f>'РБ ВВ 15(2024) |FIT18'!M38+25</f>
        <v>#REF!</v>
      </c>
      <c r="N16" s="124" t="e">
        <f>'РБ ВВ 15(2024) |FIT18'!N38+25</f>
        <v>#REF!</v>
      </c>
      <c r="O16" s="124" t="e">
        <f>'РБ ВВ 15(2024) |FIT18'!O38+25</f>
        <v>#REF!</v>
      </c>
      <c r="P16" s="124" t="e">
        <f>'РБ ВВ 15(2024) |FIT18'!P38+25</f>
        <v>#REF!</v>
      </c>
      <c r="Q16" s="124" t="e">
        <f>'РБ ВВ 15(2024) |FIT18'!Q38+25</f>
        <v>#REF!</v>
      </c>
      <c r="R16" s="124" t="e">
        <f>'РБ ВВ 15(2024) |FIT18'!R38+25</f>
        <v>#REF!</v>
      </c>
      <c r="S16" s="124" t="e">
        <f>'РБ ВВ 15(2024) |FIT18'!S38+25</f>
        <v>#REF!</v>
      </c>
      <c r="T16" s="124" t="e">
        <f>'РБ ВВ 15(2024) |FIT18'!T38+25</f>
        <v>#REF!</v>
      </c>
      <c r="U16" s="124" t="e">
        <f>'РБ ВВ 15(2024) |FIT18'!U38+25</f>
        <v>#REF!</v>
      </c>
      <c r="V16" s="124" t="e">
        <f>'РБ ВВ 15(2024) |FIT18'!V38+25</f>
        <v>#REF!</v>
      </c>
      <c r="W16" s="124" t="e">
        <f>'РБ ВВ 15(2024) |FIT18'!W38+25</f>
        <v>#REF!</v>
      </c>
      <c r="X16" s="124" t="e">
        <f>'РБ ВВ 15(2024) |FIT18'!X38+25</f>
        <v>#REF!</v>
      </c>
      <c r="Y16" s="124" t="e">
        <f>'РБ ВВ 15(2024) |FIT18'!Y38+25</f>
        <v>#REF!</v>
      </c>
      <c r="Z16" s="124" t="e">
        <f>'РБ ВВ 15(2024) |FIT18'!Z38+25</f>
        <v>#REF!</v>
      </c>
      <c r="AA16" s="124" t="e">
        <f>'РБ ВВ 15(2024) |FIT18'!AA38+25</f>
        <v>#REF!</v>
      </c>
      <c r="AB16" s="124" t="e">
        <f>'РБ ВВ 15(2024) |FIT18'!AB38+25</f>
        <v>#REF!</v>
      </c>
      <c r="AC16" s="124" t="e">
        <f>'РБ ВВ 15(2024) |FIT18'!AC38+25</f>
        <v>#REF!</v>
      </c>
      <c r="AD16" s="124" t="e">
        <f>'РБ ВВ 15(2024) |FIT18'!AD38+25</f>
        <v>#REF!</v>
      </c>
      <c r="AE16" s="124" t="e">
        <f>'РБ ВВ 15(2024) |FIT18'!AE38+25</f>
        <v>#REF!</v>
      </c>
      <c r="AF16" s="124" t="e">
        <f>'РБ ВВ 15(2024) |FIT18'!AF38+25</f>
        <v>#REF!</v>
      </c>
      <c r="AG16" s="124" t="e">
        <f>'РБ ВВ 15(2024) |FIT18'!AG38+25</f>
        <v>#REF!</v>
      </c>
      <c r="AH16" s="124" t="e">
        <f>'РБ ВВ 15(2024) |FIT18'!AH38+25</f>
        <v>#REF!</v>
      </c>
      <c r="AI16" s="124" t="e">
        <f>'РБ ВВ 15(2024) |FIT18'!AI38+25</f>
        <v>#REF!</v>
      </c>
      <c r="AJ16" s="124" t="e">
        <f>'РБ ВВ 15(2024) |FIT18'!AJ38+25</f>
        <v>#REF!</v>
      </c>
      <c r="AK16" s="124" t="e">
        <f>'РБ ВВ 15(2024) |FIT18'!AK38+25</f>
        <v>#REF!</v>
      </c>
      <c r="AL16" s="124" t="e">
        <f>'РБ ВВ 15(2024) |FIT18'!AL38+25</f>
        <v>#REF!</v>
      </c>
      <c r="AM16" s="124" t="e">
        <f>'РБ ВВ 15(2024) |FIT18'!AM38+25</f>
        <v>#REF!</v>
      </c>
      <c r="AN16" s="124" t="e">
        <f>'РБ ВВ 15(2024) |FIT18'!AN38+25</f>
        <v>#REF!</v>
      </c>
      <c r="AO16" s="124" t="e">
        <f>'РБ ВВ 15(2024) |FIT18'!AO38+25</f>
        <v>#REF!</v>
      </c>
      <c r="AP16" s="124" t="e">
        <f>'РБ ВВ 15(2024) |FIT18'!AP38+25</f>
        <v>#REF!</v>
      </c>
      <c r="AQ16" s="124" t="e">
        <f>'РБ ВВ 15(2024) |FIT18'!AQ38+25</f>
        <v>#REF!</v>
      </c>
      <c r="AR16" s="124" t="e">
        <f>'РБ ВВ 15(2024) |FIT18'!AR38+25</f>
        <v>#REF!</v>
      </c>
      <c r="AS16" s="124" t="e">
        <f>'РБ ВВ 15(2024) |FIT18'!AS38+25</f>
        <v>#REF!</v>
      </c>
      <c r="AT16" s="124" t="e">
        <f>'РБ ВВ 15(2024) |FIT18'!AT38+25</f>
        <v>#REF!</v>
      </c>
      <c r="AU16" s="124" t="e">
        <f>'РБ ВВ 15(2024) |FIT18'!AU38+25</f>
        <v>#REF!</v>
      </c>
      <c r="AV16" s="124" t="e">
        <f>'РБ ВВ 15(2024) |FIT18'!AV38+25</f>
        <v>#REF!</v>
      </c>
      <c r="AW16" s="124" t="e">
        <f>'РБ ВВ 15(2024) |FIT18'!AW38+25</f>
        <v>#REF!</v>
      </c>
      <c r="AX16" s="124" t="e">
        <f>'РБ ВВ 15(2024) |FIT18'!AX38+25</f>
        <v>#REF!</v>
      </c>
      <c r="AY16" s="124" t="e">
        <f>'РБ ВВ 15(2024) |FIT18'!AY38+25</f>
        <v>#REF!</v>
      </c>
      <c r="AZ16" s="124" t="e">
        <f>'РБ ВВ 15(2024) |FIT18'!AZ38+25</f>
        <v>#REF!</v>
      </c>
      <c r="BA16" s="124" t="e">
        <f>'РБ ВВ 15(2024) |FIT18'!BA38+25</f>
        <v>#REF!</v>
      </c>
      <c r="BB16" s="124" t="e">
        <f>'РБ ВВ 15(2024) |FIT18'!BB38+25</f>
        <v>#REF!</v>
      </c>
      <c r="BC16" s="124" t="e">
        <f>'РБ ВВ 15(2024) |FIT18'!BC38+25</f>
        <v>#REF!</v>
      </c>
      <c r="BD16" s="124" t="e">
        <f>'РБ ВВ 15(2024) |FIT18'!BD38+25</f>
        <v>#REF!</v>
      </c>
    </row>
    <row r="17" spans="1:56" x14ac:dyDescent="0.2">
      <c r="A17" s="97" t="s">
        <v>139</v>
      </c>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row>
    <row r="18" spans="1:56" x14ac:dyDescent="0.2">
      <c r="A18" s="98" t="s">
        <v>78</v>
      </c>
      <c r="B18" s="124" t="e">
        <f>'РБ ВВ 15(2024) |FIT18'!B40+25</f>
        <v>#REF!</v>
      </c>
      <c r="C18" s="124" t="e">
        <f>'РБ ВВ 15(2024) |FIT18'!C40+25</f>
        <v>#REF!</v>
      </c>
      <c r="D18" s="124" t="e">
        <f>'РБ ВВ 15(2024) |FIT18'!D40+25</f>
        <v>#REF!</v>
      </c>
      <c r="E18" s="124" t="e">
        <f>'РБ ВВ 15(2024) |FIT18'!E40+25</f>
        <v>#REF!</v>
      </c>
      <c r="F18" s="124" t="e">
        <f>'РБ ВВ 15(2024) |FIT18'!F40+25</f>
        <v>#REF!</v>
      </c>
      <c r="G18" s="124" t="e">
        <f>'РБ ВВ 15(2024) |FIT18'!G40+25</f>
        <v>#REF!</v>
      </c>
      <c r="H18" s="124" t="e">
        <f>'РБ ВВ 15(2024) |FIT18'!H40+25</f>
        <v>#REF!</v>
      </c>
      <c r="I18" s="124" t="e">
        <f>'РБ ВВ 15(2024) |FIT18'!I40+25</f>
        <v>#REF!</v>
      </c>
      <c r="J18" s="124" t="e">
        <f>'РБ ВВ 15(2024) |FIT18'!J40+25</f>
        <v>#REF!</v>
      </c>
      <c r="K18" s="124" t="e">
        <f>'РБ ВВ 15(2024) |FIT18'!K40+25</f>
        <v>#REF!</v>
      </c>
      <c r="L18" s="124" t="e">
        <f>'РБ ВВ 15(2024) |FIT18'!L40+25</f>
        <v>#REF!</v>
      </c>
      <c r="M18" s="124" t="e">
        <f>'РБ ВВ 15(2024) |FIT18'!M40+25</f>
        <v>#REF!</v>
      </c>
      <c r="N18" s="124" t="e">
        <f>'РБ ВВ 15(2024) |FIT18'!N40+25</f>
        <v>#REF!</v>
      </c>
      <c r="O18" s="124" t="e">
        <f>'РБ ВВ 15(2024) |FIT18'!O40+25</f>
        <v>#REF!</v>
      </c>
      <c r="P18" s="124" t="e">
        <f>'РБ ВВ 15(2024) |FIT18'!P40+25</f>
        <v>#REF!</v>
      </c>
      <c r="Q18" s="124" t="e">
        <f>'РБ ВВ 15(2024) |FIT18'!Q40+25</f>
        <v>#REF!</v>
      </c>
      <c r="R18" s="124" t="e">
        <f>'РБ ВВ 15(2024) |FIT18'!R40+25</f>
        <v>#REF!</v>
      </c>
      <c r="S18" s="124" t="e">
        <f>'РБ ВВ 15(2024) |FIT18'!S40+25</f>
        <v>#REF!</v>
      </c>
      <c r="T18" s="124" t="e">
        <f>'РБ ВВ 15(2024) |FIT18'!T40+25</f>
        <v>#REF!</v>
      </c>
      <c r="U18" s="124" t="e">
        <f>'РБ ВВ 15(2024) |FIT18'!U40+25</f>
        <v>#REF!</v>
      </c>
      <c r="V18" s="124" t="e">
        <f>'РБ ВВ 15(2024) |FIT18'!V40+25</f>
        <v>#REF!</v>
      </c>
      <c r="W18" s="124" t="e">
        <f>'РБ ВВ 15(2024) |FIT18'!W40+25</f>
        <v>#REF!</v>
      </c>
      <c r="X18" s="124" t="e">
        <f>'РБ ВВ 15(2024) |FIT18'!X40+25</f>
        <v>#REF!</v>
      </c>
      <c r="Y18" s="124" t="e">
        <f>'РБ ВВ 15(2024) |FIT18'!Y40+25</f>
        <v>#REF!</v>
      </c>
      <c r="Z18" s="124" t="e">
        <f>'РБ ВВ 15(2024) |FIT18'!Z40+25</f>
        <v>#REF!</v>
      </c>
      <c r="AA18" s="124" t="e">
        <f>'РБ ВВ 15(2024) |FIT18'!AA40+25</f>
        <v>#REF!</v>
      </c>
      <c r="AB18" s="124" t="e">
        <f>'РБ ВВ 15(2024) |FIT18'!AB40+25</f>
        <v>#REF!</v>
      </c>
      <c r="AC18" s="124" t="e">
        <f>'РБ ВВ 15(2024) |FIT18'!AC40+25</f>
        <v>#REF!</v>
      </c>
      <c r="AD18" s="124" t="e">
        <f>'РБ ВВ 15(2024) |FIT18'!AD40+25</f>
        <v>#REF!</v>
      </c>
      <c r="AE18" s="124" t="e">
        <f>'РБ ВВ 15(2024) |FIT18'!AE40+25</f>
        <v>#REF!</v>
      </c>
      <c r="AF18" s="124" t="e">
        <f>'РБ ВВ 15(2024) |FIT18'!AF40+25</f>
        <v>#REF!</v>
      </c>
      <c r="AG18" s="124" t="e">
        <f>'РБ ВВ 15(2024) |FIT18'!AG40+25</f>
        <v>#REF!</v>
      </c>
      <c r="AH18" s="124" t="e">
        <f>'РБ ВВ 15(2024) |FIT18'!AH40+25</f>
        <v>#REF!</v>
      </c>
      <c r="AI18" s="124" t="e">
        <f>'РБ ВВ 15(2024) |FIT18'!AI40+25</f>
        <v>#REF!</v>
      </c>
      <c r="AJ18" s="124" t="e">
        <f>'РБ ВВ 15(2024) |FIT18'!AJ40+25</f>
        <v>#REF!</v>
      </c>
      <c r="AK18" s="124" t="e">
        <f>'РБ ВВ 15(2024) |FIT18'!AK40+25</f>
        <v>#REF!</v>
      </c>
      <c r="AL18" s="124" t="e">
        <f>'РБ ВВ 15(2024) |FIT18'!AL40+25</f>
        <v>#REF!</v>
      </c>
      <c r="AM18" s="124" t="e">
        <f>'РБ ВВ 15(2024) |FIT18'!AM40+25</f>
        <v>#REF!</v>
      </c>
      <c r="AN18" s="124" t="e">
        <f>'РБ ВВ 15(2024) |FIT18'!AN40+25</f>
        <v>#REF!</v>
      </c>
      <c r="AO18" s="124" t="e">
        <f>'РБ ВВ 15(2024) |FIT18'!AO40+25</f>
        <v>#REF!</v>
      </c>
      <c r="AP18" s="124" t="e">
        <f>'РБ ВВ 15(2024) |FIT18'!AP40+25</f>
        <v>#REF!</v>
      </c>
      <c r="AQ18" s="124" t="e">
        <f>'РБ ВВ 15(2024) |FIT18'!AQ40+25</f>
        <v>#REF!</v>
      </c>
      <c r="AR18" s="124" t="e">
        <f>'РБ ВВ 15(2024) |FIT18'!AR40+25</f>
        <v>#REF!</v>
      </c>
      <c r="AS18" s="124" t="e">
        <f>'РБ ВВ 15(2024) |FIT18'!AS40+25</f>
        <v>#REF!</v>
      </c>
      <c r="AT18" s="124" t="e">
        <f>'РБ ВВ 15(2024) |FIT18'!AT40+25</f>
        <v>#REF!</v>
      </c>
      <c r="AU18" s="124" t="e">
        <f>'РБ ВВ 15(2024) |FIT18'!AU40+25</f>
        <v>#REF!</v>
      </c>
      <c r="AV18" s="124" t="e">
        <f>'РБ ВВ 15(2024) |FIT18'!AV40+25</f>
        <v>#REF!</v>
      </c>
      <c r="AW18" s="124" t="e">
        <f>'РБ ВВ 15(2024) |FIT18'!AW40+25</f>
        <v>#REF!</v>
      </c>
      <c r="AX18" s="124" t="e">
        <f>'РБ ВВ 15(2024) |FIT18'!AX40+25</f>
        <v>#REF!</v>
      </c>
      <c r="AY18" s="124" t="e">
        <f>'РБ ВВ 15(2024) |FIT18'!AY40+25</f>
        <v>#REF!</v>
      </c>
      <c r="AZ18" s="124" t="e">
        <f>'РБ ВВ 15(2024) |FIT18'!AZ40+25</f>
        <v>#REF!</v>
      </c>
      <c r="BA18" s="124" t="e">
        <f>'РБ ВВ 15(2024) |FIT18'!BA40+25</f>
        <v>#REF!</v>
      </c>
      <c r="BB18" s="124" t="e">
        <f>'РБ ВВ 15(2024) |FIT18'!BB40+25</f>
        <v>#REF!</v>
      </c>
      <c r="BC18" s="124" t="e">
        <f>'РБ ВВ 15(2024) |FIT18'!BC40+25</f>
        <v>#REF!</v>
      </c>
      <c r="BD18" s="124" t="e">
        <f>'РБ ВВ 15(2024) |FIT18'!BD40+25</f>
        <v>#REF!</v>
      </c>
    </row>
    <row r="19" spans="1:56" x14ac:dyDescent="0.2">
      <c r="A19" s="97" t="s">
        <v>138</v>
      </c>
      <c r="B19" s="124"/>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c r="BA19" s="124"/>
      <c r="BB19" s="124"/>
      <c r="BC19" s="124"/>
      <c r="BD19" s="124"/>
    </row>
    <row r="20" spans="1:56" x14ac:dyDescent="0.2">
      <c r="A20" s="98" t="s">
        <v>67</v>
      </c>
      <c r="B20" s="124" t="e">
        <f>'РБ ВВ 15(2024) |FIT18'!B42+25</f>
        <v>#REF!</v>
      </c>
      <c r="C20" s="124" t="e">
        <f>'РБ ВВ 15(2024) |FIT18'!C42+25</f>
        <v>#REF!</v>
      </c>
      <c r="D20" s="124" t="e">
        <f>'РБ ВВ 15(2024) |FIT18'!D42+25</f>
        <v>#REF!</v>
      </c>
      <c r="E20" s="124" t="e">
        <f>'РБ ВВ 15(2024) |FIT18'!E42+25</f>
        <v>#REF!</v>
      </c>
      <c r="F20" s="124" t="e">
        <f>'РБ ВВ 15(2024) |FIT18'!F42+25</f>
        <v>#REF!</v>
      </c>
      <c r="G20" s="124" t="e">
        <f>'РБ ВВ 15(2024) |FIT18'!G42+25</f>
        <v>#REF!</v>
      </c>
      <c r="H20" s="124" t="e">
        <f>'РБ ВВ 15(2024) |FIT18'!H42+25</f>
        <v>#REF!</v>
      </c>
      <c r="I20" s="124" t="e">
        <f>'РБ ВВ 15(2024) |FIT18'!I42+25</f>
        <v>#REF!</v>
      </c>
      <c r="J20" s="124" t="e">
        <f>'РБ ВВ 15(2024) |FIT18'!J42+25</f>
        <v>#REF!</v>
      </c>
      <c r="K20" s="124" t="e">
        <f>'РБ ВВ 15(2024) |FIT18'!K42+25</f>
        <v>#REF!</v>
      </c>
      <c r="L20" s="124" t="e">
        <f>'РБ ВВ 15(2024) |FIT18'!L42+25</f>
        <v>#REF!</v>
      </c>
      <c r="M20" s="124" t="e">
        <f>'РБ ВВ 15(2024) |FIT18'!M42+25</f>
        <v>#REF!</v>
      </c>
      <c r="N20" s="124" t="e">
        <f>'РБ ВВ 15(2024) |FIT18'!N42+25</f>
        <v>#REF!</v>
      </c>
      <c r="O20" s="124" t="e">
        <f>'РБ ВВ 15(2024) |FIT18'!O42+25</f>
        <v>#REF!</v>
      </c>
      <c r="P20" s="124" t="e">
        <f>'РБ ВВ 15(2024) |FIT18'!P42+25</f>
        <v>#REF!</v>
      </c>
      <c r="Q20" s="124" t="e">
        <f>'РБ ВВ 15(2024) |FIT18'!Q42+25</f>
        <v>#REF!</v>
      </c>
      <c r="R20" s="124" t="e">
        <f>'РБ ВВ 15(2024) |FIT18'!R42+25</f>
        <v>#REF!</v>
      </c>
      <c r="S20" s="124" t="e">
        <f>'РБ ВВ 15(2024) |FIT18'!S42+25</f>
        <v>#REF!</v>
      </c>
      <c r="T20" s="124" t="e">
        <f>'РБ ВВ 15(2024) |FIT18'!T42+25</f>
        <v>#REF!</v>
      </c>
      <c r="U20" s="124" t="e">
        <f>'РБ ВВ 15(2024) |FIT18'!U42+25</f>
        <v>#REF!</v>
      </c>
      <c r="V20" s="124" t="e">
        <f>'РБ ВВ 15(2024) |FIT18'!V42+25</f>
        <v>#REF!</v>
      </c>
      <c r="W20" s="124" t="e">
        <f>'РБ ВВ 15(2024) |FIT18'!W42+25</f>
        <v>#REF!</v>
      </c>
      <c r="X20" s="124" t="e">
        <f>'РБ ВВ 15(2024) |FIT18'!X42+25</f>
        <v>#REF!</v>
      </c>
      <c r="Y20" s="124" t="e">
        <f>'РБ ВВ 15(2024) |FIT18'!Y42+25</f>
        <v>#REF!</v>
      </c>
      <c r="Z20" s="124" t="e">
        <f>'РБ ВВ 15(2024) |FIT18'!Z42+25</f>
        <v>#REF!</v>
      </c>
      <c r="AA20" s="124" t="e">
        <f>'РБ ВВ 15(2024) |FIT18'!AA42+25</f>
        <v>#REF!</v>
      </c>
      <c r="AB20" s="124" t="e">
        <f>'РБ ВВ 15(2024) |FIT18'!AB42+25</f>
        <v>#REF!</v>
      </c>
      <c r="AC20" s="124" t="e">
        <f>'РБ ВВ 15(2024) |FIT18'!AC42+25</f>
        <v>#REF!</v>
      </c>
      <c r="AD20" s="124" t="e">
        <f>'РБ ВВ 15(2024) |FIT18'!AD42+25</f>
        <v>#REF!</v>
      </c>
      <c r="AE20" s="124" t="e">
        <f>'РБ ВВ 15(2024) |FIT18'!AE42+25</f>
        <v>#REF!</v>
      </c>
      <c r="AF20" s="124" t="e">
        <f>'РБ ВВ 15(2024) |FIT18'!AF42+25</f>
        <v>#REF!</v>
      </c>
      <c r="AG20" s="124" t="e">
        <f>'РБ ВВ 15(2024) |FIT18'!AG42+25</f>
        <v>#REF!</v>
      </c>
      <c r="AH20" s="124" t="e">
        <f>'РБ ВВ 15(2024) |FIT18'!AH42+25</f>
        <v>#REF!</v>
      </c>
      <c r="AI20" s="124" t="e">
        <f>'РБ ВВ 15(2024) |FIT18'!AI42+25</f>
        <v>#REF!</v>
      </c>
      <c r="AJ20" s="124" t="e">
        <f>'РБ ВВ 15(2024) |FIT18'!AJ42+25</f>
        <v>#REF!</v>
      </c>
      <c r="AK20" s="124" t="e">
        <f>'РБ ВВ 15(2024) |FIT18'!AK42+25</f>
        <v>#REF!</v>
      </c>
      <c r="AL20" s="124" t="e">
        <f>'РБ ВВ 15(2024) |FIT18'!AL42+25</f>
        <v>#REF!</v>
      </c>
      <c r="AM20" s="124" t="e">
        <f>'РБ ВВ 15(2024) |FIT18'!AM42+25</f>
        <v>#REF!</v>
      </c>
      <c r="AN20" s="124" t="e">
        <f>'РБ ВВ 15(2024) |FIT18'!AN42+25</f>
        <v>#REF!</v>
      </c>
      <c r="AO20" s="124" t="e">
        <f>'РБ ВВ 15(2024) |FIT18'!AO42+25</f>
        <v>#REF!</v>
      </c>
      <c r="AP20" s="124" t="e">
        <f>'РБ ВВ 15(2024) |FIT18'!AP42+25</f>
        <v>#REF!</v>
      </c>
      <c r="AQ20" s="124" t="e">
        <f>'РБ ВВ 15(2024) |FIT18'!AQ42+25</f>
        <v>#REF!</v>
      </c>
      <c r="AR20" s="124" t="e">
        <f>'РБ ВВ 15(2024) |FIT18'!AR42+25</f>
        <v>#REF!</v>
      </c>
      <c r="AS20" s="124" t="e">
        <f>'РБ ВВ 15(2024) |FIT18'!AS42+25</f>
        <v>#REF!</v>
      </c>
      <c r="AT20" s="124" t="e">
        <f>'РБ ВВ 15(2024) |FIT18'!AT42+25</f>
        <v>#REF!</v>
      </c>
      <c r="AU20" s="124" t="e">
        <f>'РБ ВВ 15(2024) |FIT18'!AU42+25</f>
        <v>#REF!</v>
      </c>
      <c r="AV20" s="124" t="e">
        <f>'РБ ВВ 15(2024) |FIT18'!AV42+25</f>
        <v>#REF!</v>
      </c>
      <c r="AW20" s="124" t="e">
        <f>'РБ ВВ 15(2024) |FIT18'!AW42+25</f>
        <v>#REF!</v>
      </c>
      <c r="AX20" s="124" t="e">
        <f>'РБ ВВ 15(2024) |FIT18'!AX42+25</f>
        <v>#REF!</v>
      </c>
      <c r="AY20" s="124" t="e">
        <f>'РБ ВВ 15(2024) |FIT18'!AY42+25</f>
        <v>#REF!</v>
      </c>
      <c r="AZ20" s="124" t="e">
        <f>'РБ ВВ 15(2024) |FIT18'!AZ42+25</f>
        <v>#REF!</v>
      </c>
      <c r="BA20" s="124" t="e">
        <f>'РБ ВВ 15(2024) |FIT18'!BA42+25</f>
        <v>#REF!</v>
      </c>
      <c r="BB20" s="124" t="e">
        <f>'РБ ВВ 15(2024) |FIT18'!BB42+25</f>
        <v>#REF!</v>
      </c>
      <c r="BC20" s="124" t="e">
        <f>'РБ ВВ 15(2024) |FIT18'!BC42+25</f>
        <v>#REF!</v>
      </c>
      <c r="BD20" s="124" t="e">
        <f>'РБ ВВ 15(2024) |FIT18'!BD42+25</f>
        <v>#REF!</v>
      </c>
    </row>
    <row r="21" spans="1:56" x14ac:dyDescent="0.2">
      <c r="A21" s="158"/>
    </row>
    <row r="22" spans="1:56" ht="10.35" customHeight="1" thickBot="1" x14ac:dyDescent="0.25">
      <c r="A22" s="82"/>
    </row>
    <row r="23" spans="1:56" ht="12.75" thickBot="1" x14ac:dyDescent="0.25">
      <c r="A23" s="160" t="s">
        <v>128</v>
      </c>
    </row>
    <row r="24" spans="1:56" x14ac:dyDescent="0.2">
      <c r="A24" s="234" t="s">
        <v>129</v>
      </c>
    </row>
    <row r="25" spans="1:56" x14ac:dyDescent="0.2">
      <c r="A25" s="234" t="s">
        <v>130</v>
      </c>
    </row>
    <row r="26" spans="1:56" ht="12" customHeight="1" x14ac:dyDescent="0.2">
      <c r="A26" s="108" t="s">
        <v>131</v>
      </c>
    </row>
    <row r="27" spans="1:56" x14ac:dyDescent="0.2">
      <c r="A27" s="234" t="s">
        <v>247</v>
      </c>
    </row>
    <row r="28" spans="1:56" ht="11.45" customHeight="1" x14ac:dyDescent="0.2">
      <c r="A28" s="82"/>
    </row>
    <row r="29" spans="1:56" x14ac:dyDescent="0.2">
      <c r="A29" s="172" t="s">
        <v>143</v>
      </c>
    </row>
    <row r="30" spans="1:56" x14ac:dyDescent="0.2">
      <c r="A30" s="270" t="s">
        <v>333</v>
      </c>
    </row>
    <row r="31" spans="1:56" ht="12.75" thickBot="1" x14ac:dyDescent="0.25">
      <c r="A31" s="20"/>
    </row>
    <row r="32" spans="1:56" ht="12.75" thickBot="1" x14ac:dyDescent="0.25">
      <c r="A32" s="256" t="s">
        <v>133</v>
      </c>
    </row>
    <row r="33" spans="1:1" ht="48" x14ac:dyDescent="0.2">
      <c r="A33" s="135" t="s">
        <v>165</v>
      </c>
    </row>
  </sheetData>
  <pageMargins left="0.7" right="0.7" top="0.75" bottom="0.75" header="0.3" footer="0.3"/>
  <pageSetup paperSize="9" orientation="portrait"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D55"/>
  <sheetViews>
    <sheetView topLeftCell="A17" zoomScaleNormal="100" workbookViewId="0">
      <pane xSplit="1" topLeftCell="B1" activePane="topRight" state="frozen"/>
      <selection pane="topRight" activeCell="B25" sqref="B25:BD26"/>
    </sheetView>
  </sheetViews>
  <sheetFormatPr defaultColWidth="9" defaultRowHeight="12" x14ac:dyDescent="0.2"/>
  <cols>
    <col min="1" max="1" width="80.5703125" style="65" customWidth="1"/>
    <col min="2" max="16384" width="9" style="65"/>
  </cols>
  <sheetData>
    <row r="1" spans="1:56" ht="11.45" customHeight="1" x14ac:dyDescent="0.2">
      <c r="A1" s="94" t="s">
        <v>134</v>
      </c>
    </row>
    <row r="2" spans="1:56" ht="11.45" customHeight="1" x14ac:dyDescent="0.2">
      <c r="A2" s="218" t="s">
        <v>144</v>
      </c>
    </row>
    <row r="3" spans="1:56" ht="11.45" customHeight="1" x14ac:dyDescent="0.2">
      <c r="A3" s="218"/>
    </row>
    <row r="4" spans="1:56" ht="11.45" customHeight="1" x14ac:dyDescent="0.2">
      <c r="A4" s="218" t="s">
        <v>125</v>
      </c>
      <c r="B4" s="167" t="e">
        <f>'C завтраками| Bed and breakfast'!#REF!</f>
        <v>#REF!</v>
      </c>
      <c r="C4" s="167" t="e">
        <f>'C завтраками| Bed and breakfast'!#REF!</f>
        <v>#REF!</v>
      </c>
      <c r="D4" s="167" t="e">
        <f>'C завтраками| Bed and breakfast'!#REF!</f>
        <v>#REF!</v>
      </c>
      <c r="E4" s="167" t="e">
        <f>'C завтраками| Bed and breakfast'!#REF!</f>
        <v>#REF!</v>
      </c>
      <c r="F4" s="167" t="e">
        <f>'C завтраками| Bed and breakfast'!#REF!</f>
        <v>#REF!</v>
      </c>
      <c r="G4" s="167" t="e">
        <f>'C завтраками| Bed and breakfast'!#REF!</f>
        <v>#REF!</v>
      </c>
      <c r="H4" s="167" t="e">
        <f>'C завтраками| Bed and breakfast'!#REF!</f>
        <v>#REF!</v>
      </c>
      <c r="I4" s="167" t="e">
        <f>'C завтраками| Bed and breakfast'!#REF!</f>
        <v>#REF!</v>
      </c>
      <c r="J4" s="167" t="e">
        <f>'C завтраками| Bed and breakfast'!#REF!</f>
        <v>#REF!</v>
      </c>
      <c r="K4" s="167" t="e">
        <f>'C завтраками| Bed and breakfast'!#REF!</f>
        <v>#REF!</v>
      </c>
      <c r="L4" s="167" t="e">
        <f>'C завтраками| Bed and breakfast'!#REF!</f>
        <v>#REF!</v>
      </c>
      <c r="M4" s="167" t="e">
        <f>'C завтраками| Bed and breakfast'!#REF!</f>
        <v>#REF!</v>
      </c>
      <c r="N4" s="167" t="e">
        <f>'C завтраками| Bed and breakfast'!#REF!</f>
        <v>#REF!</v>
      </c>
      <c r="O4" s="167" t="e">
        <f>'C завтраками| Bed and breakfast'!#REF!</f>
        <v>#REF!</v>
      </c>
      <c r="P4" s="167" t="e">
        <f>'C завтраками| Bed and breakfast'!#REF!</f>
        <v>#REF!</v>
      </c>
      <c r="Q4" s="167" t="e">
        <f>'C завтраками| Bed and breakfast'!#REF!</f>
        <v>#REF!</v>
      </c>
      <c r="R4" s="167" t="e">
        <f>'C завтраками| Bed and breakfast'!#REF!</f>
        <v>#REF!</v>
      </c>
      <c r="S4" s="167" t="e">
        <f>'C завтраками| Bed and breakfast'!#REF!</f>
        <v>#REF!</v>
      </c>
      <c r="T4" s="167" t="e">
        <f>'C завтраками| Bed and breakfast'!#REF!</f>
        <v>#REF!</v>
      </c>
      <c r="U4" s="167" t="e">
        <f>'C завтраками| Bed and breakfast'!#REF!</f>
        <v>#REF!</v>
      </c>
      <c r="V4" s="167" t="e">
        <f>'C завтраками| Bed and breakfast'!#REF!</f>
        <v>#REF!</v>
      </c>
      <c r="W4" s="167" t="e">
        <f>'C завтраками| Bed and breakfast'!#REF!</f>
        <v>#REF!</v>
      </c>
      <c r="X4" s="167" t="e">
        <f>'C завтраками| Bed and breakfast'!#REF!</f>
        <v>#REF!</v>
      </c>
      <c r="Y4" s="167" t="e">
        <f>'C завтраками| Bed and breakfast'!#REF!</f>
        <v>#REF!</v>
      </c>
      <c r="Z4" s="167" t="e">
        <f>'C завтраками| Bed and breakfast'!#REF!</f>
        <v>#REF!</v>
      </c>
      <c r="AA4" s="167" t="e">
        <f>'C завтраками| Bed and breakfast'!#REF!</f>
        <v>#REF!</v>
      </c>
      <c r="AB4" s="167" t="e">
        <f>'C завтраками| Bed and breakfast'!#REF!</f>
        <v>#REF!</v>
      </c>
      <c r="AC4" s="167" t="e">
        <f>'C завтраками| Bed and breakfast'!#REF!</f>
        <v>#REF!</v>
      </c>
      <c r="AD4" s="167" t="e">
        <f>'C завтраками| Bed and breakfast'!#REF!</f>
        <v>#REF!</v>
      </c>
      <c r="AE4" s="167" t="e">
        <f>'C завтраками| Bed and breakfast'!#REF!</f>
        <v>#REF!</v>
      </c>
      <c r="AF4" s="167" t="e">
        <f>'C завтраками| Bed and breakfast'!#REF!</f>
        <v>#REF!</v>
      </c>
      <c r="AG4" s="167" t="e">
        <f>'C завтраками| Bed and breakfast'!#REF!</f>
        <v>#REF!</v>
      </c>
      <c r="AH4" s="167" t="e">
        <f>'C завтраками| Bed and breakfast'!#REF!</f>
        <v>#REF!</v>
      </c>
      <c r="AI4" s="167" t="e">
        <f>'C завтраками| Bed and breakfast'!#REF!</f>
        <v>#REF!</v>
      </c>
      <c r="AJ4" s="167" t="e">
        <f>'C завтраками| Bed and breakfast'!#REF!</f>
        <v>#REF!</v>
      </c>
      <c r="AK4" s="167" t="e">
        <f>'C завтраками| Bed and breakfast'!#REF!</f>
        <v>#REF!</v>
      </c>
      <c r="AL4" s="167" t="e">
        <f>'C завтраками| Bed and breakfast'!#REF!</f>
        <v>#REF!</v>
      </c>
      <c r="AM4" s="167" t="e">
        <f>'C завтраками| Bed and breakfast'!#REF!</f>
        <v>#REF!</v>
      </c>
      <c r="AN4" s="167" t="e">
        <f>'C завтраками| Bed and breakfast'!#REF!</f>
        <v>#REF!</v>
      </c>
      <c r="AO4" s="167" t="e">
        <f>'C завтраками| Bed and breakfast'!#REF!</f>
        <v>#REF!</v>
      </c>
      <c r="AP4" s="167" t="e">
        <f>'C завтраками| Bed and breakfast'!#REF!</f>
        <v>#REF!</v>
      </c>
      <c r="AQ4" s="167" t="e">
        <f>'C завтраками| Bed and breakfast'!#REF!</f>
        <v>#REF!</v>
      </c>
      <c r="AR4" s="167" t="e">
        <f>'C завтраками| Bed and breakfast'!#REF!</f>
        <v>#REF!</v>
      </c>
      <c r="AS4" s="167" t="e">
        <f>'C завтраками| Bed and breakfast'!#REF!</f>
        <v>#REF!</v>
      </c>
      <c r="AT4" s="167" t="e">
        <f>'C завтраками| Bed and breakfast'!#REF!</f>
        <v>#REF!</v>
      </c>
      <c r="AU4" s="167" t="e">
        <f>'C завтраками| Bed and breakfast'!#REF!</f>
        <v>#REF!</v>
      </c>
      <c r="AV4" s="167" t="e">
        <f>'C завтраками| Bed and breakfast'!#REF!</f>
        <v>#REF!</v>
      </c>
      <c r="AW4" s="167" t="e">
        <f>'C завтраками| Bed and breakfast'!#REF!</f>
        <v>#REF!</v>
      </c>
      <c r="AX4" s="167" t="e">
        <f>'C завтраками| Bed and breakfast'!#REF!</f>
        <v>#REF!</v>
      </c>
      <c r="AY4" s="167" t="e">
        <f>'C завтраками| Bed and breakfast'!#REF!</f>
        <v>#REF!</v>
      </c>
      <c r="AZ4" s="167" t="e">
        <f>'C завтраками| Bed and breakfast'!#REF!</f>
        <v>#REF!</v>
      </c>
      <c r="BA4" s="167" t="e">
        <f>'C завтраками| Bed and breakfast'!#REF!</f>
        <v>#REF!</v>
      </c>
      <c r="BB4" s="167" t="e">
        <f>'C завтраками| Bed and breakfast'!#REF!</f>
        <v>#REF!</v>
      </c>
      <c r="BC4" s="167" t="e">
        <f>'C завтраками| Bed and breakfast'!#REF!</f>
        <v>#REF!</v>
      </c>
      <c r="BD4" s="167" t="e">
        <f>'C завтраками| Bed and breakfast'!#REF!</f>
        <v>#REF!</v>
      </c>
    </row>
    <row r="5" spans="1:56" s="34" customFormat="1" ht="21.6" customHeight="1" x14ac:dyDescent="0.2">
      <c r="A5" s="67" t="s">
        <v>124</v>
      </c>
      <c r="B5" s="167" t="e">
        <f>'C завтраками| Bed and breakfast'!#REF!</f>
        <v>#REF!</v>
      </c>
      <c r="C5" s="167" t="e">
        <f>'C завтраками| Bed and breakfast'!#REF!</f>
        <v>#REF!</v>
      </c>
      <c r="D5" s="167" t="e">
        <f>'C завтраками| Bed and breakfast'!#REF!</f>
        <v>#REF!</v>
      </c>
      <c r="E5" s="167" t="e">
        <f>'C завтраками| Bed and breakfast'!#REF!</f>
        <v>#REF!</v>
      </c>
      <c r="F5" s="167" t="e">
        <f>'C завтраками| Bed and breakfast'!#REF!</f>
        <v>#REF!</v>
      </c>
      <c r="G5" s="167" t="e">
        <f>'C завтраками| Bed and breakfast'!#REF!</f>
        <v>#REF!</v>
      </c>
      <c r="H5" s="167" t="e">
        <f>'C завтраками| Bed and breakfast'!#REF!</f>
        <v>#REF!</v>
      </c>
      <c r="I5" s="167" t="e">
        <f>'C завтраками| Bed and breakfast'!#REF!</f>
        <v>#REF!</v>
      </c>
      <c r="J5" s="167" t="e">
        <f>'C завтраками| Bed and breakfast'!#REF!</f>
        <v>#REF!</v>
      </c>
      <c r="K5" s="167" t="e">
        <f>'C завтраками| Bed and breakfast'!#REF!</f>
        <v>#REF!</v>
      </c>
      <c r="L5" s="167" t="e">
        <f>'C завтраками| Bed and breakfast'!#REF!</f>
        <v>#REF!</v>
      </c>
      <c r="M5" s="167" t="e">
        <f>'C завтраками| Bed and breakfast'!#REF!</f>
        <v>#REF!</v>
      </c>
      <c r="N5" s="167" t="e">
        <f>'C завтраками| Bed and breakfast'!#REF!</f>
        <v>#REF!</v>
      </c>
      <c r="O5" s="167" t="e">
        <f>'C завтраками| Bed and breakfast'!#REF!</f>
        <v>#REF!</v>
      </c>
      <c r="P5" s="167" t="e">
        <f>'C завтраками| Bed and breakfast'!#REF!</f>
        <v>#REF!</v>
      </c>
      <c r="Q5" s="167" t="e">
        <f>'C завтраками| Bed and breakfast'!#REF!</f>
        <v>#REF!</v>
      </c>
      <c r="R5" s="167" t="e">
        <f>'C завтраками| Bed and breakfast'!#REF!</f>
        <v>#REF!</v>
      </c>
      <c r="S5" s="167" t="e">
        <f>'C завтраками| Bed and breakfast'!#REF!</f>
        <v>#REF!</v>
      </c>
      <c r="T5" s="167" t="e">
        <f>'C завтраками| Bed and breakfast'!#REF!</f>
        <v>#REF!</v>
      </c>
      <c r="U5" s="167" t="e">
        <f>'C завтраками| Bed and breakfast'!#REF!</f>
        <v>#REF!</v>
      </c>
      <c r="V5" s="167" t="e">
        <f>'C завтраками| Bed and breakfast'!#REF!</f>
        <v>#REF!</v>
      </c>
      <c r="W5" s="167" t="e">
        <f>'C завтраками| Bed and breakfast'!#REF!</f>
        <v>#REF!</v>
      </c>
      <c r="X5" s="167" t="e">
        <f>'C завтраками| Bed and breakfast'!#REF!</f>
        <v>#REF!</v>
      </c>
      <c r="Y5" s="167" t="e">
        <f>'C завтраками| Bed and breakfast'!#REF!</f>
        <v>#REF!</v>
      </c>
      <c r="Z5" s="167" t="e">
        <f>'C завтраками| Bed and breakfast'!#REF!</f>
        <v>#REF!</v>
      </c>
      <c r="AA5" s="167" t="e">
        <f>'C завтраками| Bed and breakfast'!#REF!</f>
        <v>#REF!</v>
      </c>
      <c r="AB5" s="167" t="e">
        <f>'C завтраками| Bed and breakfast'!#REF!</f>
        <v>#REF!</v>
      </c>
      <c r="AC5" s="167" t="e">
        <f>'C завтраками| Bed and breakfast'!#REF!</f>
        <v>#REF!</v>
      </c>
      <c r="AD5" s="167" t="e">
        <f>'C завтраками| Bed and breakfast'!#REF!</f>
        <v>#REF!</v>
      </c>
      <c r="AE5" s="167" t="e">
        <f>'C завтраками| Bed and breakfast'!#REF!</f>
        <v>#REF!</v>
      </c>
      <c r="AF5" s="167" t="e">
        <f>'C завтраками| Bed and breakfast'!#REF!</f>
        <v>#REF!</v>
      </c>
      <c r="AG5" s="167" t="e">
        <f>'C завтраками| Bed and breakfast'!#REF!</f>
        <v>#REF!</v>
      </c>
      <c r="AH5" s="167" t="e">
        <f>'C завтраками| Bed and breakfast'!#REF!</f>
        <v>#REF!</v>
      </c>
      <c r="AI5" s="167" t="e">
        <f>'C завтраками| Bed and breakfast'!#REF!</f>
        <v>#REF!</v>
      </c>
      <c r="AJ5" s="167" t="e">
        <f>'C завтраками| Bed and breakfast'!#REF!</f>
        <v>#REF!</v>
      </c>
      <c r="AK5" s="167" t="e">
        <f>'C завтраками| Bed and breakfast'!#REF!</f>
        <v>#REF!</v>
      </c>
      <c r="AL5" s="167" t="e">
        <f>'C завтраками| Bed and breakfast'!#REF!</f>
        <v>#REF!</v>
      </c>
      <c r="AM5" s="167" t="e">
        <f>'C завтраками| Bed and breakfast'!#REF!</f>
        <v>#REF!</v>
      </c>
      <c r="AN5" s="167" t="e">
        <f>'C завтраками| Bed and breakfast'!#REF!</f>
        <v>#REF!</v>
      </c>
      <c r="AO5" s="167" t="e">
        <f>'C завтраками| Bed and breakfast'!#REF!</f>
        <v>#REF!</v>
      </c>
      <c r="AP5" s="167" t="e">
        <f>'C завтраками| Bed and breakfast'!#REF!</f>
        <v>#REF!</v>
      </c>
      <c r="AQ5" s="167" t="e">
        <f>'C завтраками| Bed and breakfast'!#REF!</f>
        <v>#REF!</v>
      </c>
      <c r="AR5" s="167" t="e">
        <f>'C завтраками| Bed and breakfast'!#REF!</f>
        <v>#REF!</v>
      </c>
      <c r="AS5" s="167" t="e">
        <f>'C завтраками| Bed and breakfast'!#REF!</f>
        <v>#REF!</v>
      </c>
      <c r="AT5" s="167" t="e">
        <f>'C завтраками| Bed and breakfast'!#REF!</f>
        <v>#REF!</v>
      </c>
      <c r="AU5" s="167" t="e">
        <f>'C завтраками| Bed and breakfast'!#REF!</f>
        <v>#REF!</v>
      </c>
      <c r="AV5" s="167" t="e">
        <f>'C завтраками| Bed and breakfast'!#REF!</f>
        <v>#REF!</v>
      </c>
      <c r="AW5" s="167" t="e">
        <f>'C завтраками| Bed and breakfast'!#REF!</f>
        <v>#REF!</v>
      </c>
      <c r="AX5" s="167" t="e">
        <f>'C завтраками| Bed and breakfast'!#REF!</f>
        <v>#REF!</v>
      </c>
      <c r="AY5" s="167" t="e">
        <f>'C завтраками| Bed and breakfast'!#REF!</f>
        <v>#REF!</v>
      </c>
      <c r="AZ5" s="167" t="e">
        <f>'C завтраками| Bed and breakfast'!#REF!</f>
        <v>#REF!</v>
      </c>
      <c r="BA5" s="167" t="e">
        <f>'C завтраками| Bed and breakfast'!#REF!</f>
        <v>#REF!</v>
      </c>
      <c r="BB5" s="167" t="e">
        <f>'C завтраками| Bed and breakfast'!#REF!</f>
        <v>#REF!</v>
      </c>
      <c r="BC5" s="167" t="e">
        <f>'C завтраками| Bed and breakfast'!#REF!</f>
        <v>#REF!</v>
      </c>
      <c r="BD5" s="167" t="e">
        <f>'C завтраками| Bed and breakfast'!#REF!</f>
        <v>#REF!</v>
      </c>
    </row>
    <row r="6" spans="1:56" x14ac:dyDescent="0.2">
      <c r="A6" s="74" t="s">
        <v>148</v>
      </c>
    </row>
    <row r="7" spans="1:56" x14ac:dyDescent="0.2">
      <c r="A7" s="75">
        <v>1</v>
      </c>
      <c r="B7" s="124" t="e">
        <f>'C завтраками| Bed and breakfast'!#REF!*0.9</f>
        <v>#REF!</v>
      </c>
      <c r="C7" s="124" t="e">
        <f>'C завтраками| Bed and breakfast'!#REF!*0.9</f>
        <v>#REF!</v>
      </c>
      <c r="D7" s="124" t="e">
        <f>'C завтраками| Bed and breakfast'!#REF!*0.9</f>
        <v>#REF!</v>
      </c>
      <c r="E7" s="124" t="e">
        <f>'C завтраками| Bed and breakfast'!#REF!*0.9</f>
        <v>#REF!</v>
      </c>
      <c r="F7" s="124" t="e">
        <f>'C завтраками| Bed and breakfast'!#REF!*0.9</f>
        <v>#REF!</v>
      </c>
      <c r="G7" s="124" t="e">
        <f>'C завтраками| Bed and breakfast'!#REF!*0.9</f>
        <v>#REF!</v>
      </c>
      <c r="H7" s="124" t="e">
        <f>'C завтраками| Bed and breakfast'!#REF!*0.9</f>
        <v>#REF!</v>
      </c>
      <c r="I7" s="124" t="e">
        <f>'C завтраками| Bed and breakfast'!#REF!*0.9</f>
        <v>#REF!</v>
      </c>
      <c r="J7" s="124" t="e">
        <f>'C завтраками| Bed and breakfast'!#REF!*0.9</f>
        <v>#REF!</v>
      </c>
      <c r="K7" s="124" t="e">
        <f>'C завтраками| Bed and breakfast'!#REF!*0.9</f>
        <v>#REF!</v>
      </c>
      <c r="L7" s="124" t="e">
        <f>'C завтраками| Bed and breakfast'!#REF!*0.9</f>
        <v>#REF!</v>
      </c>
      <c r="M7" s="124" t="e">
        <f>'C завтраками| Bed and breakfast'!#REF!*0.9</f>
        <v>#REF!</v>
      </c>
      <c r="N7" s="124" t="e">
        <f>'C завтраками| Bed and breakfast'!#REF!*0.9</f>
        <v>#REF!</v>
      </c>
      <c r="O7" s="124" t="e">
        <f>'C завтраками| Bed and breakfast'!#REF!*0.9</f>
        <v>#REF!</v>
      </c>
      <c r="P7" s="124" t="e">
        <f>'C завтраками| Bed and breakfast'!#REF!*0.9</f>
        <v>#REF!</v>
      </c>
      <c r="Q7" s="124" t="e">
        <f>'C завтраками| Bed and breakfast'!#REF!*0.9</f>
        <v>#REF!</v>
      </c>
      <c r="R7" s="124" t="e">
        <f>'C завтраками| Bed and breakfast'!#REF!*0.9</f>
        <v>#REF!</v>
      </c>
      <c r="S7" s="124" t="e">
        <f>'C завтраками| Bed and breakfast'!#REF!*0.9</f>
        <v>#REF!</v>
      </c>
      <c r="T7" s="124" t="e">
        <f>'C завтраками| Bed and breakfast'!#REF!*0.9</f>
        <v>#REF!</v>
      </c>
      <c r="U7" s="124" t="e">
        <f>'C завтраками| Bed and breakfast'!#REF!*0.9</f>
        <v>#REF!</v>
      </c>
      <c r="V7" s="124" t="e">
        <f>'C завтраками| Bed and breakfast'!#REF!*0.9</f>
        <v>#REF!</v>
      </c>
      <c r="W7" s="124" t="e">
        <f>'C завтраками| Bed and breakfast'!#REF!*0.9</f>
        <v>#REF!</v>
      </c>
      <c r="X7" s="124" t="e">
        <f>'C завтраками| Bed and breakfast'!#REF!*0.9</f>
        <v>#REF!</v>
      </c>
      <c r="Y7" s="124" t="e">
        <f>'C завтраками| Bed and breakfast'!#REF!*0.9</f>
        <v>#REF!</v>
      </c>
      <c r="Z7" s="124" t="e">
        <f>'C завтраками| Bed and breakfast'!#REF!*0.9</f>
        <v>#REF!</v>
      </c>
      <c r="AA7" s="124" t="e">
        <f>'C завтраками| Bed and breakfast'!#REF!*0.9</f>
        <v>#REF!</v>
      </c>
      <c r="AB7" s="124" t="e">
        <f>'C завтраками| Bed and breakfast'!#REF!*0.9</f>
        <v>#REF!</v>
      </c>
      <c r="AC7" s="124" t="e">
        <f>'C завтраками| Bed and breakfast'!#REF!*0.9</f>
        <v>#REF!</v>
      </c>
      <c r="AD7" s="124" t="e">
        <f>'C завтраками| Bed and breakfast'!#REF!*0.9</f>
        <v>#REF!</v>
      </c>
      <c r="AE7" s="124" t="e">
        <f>'C завтраками| Bed and breakfast'!#REF!*0.9</f>
        <v>#REF!</v>
      </c>
      <c r="AF7" s="124" t="e">
        <f>'C завтраками| Bed and breakfast'!#REF!*0.9</f>
        <v>#REF!</v>
      </c>
      <c r="AG7" s="124" t="e">
        <f>'C завтраками| Bed and breakfast'!#REF!*0.9</f>
        <v>#REF!</v>
      </c>
      <c r="AH7" s="124" t="e">
        <f>'C завтраками| Bed and breakfast'!#REF!*0.9</f>
        <v>#REF!</v>
      </c>
      <c r="AI7" s="124" t="e">
        <f>'C завтраками| Bed and breakfast'!#REF!*0.9</f>
        <v>#REF!</v>
      </c>
      <c r="AJ7" s="124" t="e">
        <f>'C завтраками| Bed and breakfast'!#REF!*0.9</f>
        <v>#REF!</v>
      </c>
      <c r="AK7" s="124" t="e">
        <f>'C завтраками| Bed and breakfast'!#REF!*0.9</f>
        <v>#REF!</v>
      </c>
      <c r="AL7" s="124" t="e">
        <f>'C завтраками| Bed and breakfast'!#REF!*0.9</f>
        <v>#REF!</v>
      </c>
      <c r="AM7" s="124" t="e">
        <f>'C завтраками| Bed and breakfast'!#REF!*0.9</f>
        <v>#REF!</v>
      </c>
      <c r="AN7" s="124" t="e">
        <f>'C завтраками| Bed and breakfast'!#REF!*0.9</f>
        <v>#REF!</v>
      </c>
      <c r="AO7" s="124" t="e">
        <f>'C завтраками| Bed and breakfast'!#REF!*0.9</f>
        <v>#REF!</v>
      </c>
      <c r="AP7" s="124" t="e">
        <f>'C завтраками| Bed and breakfast'!#REF!*0.9</f>
        <v>#REF!</v>
      </c>
      <c r="AQ7" s="124" t="e">
        <f>'C завтраками| Bed and breakfast'!#REF!*0.9</f>
        <v>#REF!</v>
      </c>
      <c r="AR7" s="124" t="e">
        <f>'C завтраками| Bed and breakfast'!#REF!*0.9</f>
        <v>#REF!</v>
      </c>
      <c r="AS7" s="124" t="e">
        <f>'C завтраками| Bed and breakfast'!#REF!*0.9</f>
        <v>#REF!</v>
      </c>
      <c r="AT7" s="124" t="e">
        <f>'C завтраками| Bed and breakfast'!#REF!*0.9</f>
        <v>#REF!</v>
      </c>
      <c r="AU7" s="124" t="e">
        <f>'C завтраками| Bed and breakfast'!#REF!*0.9</f>
        <v>#REF!</v>
      </c>
      <c r="AV7" s="124" t="e">
        <f>'C завтраками| Bed and breakfast'!#REF!*0.9</f>
        <v>#REF!</v>
      </c>
      <c r="AW7" s="124" t="e">
        <f>'C завтраками| Bed and breakfast'!#REF!*0.9</f>
        <v>#REF!</v>
      </c>
      <c r="AX7" s="124" t="e">
        <f>'C завтраками| Bed and breakfast'!#REF!*0.9</f>
        <v>#REF!</v>
      </c>
      <c r="AY7" s="124" t="e">
        <f>'C завтраками| Bed and breakfast'!#REF!*0.9</f>
        <v>#REF!</v>
      </c>
      <c r="AZ7" s="124" t="e">
        <f>'C завтраками| Bed and breakfast'!#REF!*0.9</f>
        <v>#REF!</v>
      </c>
      <c r="BA7" s="124" t="e">
        <f>'C завтраками| Bed and breakfast'!#REF!*0.9</f>
        <v>#REF!</v>
      </c>
      <c r="BB7" s="124" t="e">
        <f>'C завтраками| Bed and breakfast'!#REF!*0.9</f>
        <v>#REF!</v>
      </c>
      <c r="BC7" s="124" t="e">
        <f>'C завтраками| Bed and breakfast'!#REF!*0.9</f>
        <v>#REF!</v>
      </c>
      <c r="BD7" s="124" t="e">
        <f>'C завтраками| Bed and breakfast'!#REF!*0.9</f>
        <v>#REF!</v>
      </c>
    </row>
    <row r="8" spans="1:56" x14ac:dyDescent="0.2">
      <c r="A8" s="75">
        <v>2</v>
      </c>
      <c r="B8" s="124" t="e">
        <f>'C завтраками| Bed and breakfast'!#REF!*0.9</f>
        <v>#REF!</v>
      </c>
      <c r="C8" s="124" t="e">
        <f>'C завтраками| Bed and breakfast'!#REF!*0.9</f>
        <v>#REF!</v>
      </c>
      <c r="D8" s="124" t="e">
        <f>'C завтраками| Bed and breakfast'!#REF!*0.9</f>
        <v>#REF!</v>
      </c>
      <c r="E8" s="124" t="e">
        <f>'C завтраками| Bed and breakfast'!#REF!*0.9</f>
        <v>#REF!</v>
      </c>
      <c r="F8" s="124" t="e">
        <f>'C завтраками| Bed and breakfast'!#REF!*0.9</f>
        <v>#REF!</v>
      </c>
      <c r="G8" s="124" t="e">
        <f>'C завтраками| Bed and breakfast'!#REF!*0.9</f>
        <v>#REF!</v>
      </c>
      <c r="H8" s="124" t="e">
        <f>'C завтраками| Bed and breakfast'!#REF!*0.9</f>
        <v>#REF!</v>
      </c>
      <c r="I8" s="124" t="e">
        <f>'C завтраками| Bed and breakfast'!#REF!*0.9</f>
        <v>#REF!</v>
      </c>
      <c r="J8" s="124" t="e">
        <f>'C завтраками| Bed and breakfast'!#REF!*0.9</f>
        <v>#REF!</v>
      </c>
      <c r="K8" s="124" t="e">
        <f>'C завтраками| Bed and breakfast'!#REF!*0.9</f>
        <v>#REF!</v>
      </c>
      <c r="L8" s="124" t="e">
        <f>'C завтраками| Bed and breakfast'!#REF!*0.9</f>
        <v>#REF!</v>
      </c>
      <c r="M8" s="124" t="e">
        <f>'C завтраками| Bed and breakfast'!#REF!*0.9</f>
        <v>#REF!</v>
      </c>
      <c r="N8" s="124" t="e">
        <f>'C завтраками| Bed and breakfast'!#REF!*0.9</f>
        <v>#REF!</v>
      </c>
      <c r="O8" s="124" t="e">
        <f>'C завтраками| Bed and breakfast'!#REF!*0.9</f>
        <v>#REF!</v>
      </c>
      <c r="P8" s="124" t="e">
        <f>'C завтраками| Bed and breakfast'!#REF!*0.9</f>
        <v>#REF!</v>
      </c>
      <c r="Q8" s="124" t="e">
        <f>'C завтраками| Bed and breakfast'!#REF!*0.9</f>
        <v>#REF!</v>
      </c>
      <c r="R8" s="124" t="e">
        <f>'C завтраками| Bed and breakfast'!#REF!*0.9</f>
        <v>#REF!</v>
      </c>
      <c r="S8" s="124" t="e">
        <f>'C завтраками| Bed and breakfast'!#REF!*0.9</f>
        <v>#REF!</v>
      </c>
      <c r="T8" s="124" t="e">
        <f>'C завтраками| Bed and breakfast'!#REF!*0.9</f>
        <v>#REF!</v>
      </c>
      <c r="U8" s="124" t="e">
        <f>'C завтраками| Bed and breakfast'!#REF!*0.9</f>
        <v>#REF!</v>
      </c>
      <c r="V8" s="124" t="e">
        <f>'C завтраками| Bed and breakfast'!#REF!*0.9</f>
        <v>#REF!</v>
      </c>
      <c r="W8" s="124" t="e">
        <f>'C завтраками| Bed and breakfast'!#REF!*0.9</f>
        <v>#REF!</v>
      </c>
      <c r="X8" s="124" t="e">
        <f>'C завтраками| Bed and breakfast'!#REF!*0.9</f>
        <v>#REF!</v>
      </c>
      <c r="Y8" s="124" t="e">
        <f>'C завтраками| Bed and breakfast'!#REF!*0.9</f>
        <v>#REF!</v>
      </c>
      <c r="Z8" s="124" t="e">
        <f>'C завтраками| Bed and breakfast'!#REF!*0.9</f>
        <v>#REF!</v>
      </c>
      <c r="AA8" s="124" t="e">
        <f>'C завтраками| Bed and breakfast'!#REF!*0.9</f>
        <v>#REF!</v>
      </c>
      <c r="AB8" s="124" t="e">
        <f>'C завтраками| Bed and breakfast'!#REF!*0.9</f>
        <v>#REF!</v>
      </c>
      <c r="AC8" s="124" t="e">
        <f>'C завтраками| Bed and breakfast'!#REF!*0.9</f>
        <v>#REF!</v>
      </c>
      <c r="AD8" s="124" t="e">
        <f>'C завтраками| Bed and breakfast'!#REF!*0.9</f>
        <v>#REF!</v>
      </c>
      <c r="AE8" s="124" t="e">
        <f>'C завтраками| Bed and breakfast'!#REF!*0.9</f>
        <v>#REF!</v>
      </c>
      <c r="AF8" s="124" t="e">
        <f>'C завтраками| Bed and breakfast'!#REF!*0.9</f>
        <v>#REF!</v>
      </c>
      <c r="AG8" s="124" t="e">
        <f>'C завтраками| Bed and breakfast'!#REF!*0.9</f>
        <v>#REF!</v>
      </c>
      <c r="AH8" s="124" t="e">
        <f>'C завтраками| Bed and breakfast'!#REF!*0.9</f>
        <v>#REF!</v>
      </c>
      <c r="AI8" s="124" t="e">
        <f>'C завтраками| Bed and breakfast'!#REF!*0.9</f>
        <v>#REF!</v>
      </c>
      <c r="AJ8" s="124" t="e">
        <f>'C завтраками| Bed and breakfast'!#REF!*0.9</f>
        <v>#REF!</v>
      </c>
      <c r="AK8" s="124" t="e">
        <f>'C завтраками| Bed and breakfast'!#REF!*0.9</f>
        <v>#REF!</v>
      </c>
      <c r="AL8" s="124" t="e">
        <f>'C завтраками| Bed and breakfast'!#REF!*0.9</f>
        <v>#REF!</v>
      </c>
      <c r="AM8" s="124" t="e">
        <f>'C завтраками| Bed and breakfast'!#REF!*0.9</f>
        <v>#REF!</v>
      </c>
      <c r="AN8" s="124" t="e">
        <f>'C завтраками| Bed and breakfast'!#REF!*0.9</f>
        <v>#REF!</v>
      </c>
      <c r="AO8" s="124" t="e">
        <f>'C завтраками| Bed and breakfast'!#REF!*0.9</f>
        <v>#REF!</v>
      </c>
      <c r="AP8" s="124" t="e">
        <f>'C завтраками| Bed and breakfast'!#REF!*0.9</f>
        <v>#REF!</v>
      </c>
      <c r="AQ8" s="124" t="e">
        <f>'C завтраками| Bed and breakfast'!#REF!*0.9</f>
        <v>#REF!</v>
      </c>
      <c r="AR8" s="124" t="e">
        <f>'C завтраками| Bed and breakfast'!#REF!*0.9</f>
        <v>#REF!</v>
      </c>
      <c r="AS8" s="124" t="e">
        <f>'C завтраками| Bed and breakfast'!#REF!*0.9</f>
        <v>#REF!</v>
      </c>
      <c r="AT8" s="124" t="e">
        <f>'C завтраками| Bed and breakfast'!#REF!*0.9</f>
        <v>#REF!</v>
      </c>
      <c r="AU8" s="124" t="e">
        <f>'C завтраками| Bed and breakfast'!#REF!*0.9</f>
        <v>#REF!</v>
      </c>
      <c r="AV8" s="124" t="e">
        <f>'C завтраками| Bed and breakfast'!#REF!*0.9</f>
        <v>#REF!</v>
      </c>
      <c r="AW8" s="124" t="e">
        <f>'C завтраками| Bed and breakfast'!#REF!*0.9</f>
        <v>#REF!</v>
      </c>
      <c r="AX8" s="124" t="e">
        <f>'C завтраками| Bed and breakfast'!#REF!*0.9</f>
        <v>#REF!</v>
      </c>
      <c r="AY8" s="124" t="e">
        <f>'C завтраками| Bed and breakfast'!#REF!*0.9</f>
        <v>#REF!</v>
      </c>
      <c r="AZ8" s="124" t="e">
        <f>'C завтраками| Bed and breakfast'!#REF!*0.9</f>
        <v>#REF!</v>
      </c>
      <c r="BA8" s="124" t="e">
        <f>'C завтраками| Bed and breakfast'!#REF!*0.9</f>
        <v>#REF!</v>
      </c>
      <c r="BB8" s="124" t="e">
        <f>'C завтраками| Bed and breakfast'!#REF!*0.9</f>
        <v>#REF!</v>
      </c>
      <c r="BC8" s="124" t="e">
        <f>'C завтраками| Bed and breakfast'!#REF!*0.9</f>
        <v>#REF!</v>
      </c>
      <c r="BD8" s="124" t="e">
        <f>'C завтраками| Bed and breakfast'!#REF!*0.9</f>
        <v>#REF!</v>
      </c>
    </row>
    <row r="9" spans="1:56" x14ac:dyDescent="0.2">
      <c r="A9" s="74" t="s">
        <v>149</v>
      </c>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24"/>
      <c r="AW9" s="124"/>
      <c r="AX9" s="124"/>
      <c r="AY9" s="124"/>
      <c r="AZ9" s="124"/>
      <c r="BA9" s="124"/>
      <c r="BB9" s="124"/>
      <c r="BC9" s="124"/>
      <c r="BD9" s="124"/>
    </row>
    <row r="10" spans="1:56" x14ac:dyDescent="0.2">
      <c r="A10" s="75">
        <v>1</v>
      </c>
      <c r="B10" s="124" t="e">
        <f>'C завтраками| Bed and breakfast'!#REF!*0.9</f>
        <v>#REF!</v>
      </c>
      <c r="C10" s="124" t="e">
        <f>'C завтраками| Bed and breakfast'!#REF!*0.9</f>
        <v>#REF!</v>
      </c>
      <c r="D10" s="124" t="e">
        <f>'C завтраками| Bed and breakfast'!#REF!*0.9</f>
        <v>#REF!</v>
      </c>
      <c r="E10" s="124" t="e">
        <f>'C завтраками| Bed and breakfast'!#REF!*0.9</f>
        <v>#REF!</v>
      </c>
      <c r="F10" s="124" t="e">
        <f>'C завтраками| Bed and breakfast'!#REF!*0.9</f>
        <v>#REF!</v>
      </c>
      <c r="G10" s="124" t="e">
        <f>'C завтраками| Bed and breakfast'!#REF!*0.9</f>
        <v>#REF!</v>
      </c>
      <c r="H10" s="124" t="e">
        <f>'C завтраками| Bed and breakfast'!#REF!*0.9</f>
        <v>#REF!</v>
      </c>
      <c r="I10" s="124" t="e">
        <f>'C завтраками| Bed and breakfast'!#REF!*0.9</f>
        <v>#REF!</v>
      </c>
      <c r="J10" s="124" t="e">
        <f>'C завтраками| Bed and breakfast'!#REF!*0.9</f>
        <v>#REF!</v>
      </c>
      <c r="K10" s="124" t="e">
        <f>'C завтраками| Bed and breakfast'!#REF!*0.9</f>
        <v>#REF!</v>
      </c>
      <c r="L10" s="124" t="e">
        <f>'C завтраками| Bed and breakfast'!#REF!*0.9</f>
        <v>#REF!</v>
      </c>
      <c r="M10" s="124" t="e">
        <f>'C завтраками| Bed and breakfast'!#REF!*0.9</f>
        <v>#REF!</v>
      </c>
      <c r="N10" s="124" t="e">
        <f>'C завтраками| Bed and breakfast'!#REF!*0.9</f>
        <v>#REF!</v>
      </c>
      <c r="O10" s="124" t="e">
        <f>'C завтраками| Bed and breakfast'!#REF!*0.9</f>
        <v>#REF!</v>
      </c>
      <c r="P10" s="124" t="e">
        <f>'C завтраками| Bed and breakfast'!#REF!*0.9</f>
        <v>#REF!</v>
      </c>
      <c r="Q10" s="124" t="e">
        <f>'C завтраками| Bed and breakfast'!#REF!*0.9</f>
        <v>#REF!</v>
      </c>
      <c r="R10" s="124" t="e">
        <f>'C завтраками| Bed and breakfast'!#REF!*0.9</f>
        <v>#REF!</v>
      </c>
      <c r="S10" s="124" t="e">
        <f>'C завтраками| Bed and breakfast'!#REF!*0.9</f>
        <v>#REF!</v>
      </c>
      <c r="T10" s="124" t="e">
        <f>'C завтраками| Bed and breakfast'!#REF!*0.9</f>
        <v>#REF!</v>
      </c>
      <c r="U10" s="124" t="e">
        <f>'C завтраками| Bed and breakfast'!#REF!*0.9</f>
        <v>#REF!</v>
      </c>
      <c r="V10" s="124" t="e">
        <f>'C завтраками| Bed and breakfast'!#REF!*0.9</f>
        <v>#REF!</v>
      </c>
      <c r="W10" s="124" t="e">
        <f>'C завтраками| Bed and breakfast'!#REF!*0.9</f>
        <v>#REF!</v>
      </c>
      <c r="X10" s="124" t="e">
        <f>'C завтраками| Bed and breakfast'!#REF!*0.9</f>
        <v>#REF!</v>
      </c>
      <c r="Y10" s="124" t="e">
        <f>'C завтраками| Bed and breakfast'!#REF!*0.9</f>
        <v>#REF!</v>
      </c>
      <c r="Z10" s="124" t="e">
        <f>'C завтраками| Bed and breakfast'!#REF!*0.9</f>
        <v>#REF!</v>
      </c>
      <c r="AA10" s="124" t="e">
        <f>'C завтраками| Bed and breakfast'!#REF!*0.9</f>
        <v>#REF!</v>
      </c>
      <c r="AB10" s="124" t="e">
        <f>'C завтраками| Bed and breakfast'!#REF!*0.9</f>
        <v>#REF!</v>
      </c>
      <c r="AC10" s="124" t="e">
        <f>'C завтраками| Bed and breakfast'!#REF!*0.9</f>
        <v>#REF!</v>
      </c>
      <c r="AD10" s="124" t="e">
        <f>'C завтраками| Bed and breakfast'!#REF!*0.9</f>
        <v>#REF!</v>
      </c>
      <c r="AE10" s="124" t="e">
        <f>'C завтраками| Bed and breakfast'!#REF!*0.9</f>
        <v>#REF!</v>
      </c>
      <c r="AF10" s="124" t="e">
        <f>'C завтраками| Bed and breakfast'!#REF!*0.9</f>
        <v>#REF!</v>
      </c>
      <c r="AG10" s="124" t="e">
        <f>'C завтраками| Bed and breakfast'!#REF!*0.9</f>
        <v>#REF!</v>
      </c>
      <c r="AH10" s="124" t="e">
        <f>'C завтраками| Bed and breakfast'!#REF!*0.9</f>
        <v>#REF!</v>
      </c>
      <c r="AI10" s="124" t="e">
        <f>'C завтраками| Bed and breakfast'!#REF!*0.9</f>
        <v>#REF!</v>
      </c>
      <c r="AJ10" s="124" t="e">
        <f>'C завтраками| Bed and breakfast'!#REF!*0.9</f>
        <v>#REF!</v>
      </c>
      <c r="AK10" s="124" t="e">
        <f>'C завтраками| Bed and breakfast'!#REF!*0.9</f>
        <v>#REF!</v>
      </c>
      <c r="AL10" s="124" t="e">
        <f>'C завтраками| Bed and breakfast'!#REF!*0.9</f>
        <v>#REF!</v>
      </c>
      <c r="AM10" s="124" t="e">
        <f>'C завтраками| Bed and breakfast'!#REF!*0.9</f>
        <v>#REF!</v>
      </c>
      <c r="AN10" s="124" t="e">
        <f>'C завтраками| Bed and breakfast'!#REF!*0.9</f>
        <v>#REF!</v>
      </c>
      <c r="AO10" s="124" t="e">
        <f>'C завтраками| Bed and breakfast'!#REF!*0.9</f>
        <v>#REF!</v>
      </c>
      <c r="AP10" s="124" t="e">
        <f>'C завтраками| Bed and breakfast'!#REF!*0.9</f>
        <v>#REF!</v>
      </c>
      <c r="AQ10" s="124" t="e">
        <f>'C завтраками| Bed and breakfast'!#REF!*0.9</f>
        <v>#REF!</v>
      </c>
      <c r="AR10" s="124" t="e">
        <f>'C завтраками| Bed and breakfast'!#REF!*0.9</f>
        <v>#REF!</v>
      </c>
      <c r="AS10" s="124" t="e">
        <f>'C завтраками| Bed and breakfast'!#REF!*0.9</f>
        <v>#REF!</v>
      </c>
      <c r="AT10" s="124" t="e">
        <f>'C завтраками| Bed and breakfast'!#REF!*0.9</f>
        <v>#REF!</v>
      </c>
      <c r="AU10" s="124" t="e">
        <f>'C завтраками| Bed and breakfast'!#REF!*0.9</f>
        <v>#REF!</v>
      </c>
      <c r="AV10" s="124" t="e">
        <f>'C завтраками| Bed and breakfast'!#REF!*0.9</f>
        <v>#REF!</v>
      </c>
      <c r="AW10" s="124" t="e">
        <f>'C завтраками| Bed and breakfast'!#REF!*0.9</f>
        <v>#REF!</v>
      </c>
      <c r="AX10" s="124" t="e">
        <f>'C завтраками| Bed and breakfast'!#REF!*0.9</f>
        <v>#REF!</v>
      </c>
      <c r="AY10" s="124" t="e">
        <f>'C завтраками| Bed and breakfast'!#REF!*0.9</f>
        <v>#REF!</v>
      </c>
      <c r="AZ10" s="124" t="e">
        <f>'C завтраками| Bed and breakfast'!#REF!*0.9</f>
        <v>#REF!</v>
      </c>
      <c r="BA10" s="124" t="e">
        <f>'C завтраками| Bed and breakfast'!#REF!*0.9</f>
        <v>#REF!</v>
      </c>
      <c r="BB10" s="124" t="e">
        <f>'C завтраками| Bed and breakfast'!#REF!*0.9</f>
        <v>#REF!</v>
      </c>
      <c r="BC10" s="124" t="e">
        <f>'C завтраками| Bed and breakfast'!#REF!*0.9</f>
        <v>#REF!</v>
      </c>
      <c r="BD10" s="124" t="e">
        <f>'C завтраками| Bed and breakfast'!#REF!*0.9</f>
        <v>#REF!</v>
      </c>
    </row>
    <row r="11" spans="1:56" x14ac:dyDescent="0.2">
      <c r="A11" s="75">
        <v>2</v>
      </c>
      <c r="B11" s="124" t="e">
        <f>'C завтраками| Bed and breakfast'!#REF!*0.9</f>
        <v>#REF!</v>
      </c>
      <c r="C11" s="124" t="e">
        <f>'C завтраками| Bed and breakfast'!#REF!*0.9</f>
        <v>#REF!</v>
      </c>
      <c r="D11" s="124" t="e">
        <f>'C завтраками| Bed and breakfast'!#REF!*0.9</f>
        <v>#REF!</v>
      </c>
      <c r="E11" s="124" t="e">
        <f>'C завтраками| Bed and breakfast'!#REF!*0.9</f>
        <v>#REF!</v>
      </c>
      <c r="F11" s="124" t="e">
        <f>'C завтраками| Bed and breakfast'!#REF!*0.9</f>
        <v>#REF!</v>
      </c>
      <c r="G11" s="124" t="e">
        <f>'C завтраками| Bed and breakfast'!#REF!*0.9</f>
        <v>#REF!</v>
      </c>
      <c r="H11" s="124" t="e">
        <f>'C завтраками| Bed and breakfast'!#REF!*0.9</f>
        <v>#REF!</v>
      </c>
      <c r="I11" s="124" t="e">
        <f>'C завтраками| Bed and breakfast'!#REF!*0.9</f>
        <v>#REF!</v>
      </c>
      <c r="J11" s="124" t="e">
        <f>'C завтраками| Bed and breakfast'!#REF!*0.9</f>
        <v>#REF!</v>
      </c>
      <c r="K11" s="124" t="e">
        <f>'C завтраками| Bed and breakfast'!#REF!*0.9</f>
        <v>#REF!</v>
      </c>
      <c r="L11" s="124" t="e">
        <f>'C завтраками| Bed and breakfast'!#REF!*0.9</f>
        <v>#REF!</v>
      </c>
      <c r="M11" s="124" t="e">
        <f>'C завтраками| Bed and breakfast'!#REF!*0.9</f>
        <v>#REF!</v>
      </c>
      <c r="N11" s="124" t="e">
        <f>'C завтраками| Bed and breakfast'!#REF!*0.9</f>
        <v>#REF!</v>
      </c>
      <c r="O11" s="124" t="e">
        <f>'C завтраками| Bed and breakfast'!#REF!*0.9</f>
        <v>#REF!</v>
      </c>
      <c r="P11" s="124" t="e">
        <f>'C завтраками| Bed and breakfast'!#REF!*0.9</f>
        <v>#REF!</v>
      </c>
      <c r="Q11" s="124" t="e">
        <f>'C завтраками| Bed and breakfast'!#REF!*0.9</f>
        <v>#REF!</v>
      </c>
      <c r="R11" s="124" t="e">
        <f>'C завтраками| Bed and breakfast'!#REF!*0.9</f>
        <v>#REF!</v>
      </c>
      <c r="S11" s="124" t="e">
        <f>'C завтраками| Bed and breakfast'!#REF!*0.9</f>
        <v>#REF!</v>
      </c>
      <c r="T11" s="124" t="e">
        <f>'C завтраками| Bed and breakfast'!#REF!*0.9</f>
        <v>#REF!</v>
      </c>
      <c r="U11" s="124" t="e">
        <f>'C завтраками| Bed and breakfast'!#REF!*0.9</f>
        <v>#REF!</v>
      </c>
      <c r="V11" s="124" t="e">
        <f>'C завтраками| Bed and breakfast'!#REF!*0.9</f>
        <v>#REF!</v>
      </c>
      <c r="W11" s="124" t="e">
        <f>'C завтраками| Bed and breakfast'!#REF!*0.9</f>
        <v>#REF!</v>
      </c>
      <c r="X11" s="124" t="e">
        <f>'C завтраками| Bed and breakfast'!#REF!*0.9</f>
        <v>#REF!</v>
      </c>
      <c r="Y11" s="124" t="e">
        <f>'C завтраками| Bed and breakfast'!#REF!*0.9</f>
        <v>#REF!</v>
      </c>
      <c r="Z11" s="124" t="e">
        <f>'C завтраками| Bed and breakfast'!#REF!*0.9</f>
        <v>#REF!</v>
      </c>
      <c r="AA11" s="124" t="e">
        <f>'C завтраками| Bed and breakfast'!#REF!*0.9</f>
        <v>#REF!</v>
      </c>
      <c r="AB11" s="124" t="e">
        <f>'C завтраками| Bed and breakfast'!#REF!*0.9</f>
        <v>#REF!</v>
      </c>
      <c r="AC11" s="124" t="e">
        <f>'C завтраками| Bed and breakfast'!#REF!*0.9</f>
        <v>#REF!</v>
      </c>
      <c r="AD11" s="124" t="e">
        <f>'C завтраками| Bed and breakfast'!#REF!*0.9</f>
        <v>#REF!</v>
      </c>
      <c r="AE11" s="124" t="e">
        <f>'C завтраками| Bed and breakfast'!#REF!*0.9</f>
        <v>#REF!</v>
      </c>
      <c r="AF11" s="124" t="e">
        <f>'C завтраками| Bed and breakfast'!#REF!*0.9</f>
        <v>#REF!</v>
      </c>
      <c r="AG11" s="124" t="e">
        <f>'C завтраками| Bed and breakfast'!#REF!*0.9</f>
        <v>#REF!</v>
      </c>
      <c r="AH11" s="124" t="e">
        <f>'C завтраками| Bed and breakfast'!#REF!*0.9</f>
        <v>#REF!</v>
      </c>
      <c r="AI11" s="124" t="e">
        <f>'C завтраками| Bed and breakfast'!#REF!*0.9</f>
        <v>#REF!</v>
      </c>
      <c r="AJ11" s="124" t="e">
        <f>'C завтраками| Bed and breakfast'!#REF!*0.9</f>
        <v>#REF!</v>
      </c>
      <c r="AK11" s="124" t="e">
        <f>'C завтраками| Bed and breakfast'!#REF!*0.9</f>
        <v>#REF!</v>
      </c>
      <c r="AL11" s="124" t="e">
        <f>'C завтраками| Bed and breakfast'!#REF!*0.9</f>
        <v>#REF!</v>
      </c>
      <c r="AM11" s="124" t="e">
        <f>'C завтраками| Bed and breakfast'!#REF!*0.9</f>
        <v>#REF!</v>
      </c>
      <c r="AN11" s="124" t="e">
        <f>'C завтраками| Bed and breakfast'!#REF!*0.9</f>
        <v>#REF!</v>
      </c>
      <c r="AO11" s="124" t="e">
        <f>'C завтраками| Bed and breakfast'!#REF!*0.9</f>
        <v>#REF!</v>
      </c>
      <c r="AP11" s="124" t="e">
        <f>'C завтраками| Bed and breakfast'!#REF!*0.9</f>
        <v>#REF!</v>
      </c>
      <c r="AQ11" s="124" t="e">
        <f>'C завтраками| Bed and breakfast'!#REF!*0.9</f>
        <v>#REF!</v>
      </c>
      <c r="AR11" s="124" t="e">
        <f>'C завтраками| Bed and breakfast'!#REF!*0.9</f>
        <v>#REF!</v>
      </c>
      <c r="AS11" s="124" t="e">
        <f>'C завтраками| Bed and breakfast'!#REF!*0.9</f>
        <v>#REF!</v>
      </c>
      <c r="AT11" s="124" t="e">
        <f>'C завтраками| Bed and breakfast'!#REF!*0.9</f>
        <v>#REF!</v>
      </c>
      <c r="AU11" s="124" t="e">
        <f>'C завтраками| Bed and breakfast'!#REF!*0.9</f>
        <v>#REF!</v>
      </c>
      <c r="AV11" s="124" t="e">
        <f>'C завтраками| Bed and breakfast'!#REF!*0.9</f>
        <v>#REF!</v>
      </c>
      <c r="AW11" s="124" t="e">
        <f>'C завтраками| Bed and breakfast'!#REF!*0.9</f>
        <v>#REF!</v>
      </c>
      <c r="AX11" s="124" t="e">
        <f>'C завтраками| Bed and breakfast'!#REF!*0.9</f>
        <v>#REF!</v>
      </c>
      <c r="AY11" s="124" t="e">
        <f>'C завтраками| Bed and breakfast'!#REF!*0.9</f>
        <v>#REF!</v>
      </c>
      <c r="AZ11" s="124" t="e">
        <f>'C завтраками| Bed and breakfast'!#REF!*0.9</f>
        <v>#REF!</v>
      </c>
      <c r="BA11" s="124" t="e">
        <f>'C завтраками| Bed and breakfast'!#REF!*0.9</f>
        <v>#REF!</v>
      </c>
      <c r="BB11" s="124" t="e">
        <f>'C завтраками| Bed and breakfast'!#REF!*0.9</f>
        <v>#REF!</v>
      </c>
      <c r="BC11" s="124" t="e">
        <f>'C завтраками| Bed and breakfast'!#REF!*0.9</f>
        <v>#REF!</v>
      </c>
      <c r="BD11" s="124" t="e">
        <f>'C завтраками| Bed and breakfast'!#REF!*0.9</f>
        <v>#REF!</v>
      </c>
    </row>
    <row r="12" spans="1:56" x14ac:dyDescent="0.2">
      <c r="A12" s="97" t="s">
        <v>135</v>
      </c>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c r="AX12" s="124"/>
      <c r="AY12" s="124"/>
      <c r="AZ12" s="124"/>
      <c r="BA12" s="124"/>
      <c r="BB12" s="124"/>
      <c r="BC12" s="124"/>
      <c r="BD12" s="124"/>
    </row>
    <row r="13" spans="1:56" x14ac:dyDescent="0.2">
      <c r="A13" s="98">
        <v>1</v>
      </c>
      <c r="B13" s="124" t="e">
        <f>'C завтраками| Bed and breakfast'!#REF!*0.9</f>
        <v>#REF!</v>
      </c>
      <c r="C13" s="124" t="e">
        <f>'C завтраками| Bed and breakfast'!#REF!*0.9</f>
        <v>#REF!</v>
      </c>
      <c r="D13" s="124" t="e">
        <f>'C завтраками| Bed and breakfast'!#REF!*0.9</f>
        <v>#REF!</v>
      </c>
      <c r="E13" s="124" t="e">
        <f>'C завтраками| Bed and breakfast'!#REF!*0.9</f>
        <v>#REF!</v>
      </c>
      <c r="F13" s="124" t="e">
        <f>'C завтраками| Bed and breakfast'!#REF!*0.9</f>
        <v>#REF!</v>
      </c>
      <c r="G13" s="124" t="e">
        <f>'C завтраками| Bed and breakfast'!#REF!*0.9</f>
        <v>#REF!</v>
      </c>
      <c r="H13" s="124" t="e">
        <f>'C завтраками| Bed and breakfast'!#REF!*0.9</f>
        <v>#REF!</v>
      </c>
      <c r="I13" s="124" t="e">
        <f>'C завтраками| Bed and breakfast'!#REF!*0.9</f>
        <v>#REF!</v>
      </c>
      <c r="J13" s="124" t="e">
        <f>'C завтраками| Bed and breakfast'!#REF!*0.9</f>
        <v>#REF!</v>
      </c>
      <c r="K13" s="124" t="e">
        <f>'C завтраками| Bed and breakfast'!#REF!*0.9</f>
        <v>#REF!</v>
      </c>
      <c r="L13" s="124" t="e">
        <f>'C завтраками| Bed and breakfast'!#REF!*0.9</f>
        <v>#REF!</v>
      </c>
      <c r="M13" s="124" t="e">
        <f>'C завтраками| Bed and breakfast'!#REF!*0.9</f>
        <v>#REF!</v>
      </c>
      <c r="N13" s="124" t="e">
        <f>'C завтраками| Bed and breakfast'!#REF!*0.9</f>
        <v>#REF!</v>
      </c>
      <c r="O13" s="124" t="e">
        <f>'C завтраками| Bed and breakfast'!#REF!*0.9</f>
        <v>#REF!</v>
      </c>
      <c r="P13" s="124" t="e">
        <f>'C завтраками| Bed and breakfast'!#REF!*0.9</f>
        <v>#REF!</v>
      </c>
      <c r="Q13" s="124" t="e">
        <f>'C завтраками| Bed and breakfast'!#REF!*0.9</f>
        <v>#REF!</v>
      </c>
      <c r="R13" s="124" t="e">
        <f>'C завтраками| Bed and breakfast'!#REF!*0.9</f>
        <v>#REF!</v>
      </c>
      <c r="S13" s="124" t="e">
        <f>'C завтраками| Bed and breakfast'!#REF!*0.9</f>
        <v>#REF!</v>
      </c>
      <c r="T13" s="124" t="e">
        <f>'C завтраками| Bed and breakfast'!#REF!*0.9</f>
        <v>#REF!</v>
      </c>
      <c r="U13" s="124" t="e">
        <f>'C завтраками| Bed and breakfast'!#REF!*0.9</f>
        <v>#REF!</v>
      </c>
      <c r="V13" s="124" t="e">
        <f>'C завтраками| Bed and breakfast'!#REF!*0.9</f>
        <v>#REF!</v>
      </c>
      <c r="W13" s="124" t="e">
        <f>'C завтраками| Bed and breakfast'!#REF!*0.9</f>
        <v>#REF!</v>
      </c>
      <c r="X13" s="124" t="e">
        <f>'C завтраками| Bed and breakfast'!#REF!*0.9</f>
        <v>#REF!</v>
      </c>
      <c r="Y13" s="124" t="e">
        <f>'C завтраками| Bed and breakfast'!#REF!*0.9</f>
        <v>#REF!</v>
      </c>
      <c r="Z13" s="124" t="e">
        <f>'C завтраками| Bed and breakfast'!#REF!*0.9</f>
        <v>#REF!</v>
      </c>
      <c r="AA13" s="124" t="e">
        <f>'C завтраками| Bed and breakfast'!#REF!*0.9</f>
        <v>#REF!</v>
      </c>
      <c r="AB13" s="124" t="e">
        <f>'C завтраками| Bed and breakfast'!#REF!*0.9</f>
        <v>#REF!</v>
      </c>
      <c r="AC13" s="124" t="e">
        <f>'C завтраками| Bed and breakfast'!#REF!*0.9</f>
        <v>#REF!</v>
      </c>
      <c r="AD13" s="124" t="e">
        <f>'C завтраками| Bed and breakfast'!#REF!*0.9</f>
        <v>#REF!</v>
      </c>
      <c r="AE13" s="124" t="e">
        <f>'C завтраками| Bed and breakfast'!#REF!*0.9</f>
        <v>#REF!</v>
      </c>
      <c r="AF13" s="124" t="e">
        <f>'C завтраками| Bed and breakfast'!#REF!*0.9</f>
        <v>#REF!</v>
      </c>
      <c r="AG13" s="124" t="e">
        <f>'C завтраками| Bed and breakfast'!#REF!*0.9</f>
        <v>#REF!</v>
      </c>
      <c r="AH13" s="124" t="e">
        <f>'C завтраками| Bed and breakfast'!#REF!*0.9</f>
        <v>#REF!</v>
      </c>
      <c r="AI13" s="124" t="e">
        <f>'C завтраками| Bed and breakfast'!#REF!*0.9</f>
        <v>#REF!</v>
      </c>
      <c r="AJ13" s="124" t="e">
        <f>'C завтраками| Bed and breakfast'!#REF!*0.9</f>
        <v>#REF!</v>
      </c>
      <c r="AK13" s="124" t="e">
        <f>'C завтраками| Bed and breakfast'!#REF!*0.9</f>
        <v>#REF!</v>
      </c>
      <c r="AL13" s="124" t="e">
        <f>'C завтраками| Bed and breakfast'!#REF!*0.9</f>
        <v>#REF!</v>
      </c>
      <c r="AM13" s="124" t="e">
        <f>'C завтраками| Bed and breakfast'!#REF!*0.9</f>
        <v>#REF!</v>
      </c>
      <c r="AN13" s="124" t="e">
        <f>'C завтраками| Bed and breakfast'!#REF!*0.9</f>
        <v>#REF!</v>
      </c>
      <c r="AO13" s="124" t="e">
        <f>'C завтраками| Bed and breakfast'!#REF!*0.9</f>
        <v>#REF!</v>
      </c>
      <c r="AP13" s="124" t="e">
        <f>'C завтраками| Bed and breakfast'!#REF!*0.9</f>
        <v>#REF!</v>
      </c>
      <c r="AQ13" s="124" t="e">
        <f>'C завтраками| Bed and breakfast'!#REF!*0.9</f>
        <v>#REF!</v>
      </c>
      <c r="AR13" s="124" t="e">
        <f>'C завтраками| Bed and breakfast'!#REF!*0.9</f>
        <v>#REF!</v>
      </c>
      <c r="AS13" s="124" t="e">
        <f>'C завтраками| Bed and breakfast'!#REF!*0.9</f>
        <v>#REF!</v>
      </c>
      <c r="AT13" s="124" t="e">
        <f>'C завтраками| Bed and breakfast'!#REF!*0.9</f>
        <v>#REF!</v>
      </c>
      <c r="AU13" s="124" t="e">
        <f>'C завтраками| Bed and breakfast'!#REF!*0.9</f>
        <v>#REF!</v>
      </c>
      <c r="AV13" s="124" t="e">
        <f>'C завтраками| Bed and breakfast'!#REF!*0.9</f>
        <v>#REF!</v>
      </c>
      <c r="AW13" s="124" t="e">
        <f>'C завтраками| Bed and breakfast'!#REF!*0.9</f>
        <v>#REF!</v>
      </c>
      <c r="AX13" s="124" t="e">
        <f>'C завтраками| Bed and breakfast'!#REF!*0.9</f>
        <v>#REF!</v>
      </c>
      <c r="AY13" s="124" t="e">
        <f>'C завтраками| Bed and breakfast'!#REF!*0.9</f>
        <v>#REF!</v>
      </c>
      <c r="AZ13" s="124" t="e">
        <f>'C завтраками| Bed and breakfast'!#REF!*0.9</f>
        <v>#REF!</v>
      </c>
      <c r="BA13" s="124" t="e">
        <f>'C завтраками| Bed and breakfast'!#REF!*0.9</f>
        <v>#REF!</v>
      </c>
      <c r="BB13" s="124" t="e">
        <f>'C завтраками| Bed and breakfast'!#REF!*0.9</f>
        <v>#REF!</v>
      </c>
      <c r="BC13" s="124" t="e">
        <f>'C завтраками| Bed and breakfast'!#REF!*0.9</f>
        <v>#REF!</v>
      </c>
      <c r="BD13" s="124" t="e">
        <f>'C завтраками| Bed and breakfast'!#REF!*0.9</f>
        <v>#REF!</v>
      </c>
    </row>
    <row r="14" spans="1:56" x14ac:dyDescent="0.2">
      <c r="A14" s="98">
        <v>2</v>
      </c>
      <c r="B14" s="124" t="e">
        <f>'C завтраками| Bed and breakfast'!#REF!*0.9</f>
        <v>#REF!</v>
      </c>
      <c r="C14" s="124" t="e">
        <f>'C завтраками| Bed and breakfast'!#REF!*0.9</f>
        <v>#REF!</v>
      </c>
      <c r="D14" s="124" t="e">
        <f>'C завтраками| Bed and breakfast'!#REF!*0.9</f>
        <v>#REF!</v>
      </c>
      <c r="E14" s="124" t="e">
        <f>'C завтраками| Bed and breakfast'!#REF!*0.9</f>
        <v>#REF!</v>
      </c>
      <c r="F14" s="124" t="e">
        <f>'C завтраками| Bed and breakfast'!#REF!*0.9</f>
        <v>#REF!</v>
      </c>
      <c r="G14" s="124" t="e">
        <f>'C завтраками| Bed and breakfast'!#REF!*0.9</f>
        <v>#REF!</v>
      </c>
      <c r="H14" s="124" t="e">
        <f>'C завтраками| Bed and breakfast'!#REF!*0.9</f>
        <v>#REF!</v>
      </c>
      <c r="I14" s="124" t="e">
        <f>'C завтраками| Bed and breakfast'!#REF!*0.9</f>
        <v>#REF!</v>
      </c>
      <c r="J14" s="124" t="e">
        <f>'C завтраками| Bed and breakfast'!#REF!*0.9</f>
        <v>#REF!</v>
      </c>
      <c r="K14" s="124" t="e">
        <f>'C завтраками| Bed and breakfast'!#REF!*0.9</f>
        <v>#REF!</v>
      </c>
      <c r="L14" s="124" t="e">
        <f>'C завтраками| Bed and breakfast'!#REF!*0.9</f>
        <v>#REF!</v>
      </c>
      <c r="M14" s="124" t="e">
        <f>'C завтраками| Bed and breakfast'!#REF!*0.9</f>
        <v>#REF!</v>
      </c>
      <c r="N14" s="124" t="e">
        <f>'C завтраками| Bed and breakfast'!#REF!*0.9</f>
        <v>#REF!</v>
      </c>
      <c r="O14" s="124" t="e">
        <f>'C завтраками| Bed and breakfast'!#REF!*0.9</f>
        <v>#REF!</v>
      </c>
      <c r="P14" s="124" t="e">
        <f>'C завтраками| Bed and breakfast'!#REF!*0.9</f>
        <v>#REF!</v>
      </c>
      <c r="Q14" s="124" t="e">
        <f>'C завтраками| Bed and breakfast'!#REF!*0.9</f>
        <v>#REF!</v>
      </c>
      <c r="R14" s="124" t="e">
        <f>'C завтраками| Bed and breakfast'!#REF!*0.9</f>
        <v>#REF!</v>
      </c>
      <c r="S14" s="124" t="e">
        <f>'C завтраками| Bed and breakfast'!#REF!*0.9</f>
        <v>#REF!</v>
      </c>
      <c r="T14" s="124" t="e">
        <f>'C завтраками| Bed and breakfast'!#REF!*0.9</f>
        <v>#REF!</v>
      </c>
      <c r="U14" s="124" t="e">
        <f>'C завтраками| Bed and breakfast'!#REF!*0.9</f>
        <v>#REF!</v>
      </c>
      <c r="V14" s="124" t="e">
        <f>'C завтраками| Bed and breakfast'!#REF!*0.9</f>
        <v>#REF!</v>
      </c>
      <c r="W14" s="124" t="e">
        <f>'C завтраками| Bed and breakfast'!#REF!*0.9</f>
        <v>#REF!</v>
      </c>
      <c r="X14" s="124" t="e">
        <f>'C завтраками| Bed and breakfast'!#REF!*0.9</f>
        <v>#REF!</v>
      </c>
      <c r="Y14" s="124" t="e">
        <f>'C завтраками| Bed and breakfast'!#REF!*0.9</f>
        <v>#REF!</v>
      </c>
      <c r="Z14" s="124" t="e">
        <f>'C завтраками| Bed and breakfast'!#REF!*0.9</f>
        <v>#REF!</v>
      </c>
      <c r="AA14" s="124" t="e">
        <f>'C завтраками| Bed and breakfast'!#REF!*0.9</f>
        <v>#REF!</v>
      </c>
      <c r="AB14" s="124" t="e">
        <f>'C завтраками| Bed and breakfast'!#REF!*0.9</f>
        <v>#REF!</v>
      </c>
      <c r="AC14" s="124" t="e">
        <f>'C завтраками| Bed and breakfast'!#REF!*0.9</f>
        <v>#REF!</v>
      </c>
      <c r="AD14" s="124" t="e">
        <f>'C завтраками| Bed and breakfast'!#REF!*0.9</f>
        <v>#REF!</v>
      </c>
      <c r="AE14" s="124" t="e">
        <f>'C завтраками| Bed and breakfast'!#REF!*0.9</f>
        <v>#REF!</v>
      </c>
      <c r="AF14" s="124" t="e">
        <f>'C завтраками| Bed and breakfast'!#REF!*0.9</f>
        <v>#REF!</v>
      </c>
      <c r="AG14" s="124" t="e">
        <f>'C завтраками| Bed and breakfast'!#REF!*0.9</f>
        <v>#REF!</v>
      </c>
      <c r="AH14" s="124" t="e">
        <f>'C завтраками| Bed and breakfast'!#REF!*0.9</f>
        <v>#REF!</v>
      </c>
      <c r="AI14" s="124" t="e">
        <f>'C завтраками| Bed and breakfast'!#REF!*0.9</f>
        <v>#REF!</v>
      </c>
      <c r="AJ14" s="124" t="e">
        <f>'C завтраками| Bed and breakfast'!#REF!*0.9</f>
        <v>#REF!</v>
      </c>
      <c r="AK14" s="124" t="e">
        <f>'C завтраками| Bed and breakfast'!#REF!*0.9</f>
        <v>#REF!</v>
      </c>
      <c r="AL14" s="124" t="e">
        <f>'C завтраками| Bed and breakfast'!#REF!*0.9</f>
        <v>#REF!</v>
      </c>
      <c r="AM14" s="124" t="e">
        <f>'C завтраками| Bed and breakfast'!#REF!*0.9</f>
        <v>#REF!</v>
      </c>
      <c r="AN14" s="124" t="e">
        <f>'C завтраками| Bed and breakfast'!#REF!*0.9</f>
        <v>#REF!</v>
      </c>
      <c r="AO14" s="124" t="e">
        <f>'C завтраками| Bed and breakfast'!#REF!*0.9</f>
        <v>#REF!</v>
      </c>
      <c r="AP14" s="124" t="e">
        <f>'C завтраками| Bed and breakfast'!#REF!*0.9</f>
        <v>#REF!</v>
      </c>
      <c r="AQ14" s="124" t="e">
        <f>'C завтраками| Bed and breakfast'!#REF!*0.9</f>
        <v>#REF!</v>
      </c>
      <c r="AR14" s="124" t="e">
        <f>'C завтраками| Bed and breakfast'!#REF!*0.9</f>
        <v>#REF!</v>
      </c>
      <c r="AS14" s="124" t="e">
        <f>'C завтраками| Bed and breakfast'!#REF!*0.9</f>
        <v>#REF!</v>
      </c>
      <c r="AT14" s="124" t="e">
        <f>'C завтраками| Bed and breakfast'!#REF!*0.9</f>
        <v>#REF!</v>
      </c>
      <c r="AU14" s="124" t="e">
        <f>'C завтраками| Bed and breakfast'!#REF!*0.9</f>
        <v>#REF!</v>
      </c>
      <c r="AV14" s="124" t="e">
        <f>'C завтраками| Bed and breakfast'!#REF!*0.9</f>
        <v>#REF!</v>
      </c>
      <c r="AW14" s="124" t="e">
        <f>'C завтраками| Bed and breakfast'!#REF!*0.9</f>
        <v>#REF!</v>
      </c>
      <c r="AX14" s="124" t="e">
        <f>'C завтраками| Bed and breakfast'!#REF!*0.9</f>
        <v>#REF!</v>
      </c>
      <c r="AY14" s="124" t="e">
        <f>'C завтраками| Bed and breakfast'!#REF!*0.9</f>
        <v>#REF!</v>
      </c>
      <c r="AZ14" s="124" t="e">
        <f>'C завтраками| Bed and breakfast'!#REF!*0.9</f>
        <v>#REF!</v>
      </c>
      <c r="BA14" s="124" t="e">
        <f>'C завтраками| Bed and breakfast'!#REF!*0.9</f>
        <v>#REF!</v>
      </c>
      <c r="BB14" s="124" t="e">
        <f>'C завтраками| Bed and breakfast'!#REF!*0.9</f>
        <v>#REF!</v>
      </c>
      <c r="BC14" s="124" t="e">
        <f>'C завтраками| Bed and breakfast'!#REF!*0.9</f>
        <v>#REF!</v>
      </c>
      <c r="BD14" s="124" t="e">
        <f>'C завтраками| Bed and breakfast'!#REF!*0.9</f>
        <v>#REF!</v>
      </c>
    </row>
    <row r="15" spans="1:56" x14ac:dyDescent="0.2">
      <c r="A15" s="97" t="s">
        <v>137</v>
      </c>
      <c r="B15" s="124"/>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4"/>
      <c r="BD15" s="124"/>
    </row>
    <row r="16" spans="1:56" x14ac:dyDescent="0.2">
      <c r="A16" s="98">
        <v>1</v>
      </c>
      <c r="B16" s="124" t="e">
        <f>'C завтраками| Bed and breakfast'!#REF!*0.9</f>
        <v>#REF!</v>
      </c>
      <c r="C16" s="124" t="e">
        <f>'C завтраками| Bed and breakfast'!#REF!*0.9</f>
        <v>#REF!</v>
      </c>
      <c r="D16" s="124" t="e">
        <f>'C завтраками| Bed and breakfast'!#REF!*0.9</f>
        <v>#REF!</v>
      </c>
      <c r="E16" s="124" t="e">
        <f>'C завтраками| Bed and breakfast'!#REF!*0.9</f>
        <v>#REF!</v>
      </c>
      <c r="F16" s="124" t="e">
        <f>'C завтраками| Bed and breakfast'!#REF!*0.9</f>
        <v>#REF!</v>
      </c>
      <c r="G16" s="124" t="e">
        <f>'C завтраками| Bed and breakfast'!#REF!*0.9</f>
        <v>#REF!</v>
      </c>
      <c r="H16" s="124" t="e">
        <f>'C завтраками| Bed and breakfast'!#REF!*0.9</f>
        <v>#REF!</v>
      </c>
      <c r="I16" s="124" t="e">
        <f>'C завтраками| Bed and breakfast'!#REF!*0.9</f>
        <v>#REF!</v>
      </c>
      <c r="J16" s="124" t="e">
        <f>'C завтраками| Bed and breakfast'!#REF!*0.9</f>
        <v>#REF!</v>
      </c>
      <c r="K16" s="124" t="e">
        <f>'C завтраками| Bed and breakfast'!#REF!*0.9</f>
        <v>#REF!</v>
      </c>
      <c r="L16" s="124" t="e">
        <f>'C завтраками| Bed and breakfast'!#REF!*0.9</f>
        <v>#REF!</v>
      </c>
      <c r="M16" s="124" t="e">
        <f>'C завтраками| Bed and breakfast'!#REF!*0.9</f>
        <v>#REF!</v>
      </c>
      <c r="N16" s="124" t="e">
        <f>'C завтраками| Bed and breakfast'!#REF!*0.9</f>
        <v>#REF!</v>
      </c>
      <c r="O16" s="124" t="e">
        <f>'C завтраками| Bed and breakfast'!#REF!*0.9</f>
        <v>#REF!</v>
      </c>
      <c r="P16" s="124" t="e">
        <f>'C завтраками| Bed and breakfast'!#REF!*0.9</f>
        <v>#REF!</v>
      </c>
      <c r="Q16" s="124" t="e">
        <f>'C завтраками| Bed and breakfast'!#REF!*0.9</f>
        <v>#REF!</v>
      </c>
      <c r="R16" s="124" t="e">
        <f>'C завтраками| Bed and breakfast'!#REF!*0.9</f>
        <v>#REF!</v>
      </c>
      <c r="S16" s="124" t="e">
        <f>'C завтраками| Bed and breakfast'!#REF!*0.9</f>
        <v>#REF!</v>
      </c>
      <c r="T16" s="124" t="e">
        <f>'C завтраками| Bed and breakfast'!#REF!*0.9</f>
        <v>#REF!</v>
      </c>
      <c r="U16" s="124" t="e">
        <f>'C завтраками| Bed and breakfast'!#REF!*0.9</f>
        <v>#REF!</v>
      </c>
      <c r="V16" s="124" t="e">
        <f>'C завтраками| Bed and breakfast'!#REF!*0.9</f>
        <v>#REF!</v>
      </c>
      <c r="W16" s="124" t="e">
        <f>'C завтраками| Bed and breakfast'!#REF!*0.9</f>
        <v>#REF!</v>
      </c>
      <c r="X16" s="124" t="e">
        <f>'C завтраками| Bed and breakfast'!#REF!*0.9</f>
        <v>#REF!</v>
      </c>
      <c r="Y16" s="124" t="e">
        <f>'C завтраками| Bed and breakfast'!#REF!*0.9</f>
        <v>#REF!</v>
      </c>
      <c r="Z16" s="124" t="e">
        <f>'C завтраками| Bed and breakfast'!#REF!*0.9</f>
        <v>#REF!</v>
      </c>
      <c r="AA16" s="124" t="e">
        <f>'C завтраками| Bed and breakfast'!#REF!*0.9</f>
        <v>#REF!</v>
      </c>
      <c r="AB16" s="124" t="e">
        <f>'C завтраками| Bed and breakfast'!#REF!*0.9</f>
        <v>#REF!</v>
      </c>
      <c r="AC16" s="124" t="e">
        <f>'C завтраками| Bed and breakfast'!#REF!*0.9</f>
        <v>#REF!</v>
      </c>
      <c r="AD16" s="124" t="e">
        <f>'C завтраками| Bed and breakfast'!#REF!*0.9</f>
        <v>#REF!</v>
      </c>
      <c r="AE16" s="124" t="e">
        <f>'C завтраками| Bed and breakfast'!#REF!*0.9</f>
        <v>#REF!</v>
      </c>
      <c r="AF16" s="124" t="e">
        <f>'C завтраками| Bed and breakfast'!#REF!*0.9</f>
        <v>#REF!</v>
      </c>
      <c r="AG16" s="124" t="e">
        <f>'C завтраками| Bed and breakfast'!#REF!*0.9</f>
        <v>#REF!</v>
      </c>
      <c r="AH16" s="124" t="e">
        <f>'C завтраками| Bed and breakfast'!#REF!*0.9</f>
        <v>#REF!</v>
      </c>
      <c r="AI16" s="124" t="e">
        <f>'C завтраками| Bed and breakfast'!#REF!*0.9</f>
        <v>#REF!</v>
      </c>
      <c r="AJ16" s="124" t="e">
        <f>'C завтраками| Bed and breakfast'!#REF!*0.9</f>
        <v>#REF!</v>
      </c>
      <c r="AK16" s="124" t="e">
        <f>'C завтраками| Bed and breakfast'!#REF!*0.9</f>
        <v>#REF!</v>
      </c>
      <c r="AL16" s="124" t="e">
        <f>'C завтраками| Bed and breakfast'!#REF!*0.9</f>
        <v>#REF!</v>
      </c>
      <c r="AM16" s="124" t="e">
        <f>'C завтраками| Bed and breakfast'!#REF!*0.9</f>
        <v>#REF!</v>
      </c>
      <c r="AN16" s="124" t="e">
        <f>'C завтраками| Bed and breakfast'!#REF!*0.9</f>
        <v>#REF!</v>
      </c>
      <c r="AO16" s="124" t="e">
        <f>'C завтраками| Bed and breakfast'!#REF!*0.9</f>
        <v>#REF!</v>
      </c>
      <c r="AP16" s="124" t="e">
        <f>'C завтраками| Bed and breakfast'!#REF!*0.9</f>
        <v>#REF!</v>
      </c>
      <c r="AQ16" s="124" t="e">
        <f>'C завтраками| Bed and breakfast'!#REF!*0.9</f>
        <v>#REF!</v>
      </c>
      <c r="AR16" s="124" t="e">
        <f>'C завтраками| Bed and breakfast'!#REF!*0.9</f>
        <v>#REF!</v>
      </c>
      <c r="AS16" s="124" t="e">
        <f>'C завтраками| Bed and breakfast'!#REF!*0.9</f>
        <v>#REF!</v>
      </c>
      <c r="AT16" s="124" t="e">
        <f>'C завтраками| Bed and breakfast'!#REF!*0.9</f>
        <v>#REF!</v>
      </c>
      <c r="AU16" s="124" t="e">
        <f>'C завтраками| Bed and breakfast'!#REF!*0.9</f>
        <v>#REF!</v>
      </c>
      <c r="AV16" s="124" t="e">
        <f>'C завтраками| Bed and breakfast'!#REF!*0.9</f>
        <v>#REF!</v>
      </c>
      <c r="AW16" s="124" t="e">
        <f>'C завтраками| Bed and breakfast'!#REF!*0.9</f>
        <v>#REF!</v>
      </c>
      <c r="AX16" s="124" t="e">
        <f>'C завтраками| Bed and breakfast'!#REF!*0.9</f>
        <v>#REF!</v>
      </c>
      <c r="AY16" s="124" t="e">
        <f>'C завтраками| Bed and breakfast'!#REF!*0.9</f>
        <v>#REF!</v>
      </c>
      <c r="AZ16" s="124" t="e">
        <f>'C завтраками| Bed and breakfast'!#REF!*0.9</f>
        <v>#REF!</v>
      </c>
      <c r="BA16" s="124" t="e">
        <f>'C завтраками| Bed and breakfast'!#REF!*0.9</f>
        <v>#REF!</v>
      </c>
      <c r="BB16" s="124" t="e">
        <f>'C завтраками| Bed and breakfast'!#REF!*0.9</f>
        <v>#REF!</v>
      </c>
      <c r="BC16" s="124" t="e">
        <f>'C завтраками| Bed and breakfast'!#REF!*0.9</f>
        <v>#REF!</v>
      </c>
      <c r="BD16" s="124" t="e">
        <f>'C завтраками| Bed and breakfast'!#REF!*0.9</f>
        <v>#REF!</v>
      </c>
    </row>
    <row r="17" spans="1:56" x14ac:dyDescent="0.2">
      <c r="A17" s="98">
        <v>2</v>
      </c>
      <c r="B17" s="124" t="e">
        <f>'C завтраками| Bed and breakfast'!#REF!*0.9</f>
        <v>#REF!</v>
      </c>
      <c r="C17" s="124" t="e">
        <f>'C завтраками| Bed and breakfast'!#REF!*0.9</f>
        <v>#REF!</v>
      </c>
      <c r="D17" s="124" t="e">
        <f>'C завтраками| Bed and breakfast'!#REF!*0.9</f>
        <v>#REF!</v>
      </c>
      <c r="E17" s="124" t="e">
        <f>'C завтраками| Bed and breakfast'!#REF!*0.9</f>
        <v>#REF!</v>
      </c>
      <c r="F17" s="124" t="e">
        <f>'C завтраками| Bed and breakfast'!#REF!*0.9</f>
        <v>#REF!</v>
      </c>
      <c r="G17" s="124" t="e">
        <f>'C завтраками| Bed and breakfast'!#REF!*0.9</f>
        <v>#REF!</v>
      </c>
      <c r="H17" s="124" t="e">
        <f>'C завтраками| Bed and breakfast'!#REF!*0.9</f>
        <v>#REF!</v>
      </c>
      <c r="I17" s="124" t="e">
        <f>'C завтраками| Bed and breakfast'!#REF!*0.9</f>
        <v>#REF!</v>
      </c>
      <c r="J17" s="124" t="e">
        <f>'C завтраками| Bed and breakfast'!#REF!*0.9</f>
        <v>#REF!</v>
      </c>
      <c r="K17" s="124" t="e">
        <f>'C завтраками| Bed and breakfast'!#REF!*0.9</f>
        <v>#REF!</v>
      </c>
      <c r="L17" s="124" t="e">
        <f>'C завтраками| Bed and breakfast'!#REF!*0.9</f>
        <v>#REF!</v>
      </c>
      <c r="M17" s="124" t="e">
        <f>'C завтраками| Bed and breakfast'!#REF!*0.9</f>
        <v>#REF!</v>
      </c>
      <c r="N17" s="124" t="e">
        <f>'C завтраками| Bed and breakfast'!#REF!*0.9</f>
        <v>#REF!</v>
      </c>
      <c r="O17" s="124" t="e">
        <f>'C завтраками| Bed and breakfast'!#REF!*0.9</f>
        <v>#REF!</v>
      </c>
      <c r="P17" s="124" t="e">
        <f>'C завтраками| Bed and breakfast'!#REF!*0.9</f>
        <v>#REF!</v>
      </c>
      <c r="Q17" s="124" t="e">
        <f>'C завтраками| Bed and breakfast'!#REF!*0.9</f>
        <v>#REF!</v>
      </c>
      <c r="R17" s="124" t="e">
        <f>'C завтраками| Bed and breakfast'!#REF!*0.9</f>
        <v>#REF!</v>
      </c>
      <c r="S17" s="124" t="e">
        <f>'C завтраками| Bed and breakfast'!#REF!*0.9</f>
        <v>#REF!</v>
      </c>
      <c r="T17" s="124" t="e">
        <f>'C завтраками| Bed and breakfast'!#REF!*0.9</f>
        <v>#REF!</v>
      </c>
      <c r="U17" s="124" t="e">
        <f>'C завтраками| Bed and breakfast'!#REF!*0.9</f>
        <v>#REF!</v>
      </c>
      <c r="V17" s="124" t="e">
        <f>'C завтраками| Bed and breakfast'!#REF!*0.9</f>
        <v>#REF!</v>
      </c>
      <c r="W17" s="124" t="e">
        <f>'C завтраками| Bed and breakfast'!#REF!*0.9</f>
        <v>#REF!</v>
      </c>
      <c r="X17" s="124" t="e">
        <f>'C завтраками| Bed and breakfast'!#REF!*0.9</f>
        <v>#REF!</v>
      </c>
      <c r="Y17" s="124" t="e">
        <f>'C завтраками| Bed and breakfast'!#REF!*0.9</f>
        <v>#REF!</v>
      </c>
      <c r="Z17" s="124" t="e">
        <f>'C завтраками| Bed and breakfast'!#REF!*0.9</f>
        <v>#REF!</v>
      </c>
      <c r="AA17" s="124" t="e">
        <f>'C завтраками| Bed and breakfast'!#REF!*0.9</f>
        <v>#REF!</v>
      </c>
      <c r="AB17" s="124" t="e">
        <f>'C завтраками| Bed and breakfast'!#REF!*0.9</f>
        <v>#REF!</v>
      </c>
      <c r="AC17" s="124" t="e">
        <f>'C завтраками| Bed and breakfast'!#REF!*0.9</f>
        <v>#REF!</v>
      </c>
      <c r="AD17" s="124" t="e">
        <f>'C завтраками| Bed and breakfast'!#REF!*0.9</f>
        <v>#REF!</v>
      </c>
      <c r="AE17" s="124" t="e">
        <f>'C завтраками| Bed and breakfast'!#REF!*0.9</f>
        <v>#REF!</v>
      </c>
      <c r="AF17" s="124" t="e">
        <f>'C завтраками| Bed and breakfast'!#REF!*0.9</f>
        <v>#REF!</v>
      </c>
      <c r="AG17" s="124" t="e">
        <f>'C завтраками| Bed and breakfast'!#REF!*0.9</f>
        <v>#REF!</v>
      </c>
      <c r="AH17" s="124" t="e">
        <f>'C завтраками| Bed and breakfast'!#REF!*0.9</f>
        <v>#REF!</v>
      </c>
      <c r="AI17" s="124" t="e">
        <f>'C завтраками| Bed and breakfast'!#REF!*0.9</f>
        <v>#REF!</v>
      </c>
      <c r="AJ17" s="124" t="e">
        <f>'C завтраками| Bed and breakfast'!#REF!*0.9</f>
        <v>#REF!</v>
      </c>
      <c r="AK17" s="124" t="e">
        <f>'C завтраками| Bed and breakfast'!#REF!*0.9</f>
        <v>#REF!</v>
      </c>
      <c r="AL17" s="124" t="e">
        <f>'C завтраками| Bed and breakfast'!#REF!*0.9</f>
        <v>#REF!</v>
      </c>
      <c r="AM17" s="124" t="e">
        <f>'C завтраками| Bed and breakfast'!#REF!*0.9</f>
        <v>#REF!</v>
      </c>
      <c r="AN17" s="124" t="e">
        <f>'C завтраками| Bed and breakfast'!#REF!*0.9</f>
        <v>#REF!</v>
      </c>
      <c r="AO17" s="124" t="e">
        <f>'C завтраками| Bed and breakfast'!#REF!*0.9</f>
        <v>#REF!</v>
      </c>
      <c r="AP17" s="124" t="e">
        <f>'C завтраками| Bed and breakfast'!#REF!*0.9</f>
        <v>#REF!</v>
      </c>
      <c r="AQ17" s="124" t="e">
        <f>'C завтраками| Bed and breakfast'!#REF!*0.9</f>
        <v>#REF!</v>
      </c>
      <c r="AR17" s="124" t="e">
        <f>'C завтраками| Bed and breakfast'!#REF!*0.9</f>
        <v>#REF!</v>
      </c>
      <c r="AS17" s="124" t="e">
        <f>'C завтраками| Bed and breakfast'!#REF!*0.9</f>
        <v>#REF!</v>
      </c>
      <c r="AT17" s="124" t="e">
        <f>'C завтраками| Bed and breakfast'!#REF!*0.9</f>
        <v>#REF!</v>
      </c>
      <c r="AU17" s="124" t="e">
        <f>'C завтраками| Bed and breakfast'!#REF!*0.9</f>
        <v>#REF!</v>
      </c>
      <c r="AV17" s="124" t="e">
        <f>'C завтраками| Bed and breakfast'!#REF!*0.9</f>
        <v>#REF!</v>
      </c>
      <c r="AW17" s="124" t="e">
        <f>'C завтраками| Bed and breakfast'!#REF!*0.9</f>
        <v>#REF!</v>
      </c>
      <c r="AX17" s="124" t="e">
        <f>'C завтраками| Bed and breakfast'!#REF!*0.9</f>
        <v>#REF!</v>
      </c>
      <c r="AY17" s="124" t="e">
        <f>'C завтраками| Bed and breakfast'!#REF!*0.9</f>
        <v>#REF!</v>
      </c>
      <c r="AZ17" s="124" t="e">
        <f>'C завтраками| Bed and breakfast'!#REF!*0.9</f>
        <v>#REF!</v>
      </c>
      <c r="BA17" s="124" t="e">
        <f>'C завтраками| Bed and breakfast'!#REF!*0.9</f>
        <v>#REF!</v>
      </c>
      <c r="BB17" s="124" t="e">
        <f>'C завтраками| Bed and breakfast'!#REF!*0.9</f>
        <v>#REF!</v>
      </c>
      <c r="BC17" s="124" t="e">
        <f>'C завтраками| Bed and breakfast'!#REF!*0.9</f>
        <v>#REF!</v>
      </c>
      <c r="BD17" s="124" t="e">
        <f>'C завтраками| Bed and breakfast'!#REF!*0.9</f>
        <v>#REF!</v>
      </c>
    </row>
    <row r="18" spans="1:56" x14ac:dyDescent="0.2">
      <c r="A18" s="97" t="s">
        <v>139</v>
      </c>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124"/>
      <c r="BB18" s="124"/>
      <c r="BC18" s="124"/>
      <c r="BD18" s="124"/>
    </row>
    <row r="19" spans="1:56" x14ac:dyDescent="0.2">
      <c r="A19" s="98" t="s">
        <v>78</v>
      </c>
      <c r="B19" s="124" t="e">
        <f>'C завтраками| Bed and breakfast'!#REF!*0.9</f>
        <v>#REF!</v>
      </c>
      <c r="C19" s="124" t="e">
        <f>'C завтраками| Bed and breakfast'!#REF!*0.9</f>
        <v>#REF!</v>
      </c>
      <c r="D19" s="124" t="e">
        <f>'C завтраками| Bed and breakfast'!#REF!*0.9</f>
        <v>#REF!</v>
      </c>
      <c r="E19" s="124" t="e">
        <f>'C завтраками| Bed and breakfast'!#REF!*0.9</f>
        <v>#REF!</v>
      </c>
      <c r="F19" s="124" t="e">
        <f>'C завтраками| Bed and breakfast'!#REF!*0.9</f>
        <v>#REF!</v>
      </c>
      <c r="G19" s="124" t="e">
        <f>'C завтраками| Bed and breakfast'!#REF!*0.9</f>
        <v>#REF!</v>
      </c>
      <c r="H19" s="124" t="e">
        <f>'C завтраками| Bed and breakfast'!#REF!*0.9</f>
        <v>#REF!</v>
      </c>
      <c r="I19" s="124" t="e">
        <f>'C завтраками| Bed and breakfast'!#REF!*0.9</f>
        <v>#REF!</v>
      </c>
      <c r="J19" s="124" t="e">
        <f>'C завтраками| Bed and breakfast'!#REF!*0.9</f>
        <v>#REF!</v>
      </c>
      <c r="K19" s="124" t="e">
        <f>'C завтраками| Bed and breakfast'!#REF!*0.9</f>
        <v>#REF!</v>
      </c>
      <c r="L19" s="124" t="e">
        <f>'C завтраками| Bed and breakfast'!#REF!*0.9</f>
        <v>#REF!</v>
      </c>
      <c r="M19" s="124" t="e">
        <f>'C завтраками| Bed and breakfast'!#REF!*0.9</f>
        <v>#REF!</v>
      </c>
      <c r="N19" s="124" t="e">
        <f>'C завтраками| Bed and breakfast'!#REF!*0.9</f>
        <v>#REF!</v>
      </c>
      <c r="O19" s="124" t="e">
        <f>'C завтраками| Bed and breakfast'!#REF!*0.9</f>
        <v>#REF!</v>
      </c>
      <c r="P19" s="124" t="e">
        <f>'C завтраками| Bed and breakfast'!#REF!*0.9</f>
        <v>#REF!</v>
      </c>
      <c r="Q19" s="124" t="e">
        <f>'C завтраками| Bed and breakfast'!#REF!*0.9</f>
        <v>#REF!</v>
      </c>
      <c r="R19" s="124" t="e">
        <f>'C завтраками| Bed and breakfast'!#REF!*0.9</f>
        <v>#REF!</v>
      </c>
      <c r="S19" s="124" t="e">
        <f>'C завтраками| Bed and breakfast'!#REF!*0.9</f>
        <v>#REF!</v>
      </c>
      <c r="T19" s="124" t="e">
        <f>'C завтраками| Bed and breakfast'!#REF!*0.9</f>
        <v>#REF!</v>
      </c>
      <c r="U19" s="124" t="e">
        <f>'C завтраками| Bed and breakfast'!#REF!*0.9</f>
        <v>#REF!</v>
      </c>
      <c r="V19" s="124" t="e">
        <f>'C завтраками| Bed and breakfast'!#REF!*0.9</f>
        <v>#REF!</v>
      </c>
      <c r="W19" s="124" t="e">
        <f>'C завтраками| Bed and breakfast'!#REF!*0.9</f>
        <v>#REF!</v>
      </c>
      <c r="X19" s="124" t="e">
        <f>'C завтраками| Bed and breakfast'!#REF!*0.9</f>
        <v>#REF!</v>
      </c>
      <c r="Y19" s="124" t="e">
        <f>'C завтраками| Bed and breakfast'!#REF!*0.9</f>
        <v>#REF!</v>
      </c>
      <c r="Z19" s="124" t="e">
        <f>'C завтраками| Bed and breakfast'!#REF!*0.9</f>
        <v>#REF!</v>
      </c>
      <c r="AA19" s="124" t="e">
        <f>'C завтраками| Bed and breakfast'!#REF!*0.9</f>
        <v>#REF!</v>
      </c>
      <c r="AB19" s="124" t="e">
        <f>'C завтраками| Bed and breakfast'!#REF!*0.9</f>
        <v>#REF!</v>
      </c>
      <c r="AC19" s="124" t="e">
        <f>'C завтраками| Bed and breakfast'!#REF!*0.9</f>
        <v>#REF!</v>
      </c>
      <c r="AD19" s="124" t="e">
        <f>'C завтраками| Bed and breakfast'!#REF!*0.9</f>
        <v>#REF!</v>
      </c>
      <c r="AE19" s="124" t="e">
        <f>'C завтраками| Bed and breakfast'!#REF!*0.9</f>
        <v>#REF!</v>
      </c>
      <c r="AF19" s="124" t="e">
        <f>'C завтраками| Bed and breakfast'!#REF!*0.9</f>
        <v>#REF!</v>
      </c>
      <c r="AG19" s="124" t="e">
        <f>'C завтраками| Bed and breakfast'!#REF!*0.9</f>
        <v>#REF!</v>
      </c>
      <c r="AH19" s="124" t="e">
        <f>'C завтраками| Bed and breakfast'!#REF!*0.9</f>
        <v>#REF!</v>
      </c>
      <c r="AI19" s="124" t="e">
        <f>'C завтраками| Bed and breakfast'!#REF!*0.9</f>
        <v>#REF!</v>
      </c>
      <c r="AJ19" s="124" t="e">
        <f>'C завтраками| Bed and breakfast'!#REF!*0.9</f>
        <v>#REF!</v>
      </c>
      <c r="AK19" s="124" t="e">
        <f>'C завтраками| Bed and breakfast'!#REF!*0.9</f>
        <v>#REF!</v>
      </c>
      <c r="AL19" s="124" t="e">
        <f>'C завтраками| Bed and breakfast'!#REF!*0.9</f>
        <v>#REF!</v>
      </c>
      <c r="AM19" s="124" t="e">
        <f>'C завтраками| Bed and breakfast'!#REF!*0.9</f>
        <v>#REF!</v>
      </c>
      <c r="AN19" s="124" t="e">
        <f>'C завтраками| Bed and breakfast'!#REF!*0.9</f>
        <v>#REF!</v>
      </c>
      <c r="AO19" s="124" t="e">
        <f>'C завтраками| Bed and breakfast'!#REF!*0.9</f>
        <v>#REF!</v>
      </c>
      <c r="AP19" s="124" t="e">
        <f>'C завтраками| Bed and breakfast'!#REF!*0.9</f>
        <v>#REF!</v>
      </c>
      <c r="AQ19" s="124" t="e">
        <f>'C завтраками| Bed and breakfast'!#REF!*0.9</f>
        <v>#REF!</v>
      </c>
      <c r="AR19" s="124" t="e">
        <f>'C завтраками| Bed and breakfast'!#REF!*0.9</f>
        <v>#REF!</v>
      </c>
      <c r="AS19" s="124" t="e">
        <f>'C завтраками| Bed and breakfast'!#REF!*0.9</f>
        <v>#REF!</v>
      </c>
      <c r="AT19" s="124" t="e">
        <f>'C завтраками| Bed and breakfast'!#REF!*0.9</f>
        <v>#REF!</v>
      </c>
      <c r="AU19" s="124" t="e">
        <f>'C завтраками| Bed and breakfast'!#REF!*0.9</f>
        <v>#REF!</v>
      </c>
      <c r="AV19" s="124" t="e">
        <f>'C завтраками| Bed and breakfast'!#REF!*0.9</f>
        <v>#REF!</v>
      </c>
      <c r="AW19" s="124" t="e">
        <f>'C завтраками| Bed and breakfast'!#REF!*0.9</f>
        <v>#REF!</v>
      </c>
      <c r="AX19" s="124" t="e">
        <f>'C завтраками| Bed and breakfast'!#REF!*0.9</f>
        <v>#REF!</v>
      </c>
      <c r="AY19" s="124" t="e">
        <f>'C завтраками| Bed and breakfast'!#REF!*0.9</f>
        <v>#REF!</v>
      </c>
      <c r="AZ19" s="124" t="e">
        <f>'C завтраками| Bed and breakfast'!#REF!*0.9</f>
        <v>#REF!</v>
      </c>
      <c r="BA19" s="124" t="e">
        <f>'C завтраками| Bed and breakfast'!#REF!*0.9</f>
        <v>#REF!</v>
      </c>
      <c r="BB19" s="124" t="e">
        <f>'C завтраками| Bed and breakfast'!#REF!*0.9</f>
        <v>#REF!</v>
      </c>
      <c r="BC19" s="124" t="e">
        <f>'C завтраками| Bed and breakfast'!#REF!*0.9</f>
        <v>#REF!</v>
      </c>
      <c r="BD19" s="124" t="e">
        <f>'C завтраками| Bed and breakfast'!#REF!*0.9</f>
        <v>#REF!</v>
      </c>
    </row>
    <row r="20" spans="1:56" x14ac:dyDescent="0.2">
      <c r="A20" s="97" t="s">
        <v>138</v>
      </c>
      <c r="B20" s="124"/>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4"/>
      <c r="BA20" s="124"/>
      <c r="BB20" s="124"/>
      <c r="BC20" s="124"/>
      <c r="BD20" s="124"/>
    </row>
    <row r="21" spans="1:56" x14ac:dyDescent="0.2">
      <c r="A21" s="98" t="s">
        <v>67</v>
      </c>
      <c r="B21" s="124" t="e">
        <f>'C завтраками| Bed and breakfast'!#REF!*0.9</f>
        <v>#REF!</v>
      </c>
      <c r="C21" s="124" t="e">
        <f>'C завтраками| Bed and breakfast'!#REF!*0.9</f>
        <v>#REF!</v>
      </c>
      <c r="D21" s="124" t="e">
        <f>'C завтраками| Bed and breakfast'!#REF!*0.9</f>
        <v>#REF!</v>
      </c>
      <c r="E21" s="124" t="e">
        <f>'C завтраками| Bed and breakfast'!#REF!*0.9</f>
        <v>#REF!</v>
      </c>
      <c r="F21" s="124" t="e">
        <f>'C завтраками| Bed and breakfast'!#REF!*0.9</f>
        <v>#REF!</v>
      </c>
      <c r="G21" s="124" t="e">
        <f>'C завтраками| Bed and breakfast'!#REF!*0.9</f>
        <v>#REF!</v>
      </c>
      <c r="H21" s="124" t="e">
        <f>'C завтраками| Bed and breakfast'!#REF!*0.9</f>
        <v>#REF!</v>
      </c>
      <c r="I21" s="124" t="e">
        <f>'C завтраками| Bed and breakfast'!#REF!*0.9</f>
        <v>#REF!</v>
      </c>
      <c r="J21" s="124" t="e">
        <f>'C завтраками| Bed and breakfast'!#REF!*0.9</f>
        <v>#REF!</v>
      </c>
      <c r="K21" s="124" t="e">
        <f>'C завтраками| Bed and breakfast'!#REF!*0.9</f>
        <v>#REF!</v>
      </c>
      <c r="L21" s="124" t="e">
        <f>'C завтраками| Bed and breakfast'!#REF!*0.9</f>
        <v>#REF!</v>
      </c>
      <c r="M21" s="124" t="e">
        <f>'C завтраками| Bed and breakfast'!#REF!*0.9</f>
        <v>#REF!</v>
      </c>
      <c r="N21" s="124" t="e">
        <f>'C завтраками| Bed and breakfast'!#REF!*0.9</f>
        <v>#REF!</v>
      </c>
      <c r="O21" s="124" t="e">
        <f>'C завтраками| Bed and breakfast'!#REF!*0.9</f>
        <v>#REF!</v>
      </c>
      <c r="P21" s="124" t="e">
        <f>'C завтраками| Bed and breakfast'!#REF!*0.9</f>
        <v>#REF!</v>
      </c>
      <c r="Q21" s="124" t="e">
        <f>'C завтраками| Bed and breakfast'!#REF!*0.9</f>
        <v>#REF!</v>
      </c>
      <c r="R21" s="124" t="e">
        <f>'C завтраками| Bed and breakfast'!#REF!*0.9</f>
        <v>#REF!</v>
      </c>
      <c r="S21" s="124" t="e">
        <f>'C завтраками| Bed and breakfast'!#REF!*0.9</f>
        <v>#REF!</v>
      </c>
      <c r="T21" s="124" t="e">
        <f>'C завтраками| Bed and breakfast'!#REF!*0.9</f>
        <v>#REF!</v>
      </c>
      <c r="U21" s="124" t="e">
        <f>'C завтраками| Bed and breakfast'!#REF!*0.9</f>
        <v>#REF!</v>
      </c>
      <c r="V21" s="124" t="e">
        <f>'C завтраками| Bed and breakfast'!#REF!*0.9</f>
        <v>#REF!</v>
      </c>
      <c r="W21" s="124" t="e">
        <f>'C завтраками| Bed and breakfast'!#REF!*0.9</f>
        <v>#REF!</v>
      </c>
      <c r="X21" s="124" t="e">
        <f>'C завтраками| Bed and breakfast'!#REF!*0.9</f>
        <v>#REF!</v>
      </c>
      <c r="Y21" s="124" t="e">
        <f>'C завтраками| Bed and breakfast'!#REF!*0.9</f>
        <v>#REF!</v>
      </c>
      <c r="Z21" s="124" t="e">
        <f>'C завтраками| Bed and breakfast'!#REF!*0.9</f>
        <v>#REF!</v>
      </c>
      <c r="AA21" s="124" t="e">
        <f>'C завтраками| Bed and breakfast'!#REF!*0.9</f>
        <v>#REF!</v>
      </c>
      <c r="AB21" s="124" t="e">
        <f>'C завтраками| Bed and breakfast'!#REF!*0.9</f>
        <v>#REF!</v>
      </c>
      <c r="AC21" s="124" t="e">
        <f>'C завтраками| Bed and breakfast'!#REF!*0.9</f>
        <v>#REF!</v>
      </c>
      <c r="AD21" s="124" t="e">
        <f>'C завтраками| Bed and breakfast'!#REF!*0.9</f>
        <v>#REF!</v>
      </c>
      <c r="AE21" s="124" t="e">
        <f>'C завтраками| Bed and breakfast'!#REF!*0.9</f>
        <v>#REF!</v>
      </c>
      <c r="AF21" s="124" t="e">
        <f>'C завтраками| Bed and breakfast'!#REF!*0.9</f>
        <v>#REF!</v>
      </c>
      <c r="AG21" s="124" t="e">
        <f>'C завтраками| Bed and breakfast'!#REF!*0.9</f>
        <v>#REF!</v>
      </c>
      <c r="AH21" s="124" t="e">
        <f>'C завтраками| Bed and breakfast'!#REF!*0.9</f>
        <v>#REF!</v>
      </c>
      <c r="AI21" s="124" t="e">
        <f>'C завтраками| Bed and breakfast'!#REF!*0.9</f>
        <v>#REF!</v>
      </c>
      <c r="AJ21" s="124" t="e">
        <f>'C завтраками| Bed and breakfast'!#REF!*0.9</f>
        <v>#REF!</v>
      </c>
      <c r="AK21" s="124" t="e">
        <f>'C завтраками| Bed and breakfast'!#REF!*0.9</f>
        <v>#REF!</v>
      </c>
      <c r="AL21" s="124" t="e">
        <f>'C завтраками| Bed and breakfast'!#REF!*0.9</f>
        <v>#REF!</v>
      </c>
      <c r="AM21" s="124" t="e">
        <f>'C завтраками| Bed and breakfast'!#REF!*0.9</f>
        <v>#REF!</v>
      </c>
      <c r="AN21" s="124" t="e">
        <f>'C завтраками| Bed and breakfast'!#REF!*0.9</f>
        <v>#REF!</v>
      </c>
      <c r="AO21" s="124" t="e">
        <f>'C завтраками| Bed and breakfast'!#REF!*0.9</f>
        <v>#REF!</v>
      </c>
      <c r="AP21" s="124" t="e">
        <f>'C завтраками| Bed and breakfast'!#REF!*0.9</f>
        <v>#REF!</v>
      </c>
      <c r="AQ21" s="124" t="e">
        <f>'C завтраками| Bed and breakfast'!#REF!*0.9</f>
        <v>#REF!</v>
      </c>
      <c r="AR21" s="124" t="e">
        <f>'C завтраками| Bed and breakfast'!#REF!*0.9</f>
        <v>#REF!</v>
      </c>
      <c r="AS21" s="124" t="e">
        <f>'C завтраками| Bed and breakfast'!#REF!*0.9</f>
        <v>#REF!</v>
      </c>
      <c r="AT21" s="124" t="e">
        <f>'C завтраками| Bed and breakfast'!#REF!*0.9</f>
        <v>#REF!</v>
      </c>
      <c r="AU21" s="124" t="e">
        <f>'C завтраками| Bed and breakfast'!#REF!*0.9</f>
        <v>#REF!</v>
      </c>
      <c r="AV21" s="124" t="e">
        <f>'C завтраками| Bed and breakfast'!#REF!*0.9</f>
        <v>#REF!</v>
      </c>
      <c r="AW21" s="124" t="e">
        <f>'C завтраками| Bed and breakfast'!#REF!*0.9</f>
        <v>#REF!</v>
      </c>
      <c r="AX21" s="124" t="e">
        <f>'C завтраками| Bed and breakfast'!#REF!*0.9</f>
        <v>#REF!</v>
      </c>
      <c r="AY21" s="124" t="e">
        <f>'C завтраками| Bed and breakfast'!#REF!*0.9</f>
        <v>#REF!</v>
      </c>
      <c r="AZ21" s="124" t="e">
        <f>'C завтраками| Bed and breakfast'!#REF!*0.9</f>
        <v>#REF!</v>
      </c>
      <c r="BA21" s="124" t="e">
        <f>'C завтраками| Bed and breakfast'!#REF!*0.9</f>
        <v>#REF!</v>
      </c>
      <c r="BB21" s="124" t="e">
        <f>'C завтраками| Bed and breakfast'!#REF!*0.9</f>
        <v>#REF!</v>
      </c>
      <c r="BC21" s="124" t="e">
        <f>'C завтраками| Bed and breakfast'!#REF!*0.9</f>
        <v>#REF!</v>
      </c>
      <c r="BD21" s="124" t="e">
        <f>'C завтраками| Bed and breakfast'!#REF!*0.9</f>
        <v>#REF!</v>
      </c>
    </row>
    <row r="22" spans="1:56" x14ac:dyDescent="0.2">
      <c r="A22" s="158"/>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5"/>
      <c r="BA22" s="125"/>
      <c r="BB22" s="125"/>
      <c r="BC22" s="125"/>
      <c r="BD22" s="125"/>
    </row>
    <row r="23" spans="1:56" ht="10.35" customHeight="1" x14ac:dyDescent="0.2">
      <c r="A23" s="158"/>
      <c r="B23" s="125"/>
      <c r="C23" s="125"/>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N23" s="125"/>
      <c r="AO23" s="125"/>
      <c r="AP23" s="125"/>
      <c r="AQ23" s="125"/>
      <c r="AR23" s="125"/>
      <c r="AS23" s="125"/>
      <c r="AT23" s="125"/>
      <c r="AU23" s="125"/>
      <c r="AV23" s="125"/>
      <c r="AW23" s="125"/>
      <c r="AX23" s="125"/>
      <c r="AY23" s="125"/>
      <c r="AZ23" s="125"/>
      <c r="BA23" s="125"/>
      <c r="BB23" s="125"/>
      <c r="BC23" s="125"/>
      <c r="BD23" s="125"/>
    </row>
    <row r="24" spans="1:56" ht="10.35" customHeight="1" x14ac:dyDescent="0.2">
      <c r="A24" s="107"/>
      <c r="B24" s="125"/>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c r="AN24" s="125"/>
      <c r="AO24" s="125"/>
      <c r="AP24" s="125"/>
      <c r="AQ24" s="125"/>
      <c r="AR24" s="125"/>
      <c r="AS24" s="125"/>
      <c r="AT24" s="125"/>
      <c r="AU24" s="125"/>
      <c r="AV24" s="125"/>
      <c r="AW24" s="125"/>
      <c r="AX24" s="125"/>
      <c r="AY24" s="125"/>
      <c r="AZ24" s="125"/>
      <c r="BA24" s="125"/>
      <c r="BB24" s="125"/>
      <c r="BC24" s="125"/>
      <c r="BD24" s="125"/>
    </row>
    <row r="25" spans="1:56" ht="25.5" customHeight="1" x14ac:dyDescent="0.2">
      <c r="A25" s="157" t="s">
        <v>163</v>
      </c>
      <c r="B25" s="269" t="e">
        <f t="shared" ref="B25:Q26" si="0">B4</f>
        <v>#REF!</v>
      </c>
      <c r="C25" s="269" t="e">
        <f t="shared" si="0"/>
        <v>#REF!</v>
      </c>
      <c r="D25" s="269" t="e">
        <f t="shared" si="0"/>
        <v>#REF!</v>
      </c>
      <c r="E25" s="269" t="e">
        <f t="shared" si="0"/>
        <v>#REF!</v>
      </c>
      <c r="F25" s="269" t="e">
        <f t="shared" si="0"/>
        <v>#REF!</v>
      </c>
      <c r="G25" s="269" t="e">
        <f t="shared" si="0"/>
        <v>#REF!</v>
      </c>
      <c r="H25" s="269" t="e">
        <f t="shared" si="0"/>
        <v>#REF!</v>
      </c>
      <c r="I25" s="269" t="e">
        <f t="shared" si="0"/>
        <v>#REF!</v>
      </c>
      <c r="J25" s="269" t="e">
        <f t="shared" si="0"/>
        <v>#REF!</v>
      </c>
      <c r="K25" s="269" t="e">
        <f t="shared" si="0"/>
        <v>#REF!</v>
      </c>
      <c r="L25" s="269" t="e">
        <f t="shared" si="0"/>
        <v>#REF!</v>
      </c>
      <c r="M25" s="269" t="e">
        <f t="shared" si="0"/>
        <v>#REF!</v>
      </c>
      <c r="N25" s="269" t="e">
        <f t="shared" si="0"/>
        <v>#REF!</v>
      </c>
      <c r="O25" s="269" t="e">
        <f t="shared" si="0"/>
        <v>#REF!</v>
      </c>
      <c r="P25" s="269" t="e">
        <f t="shared" si="0"/>
        <v>#REF!</v>
      </c>
      <c r="Q25" s="269" t="e">
        <f t="shared" si="0"/>
        <v>#REF!</v>
      </c>
      <c r="R25" s="269" t="e">
        <f t="shared" ref="C25:BD26" si="1">R4</f>
        <v>#REF!</v>
      </c>
      <c r="S25" s="269" t="e">
        <f t="shared" si="1"/>
        <v>#REF!</v>
      </c>
      <c r="T25" s="269" t="e">
        <f t="shared" si="1"/>
        <v>#REF!</v>
      </c>
      <c r="U25" s="269" t="e">
        <f t="shared" si="1"/>
        <v>#REF!</v>
      </c>
      <c r="V25" s="269" t="e">
        <f t="shared" si="1"/>
        <v>#REF!</v>
      </c>
      <c r="W25" s="269" t="e">
        <f t="shared" si="1"/>
        <v>#REF!</v>
      </c>
      <c r="X25" s="269" t="e">
        <f t="shared" si="1"/>
        <v>#REF!</v>
      </c>
      <c r="Y25" s="269" t="e">
        <f t="shared" si="1"/>
        <v>#REF!</v>
      </c>
      <c r="Z25" s="269" t="e">
        <f t="shared" si="1"/>
        <v>#REF!</v>
      </c>
      <c r="AA25" s="269" t="e">
        <f t="shared" si="1"/>
        <v>#REF!</v>
      </c>
      <c r="AB25" s="269" t="e">
        <f t="shared" si="1"/>
        <v>#REF!</v>
      </c>
      <c r="AC25" s="269" t="e">
        <f t="shared" si="1"/>
        <v>#REF!</v>
      </c>
      <c r="AD25" s="269" t="e">
        <f t="shared" si="1"/>
        <v>#REF!</v>
      </c>
      <c r="AE25" s="269" t="e">
        <f t="shared" si="1"/>
        <v>#REF!</v>
      </c>
      <c r="AF25" s="269" t="e">
        <f t="shared" si="1"/>
        <v>#REF!</v>
      </c>
      <c r="AG25" s="269" t="e">
        <f t="shared" si="1"/>
        <v>#REF!</v>
      </c>
      <c r="AH25" s="269" t="e">
        <f t="shared" si="1"/>
        <v>#REF!</v>
      </c>
      <c r="AI25" s="269" t="e">
        <f t="shared" si="1"/>
        <v>#REF!</v>
      </c>
      <c r="AJ25" s="269" t="e">
        <f t="shared" si="1"/>
        <v>#REF!</v>
      </c>
      <c r="AK25" s="269" t="e">
        <f t="shared" si="1"/>
        <v>#REF!</v>
      </c>
      <c r="AL25" s="269" t="e">
        <f t="shared" si="1"/>
        <v>#REF!</v>
      </c>
      <c r="AM25" s="269" t="e">
        <f t="shared" si="1"/>
        <v>#REF!</v>
      </c>
      <c r="AN25" s="269" t="e">
        <f t="shared" si="1"/>
        <v>#REF!</v>
      </c>
      <c r="AO25" s="269" t="e">
        <f t="shared" si="1"/>
        <v>#REF!</v>
      </c>
      <c r="AP25" s="269" t="e">
        <f t="shared" si="1"/>
        <v>#REF!</v>
      </c>
      <c r="AQ25" s="269" t="e">
        <f t="shared" si="1"/>
        <v>#REF!</v>
      </c>
      <c r="AR25" s="269" t="e">
        <f t="shared" si="1"/>
        <v>#REF!</v>
      </c>
      <c r="AS25" s="269" t="e">
        <f t="shared" si="1"/>
        <v>#REF!</v>
      </c>
      <c r="AT25" s="269" t="e">
        <f t="shared" si="1"/>
        <v>#REF!</v>
      </c>
      <c r="AU25" s="269" t="e">
        <f t="shared" si="1"/>
        <v>#REF!</v>
      </c>
      <c r="AV25" s="269" t="e">
        <f t="shared" si="1"/>
        <v>#REF!</v>
      </c>
      <c r="AW25" s="269" t="e">
        <f t="shared" si="1"/>
        <v>#REF!</v>
      </c>
      <c r="AX25" s="269" t="e">
        <f t="shared" si="1"/>
        <v>#REF!</v>
      </c>
      <c r="AY25" s="269" t="e">
        <f t="shared" si="1"/>
        <v>#REF!</v>
      </c>
      <c r="AZ25" s="269" t="e">
        <f t="shared" si="1"/>
        <v>#REF!</v>
      </c>
      <c r="BA25" s="269" t="e">
        <f t="shared" si="1"/>
        <v>#REF!</v>
      </c>
      <c r="BB25" s="269" t="e">
        <f t="shared" si="1"/>
        <v>#REF!</v>
      </c>
      <c r="BC25" s="269" t="e">
        <f t="shared" si="1"/>
        <v>#REF!</v>
      </c>
      <c r="BD25" s="269" t="e">
        <f t="shared" si="1"/>
        <v>#REF!</v>
      </c>
    </row>
    <row r="26" spans="1:56" s="34" customFormat="1" ht="24.6" customHeight="1" x14ac:dyDescent="0.2">
      <c r="A26" s="67" t="s">
        <v>124</v>
      </c>
      <c r="B26" s="269" t="e">
        <f t="shared" si="0"/>
        <v>#REF!</v>
      </c>
      <c r="C26" s="269" t="e">
        <f t="shared" si="1"/>
        <v>#REF!</v>
      </c>
      <c r="D26" s="269" t="e">
        <f t="shared" si="1"/>
        <v>#REF!</v>
      </c>
      <c r="E26" s="269" t="e">
        <f t="shared" si="1"/>
        <v>#REF!</v>
      </c>
      <c r="F26" s="269" t="e">
        <f t="shared" si="1"/>
        <v>#REF!</v>
      </c>
      <c r="G26" s="269" t="e">
        <f t="shared" si="1"/>
        <v>#REF!</v>
      </c>
      <c r="H26" s="269" t="e">
        <f t="shared" si="1"/>
        <v>#REF!</v>
      </c>
      <c r="I26" s="269" t="e">
        <f t="shared" si="1"/>
        <v>#REF!</v>
      </c>
      <c r="J26" s="269" t="e">
        <f t="shared" si="1"/>
        <v>#REF!</v>
      </c>
      <c r="K26" s="269" t="e">
        <f t="shared" si="1"/>
        <v>#REF!</v>
      </c>
      <c r="L26" s="269" t="e">
        <f t="shared" si="1"/>
        <v>#REF!</v>
      </c>
      <c r="M26" s="269" t="e">
        <f t="shared" si="1"/>
        <v>#REF!</v>
      </c>
      <c r="N26" s="269" t="e">
        <f t="shared" si="1"/>
        <v>#REF!</v>
      </c>
      <c r="O26" s="269" t="e">
        <f t="shared" si="1"/>
        <v>#REF!</v>
      </c>
      <c r="P26" s="269" t="e">
        <f t="shared" si="1"/>
        <v>#REF!</v>
      </c>
      <c r="Q26" s="269" t="e">
        <f t="shared" si="1"/>
        <v>#REF!</v>
      </c>
      <c r="R26" s="269" t="e">
        <f t="shared" si="1"/>
        <v>#REF!</v>
      </c>
      <c r="S26" s="269" t="e">
        <f t="shared" si="1"/>
        <v>#REF!</v>
      </c>
      <c r="T26" s="269" t="e">
        <f t="shared" si="1"/>
        <v>#REF!</v>
      </c>
      <c r="U26" s="269" t="e">
        <f t="shared" si="1"/>
        <v>#REF!</v>
      </c>
      <c r="V26" s="269" t="e">
        <f t="shared" si="1"/>
        <v>#REF!</v>
      </c>
      <c r="W26" s="269" t="e">
        <f t="shared" si="1"/>
        <v>#REF!</v>
      </c>
      <c r="X26" s="269" t="e">
        <f t="shared" si="1"/>
        <v>#REF!</v>
      </c>
      <c r="Y26" s="269" t="e">
        <f t="shared" si="1"/>
        <v>#REF!</v>
      </c>
      <c r="Z26" s="269" t="e">
        <f t="shared" si="1"/>
        <v>#REF!</v>
      </c>
      <c r="AA26" s="269" t="e">
        <f t="shared" si="1"/>
        <v>#REF!</v>
      </c>
      <c r="AB26" s="269" t="e">
        <f t="shared" si="1"/>
        <v>#REF!</v>
      </c>
      <c r="AC26" s="269" t="e">
        <f t="shared" si="1"/>
        <v>#REF!</v>
      </c>
      <c r="AD26" s="269" t="e">
        <f t="shared" si="1"/>
        <v>#REF!</v>
      </c>
      <c r="AE26" s="269" t="e">
        <f t="shared" si="1"/>
        <v>#REF!</v>
      </c>
      <c r="AF26" s="269" t="e">
        <f t="shared" si="1"/>
        <v>#REF!</v>
      </c>
      <c r="AG26" s="269" t="e">
        <f t="shared" si="1"/>
        <v>#REF!</v>
      </c>
      <c r="AH26" s="269" t="e">
        <f t="shared" si="1"/>
        <v>#REF!</v>
      </c>
      <c r="AI26" s="269" t="e">
        <f t="shared" si="1"/>
        <v>#REF!</v>
      </c>
      <c r="AJ26" s="269" t="e">
        <f t="shared" si="1"/>
        <v>#REF!</v>
      </c>
      <c r="AK26" s="269" t="e">
        <f t="shared" si="1"/>
        <v>#REF!</v>
      </c>
      <c r="AL26" s="269" t="e">
        <f t="shared" si="1"/>
        <v>#REF!</v>
      </c>
      <c r="AM26" s="269" t="e">
        <f t="shared" si="1"/>
        <v>#REF!</v>
      </c>
      <c r="AN26" s="269" t="e">
        <f t="shared" si="1"/>
        <v>#REF!</v>
      </c>
      <c r="AO26" s="269" t="e">
        <f t="shared" si="1"/>
        <v>#REF!</v>
      </c>
      <c r="AP26" s="269" t="e">
        <f t="shared" si="1"/>
        <v>#REF!</v>
      </c>
      <c r="AQ26" s="269" t="e">
        <f t="shared" si="1"/>
        <v>#REF!</v>
      </c>
      <c r="AR26" s="269" t="e">
        <f t="shared" si="1"/>
        <v>#REF!</v>
      </c>
      <c r="AS26" s="269" t="e">
        <f t="shared" si="1"/>
        <v>#REF!</v>
      </c>
      <c r="AT26" s="269" t="e">
        <f t="shared" si="1"/>
        <v>#REF!</v>
      </c>
      <c r="AU26" s="269" t="e">
        <f t="shared" si="1"/>
        <v>#REF!</v>
      </c>
      <c r="AV26" s="269" t="e">
        <f t="shared" si="1"/>
        <v>#REF!</v>
      </c>
      <c r="AW26" s="269" t="e">
        <f t="shared" si="1"/>
        <v>#REF!</v>
      </c>
      <c r="AX26" s="269" t="e">
        <f t="shared" si="1"/>
        <v>#REF!</v>
      </c>
      <c r="AY26" s="269" t="e">
        <f t="shared" si="1"/>
        <v>#REF!</v>
      </c>
      <c r="AZ26" s="269" t="e">
        <f t="shared" si="1"/>
        <v>#REF!</v>
      </c>
      <c r="BA26" s="269" t="e">
        <f t="shared" si="1"/>
        <v>#REF!</v>
      </c>
      <c r="BB26" s="269" t="e">
        <f t="shared" si="1"/>
        <v>#REF!</v>
      </c>
      <c r="BC26" s="269" t="e">
        <f t="shared" si="1"/>
        <v>#REF!</v>
      </c>
      <c r="BD26" s="269" t="e">
        <f t="shared" si="1"/>
        <v>#REF!</v>
      </c>
    </row>
    <row r="27" spans="1:56" x14ac:dyDescent="0.2">
      <c r="A27" s="97" t="s">
        <v>136</v>
      </c>
    </row>
    <row r="28" spans="1:56" x14ac:dyDescent="0.2">
      <c r="A28" s="98">
        <v>1</v>
      </c>
      <c r="B28" s="124" t="e">
        <f>ROUND(B7*0.85,)+35</f>
        <v>#REF!</v>
      </c>
      <c r="C28" s="124" t="e">
        <f t="shared" ref="C28:BD28" si="2">ROUND(C7*0.85,)+35</f>
        <v>#REF!</v>
      </c>
      <c r="D28" s="124" t="e">
        <f t="shared" si="2"/>
        <v>#REF!</v>
      </c>
      <c r="E28" s="124" t="e">
        <f t="shared" si="2"/>
        <v>#REF!</v>
      </c>
      <c r="F28" s="124" t="e">
        <f t="shared" si="2"/>
        <v>#REF!</v>
      </c>
      <c r="G28" s="124" t="e">
        <f t="shared" si="2"/>
        <v>#REF!</v>
      </c>
      <c r="H28" s="124" t="e">
        <f t="shared" si="2"/>
        <v>#REF!</v>
      </c>
      <c r="I28" s="124" t="e">
        <f t="shared" si="2"/>
        <v>#REF!</v>
      </c>
      <c r="J28" s="124" t="e">
        <f t="shared" si="2"/>
        <v>#REF!</v>
      </c>
      <c r="K28" s="124" t="e">
        <f t="shared" si="2"/>
        <v>#REF!</v>
      </c>
      <c r="L28" s="124" t="e">
        <f t="shared" si="2"/>
        <v>#REF!</v>
      </c>
      <c r="M28" s="124" t="e">
        <f t="shared" si="2"/>
        <v>#REF!</v>
      </c>
      <c r="N28" s="124" t="e">
        <f t="shared" si="2"/>
        <v>#REF!</v>
      </c>
      <c r="O28" s="124" t="e">
        <f t="shared" si="2"/>
        <v>#REF!</v>
      </c>
      <c r="P28" s="124" t="e">
        <f t="shared" si="2"/>
        <v>#REF!</v>
      </c>
      <c r="Q28" s="124" t="e">
        <f t="shared" si="2"/>
        <v>#REF!</v>
      </c>
      <c r="R28" s="124" t="e">
        <f t="shared" si="2"/>
        <v>#REF!</v>
      </c>
      <c r="S28" s="124" t="e">
        <f t="shared" si="2"/>
        <v>#REF!</v>
      </c>
      <c r="T28" s="124" t="e">
        <f t="shared" si="2"/>
        <v>#REF!</v>
      </c>
      <c r="U28" s="124" t="e">
        <f t="shared" si="2"/>
        <v>#REF!</v>
      </c>
      <c r="V28" s="124" t="e">
        <f t="shared" si="2"/>
        <v>#REF!</v>
      </c>
      <c r="W28" s="124" t="e">
        <f t="shared" si="2"/>
        <v>#REF!</v>
      </c>
      <c r="X28" s="124" t="e">
        <f t="shared" si="2"/>
        <v>#REF!</v>
      </c>
      <c r="Y28" s="124" t="e">
        <f t="shared" si="2"/>
        <v>#REF!</v>
      </c>
      <c r="Z28" s="124" t="e">
        <f t="shared" si="2"/>
        <v>#REF!</v>
      </c>
      <c r="AA28" s="124" t="e">
        <f t="shared" si="2"/>
        <v>#REF!</v>
      </c>
      <c r="AB28" s="124" t="e">
        <f t="shared" si="2"/>
        <v>#REF!</v>
      </c>
      <c r="AC28" s="124" t="e">
        <f t="shared" si="2"/>
        <v>#REF!</v>
      </c>
      <c r="AD28" s="124" t="e">
        <f t="shared" si="2"/>
        <v>#REF!</v>
      </c>
      <c r="AE28" s="124" t="e">
        <f t="shared" si="2"/>
        <v>#REF!</v>
      </c>
      <c r="AF28" s="124" t="e">
        <f t="shared" si="2"/>
        <v>#REF!</v>
      </c>
      <c r="AG28" s="124" t="e">
        <f t="shared" si="2"/>
        <v>#REF!</v>
      </c>
      <c r="AH28" s="124" t="e">
        <f t="shared" si="2"/>
        <v>#REF!</v>
      </c>
      <c r="AI28" s="124" t="e">
        <f t="shared" si="2"/>
        <v>#REF!</v>
      </c>
      <c r="AJ28" s="124" t="e">
        <f t="shared" si="2"/>
        <v>#REF!</v>
      </c>
      <c r="AK28" s="124" t="e">
        <f t="shared" si="2"/>
        <v>#REF!</v>
      </c>
      <c r="AL28" s="124" t="e">
        <f t="shared" si="2"/>
        <v>#REF!</v>
      </c>
      <c r="AM28" s="124" t="e">
        <f t="shared" si="2"/>
        <v>#REF!</v>
      </c>
      <c r="AN28" s="124" t="e">
        <f t="shared" si="2"/>
        <v>#REF!</v>
      </c>
      <c r="AO28" s="124" t="e">
        <f t="shared" si="2"/>
        <v>#REF!</v>
      </c>
      <c r="AP28" s="124" t="e">
        <f t="shared" si="2"/>
        <v>#REF!</v>
      </c>
      <c r="AQ28" s="124" t="e">
        <f t="shared" si="2"/>
        <v>#REF!</v>
      </c>
      <c r="AR28" s="124" t="e">
        <f t="shared" si="2"/>
        <v>#REF!</v>
      </c>
      <c r="AS28" s="124" t="e">
        <f t="shared" si="2"/>
        <v>#REF!</v>
      </c>
      <c r="AT28" s="124" t="e">
        <f t="shared" si="2"/>
        <v>#REF!</v>
      </c>
      <c r="AU28" s="124" t="e">
        <f t="shared" si="2"/>
        <v>#REF!</v>
      </c>
      <c r="AV28" s="124" t="e">
        <f t="shared" si="2"/>
        <v>#REF!</v>
      </c>
      <c r="AW28" s="124" t="e">
        <f t="shared" si="2"/>
        <v>#REF!</v>
      </c>
      <c r="AX28" s="124" t="e">
        <f t="shared" si="2"/>
        <v>#REF!</v>
      </c>
      <c r="AY28" s="124" t="e">
        <f t="shared" si="2"/>
        <v>#REF!</v>
      </c>
      <c r="AZ28" s="124" t="e">
        <f t="shared" si="2"/>
        <v>#REF!</v>
      </c>
      <c r="BA28" s="124" t="e">
        <f t="shared" si="2"/>
        <v>#REF!</v>
      </c>
      <c r="BB28" s="124" t="e">
        <f t="shared" si="2"/>
        <v>#REF!</v>
      </c>
      <c r="BC28" s="124" t="e">
        <f t="shared" si="2"/>
        <v>#REF!</v>
      </c>
      <c r="BD28" s="124" t="e">
        <f t="shared" si="2"/>
        <v>#REF!</v>
      </c>
    </row>
    <row r="29" spans="1:56" x14ac:dyDescent="0.2">
      <c r="A29" s="98">
        <v>2</v>
      </c>
      <c r="B29" s="124" t="e">
        <f t="shared" ref="B29:B42" si="3">ROUND(B8*0.85,)+35</f>
        <v>#REF!</v>
      </c>
      <c r="C29" s="124" t="e">
        <f t="shared" ref="C29:BD29" si="4">ROUND(C8*0.85,)+35</f>
        <v>#REF!</v>
      </c>
      <c r="D29" s="124" t="e">
        <f t="shared" si="4"/>
        <v>#REF!</v>
      </c>
      <c r="E29" s="124" t="e">
        <f t="shared" si="4"/>
        <v>#REF!</v>
      </c>
      <c r="F29" s="124" t="e">
        <f t="shared" si="4"/>
        <v>#REF!</v>
      </c>
      <c r="G29" s="124" t="e">
        <f t="shared" si="4"/>
        <v>#REF!</v>
      </c>
      <c r="H29" s="124" t="e">
        <f t="shared" si="4"/>
        <v>#REF!</v>
      </c>
      <c r="I29" s="124" t="e">
        <f t="shared" si="4"/>
        <v>#REF!</v>
      </c>
      <c r="J29" s="124" t="e">
        <f t="shared" si="4"/>
        <v>#REF!</v>
      </c>
      <c r="K29" s="124" t="e">
        <f t="shared" si="4"/>
        <v>#REF!</v>
      </c>
      <c r="L29" s="124" t="e">
        <f t="shared" si="4"/>
        <v>#REF!</v>
      </c>
      <c r="M29" s="124" t="e">
        <f t="shared" si="4"/>
        <v>#REF!</v>
      </c>
      <c r="N29" s="124" t="e">
        <f t="shared" si="4"/>
        <v>#REF!</v>
      </c>
      <c r="O29" s="124" t="e">
        <f t="shared" si="4"/>
        <v>#REF!</v>
      </c>
      <c r="P29" s="124" t="e">
        <f t="shared" si="4"/>
        <v>#REF!</v>
      </c>
      <c r="Q29" s="124" t="e">
        <f t="shared" si="4"/>
        <v>#REF!</v>
      </c>
      <c r="R29" s="124" t="e">
        <f t="shared" si="4"/>
        <v>#REF!</v>
      </c>
      <c r="S29" s="124" t="e">
        <f t="shared" si="4"/>
        <v>#REF!</v>
      </c>
      <c r="T29" s="124" t="e">
        <f t="shared" si="4"/>
        <v>#REF!</v>
      </c>
      <c r="U29" s="124" t="e">
        <f t="shared" si="4"/>
        <v>#REF!</v>
      </c>
      <c r="V29" s="124" t="e">
        <f t="shared" si="4"/>
        <v>#REF!</v>
      </c>
      <c r="W29" s="124" t="e">
        <f t="shared" si="4"/>
        <v>#REF!</v>
      </c>
      <c r="X29" s="124" t="e">
        <f t="shared" si="4"/>
        <v>#REF!</v>
      </c>
      <c r="Y29" s="124" t="e">
        <f t="shared" si="4"/>
        <v>#REF!</v>
      </c>
      <c r="Z29" s="124" t="e">
        <f t="shared" si="4"/>
        <v>#REF!</v>
      </c>
      <c r="AA29" s="124" t="e">
        <f t="shared" si="4"/>
        <v>#REF!</v>
      </c>
      <c r="AB29" s="124" t="e">
        <f t="shared" si="4"/>
        <v>#REF!</v>
      </c>
      <c r="AC29" s="124" t="e">
        <f t="shared" si="4"/>
        <v>#REF!</v>
      </c>
      <c r="AD29" s="124" t="e">
        <f t="shared" si="4"/>
        <v>#REF!</v>
      </c>
      <c r="AE29" s="124" t="e">
        <f t="shared" si="4"/>
        <v>#REF!</v>
      </c>
      <c r="AF29" s="124" t="e">
        <f t="shared" si="4"/>
        <v>#REF!</v>
      </c>
      <c r="AG29" s="124" t="e">
        <f t="shared" si="4"/>
        <v>#REF!</v>
      </c>
      <c r="AH29" s="124" t="e">
        <f t="shared" si="4"/>
        <v>#REF!</v>
      </c>
      <c r="AI29" s="124" t="e">
        <f t="shared" si="4"/>
        <v>#REF!</v>
      </c>
      <c r="AJ29" s="124" t="e">
        <f t="shared" si="4"/>
        <v>#REF!</v>
      </c>
      <c r="AK29" s="124" t="e">
        <f t="shared" si="4"/>
        <v>#REF!</v>
      </c>
      <c r="AL29" s="124" t="e">
        <f t="shared" si="4"/>
        <v>#REF!</v>
      </c>
      <c r="AM29" s="124" t="e">
        <f t="shared" si="4"/>
        <v>#REF!</v>
      </c>
      <c r="AN29" s="124" t="e">
        <f t="shared" si="4"/>
        <v>#REF!</v>
      </c>
      <c r="AO29" s="124" t="e">
        <f t="shared" si="4"/>
        <v>#REF!</v>
      </c>
      <c r="AP29" s="124" t="e">
        <f t="shared" si="4"/>
        <v>#REF!</v>
      </c>
      <c r="AQ29" s="124" t="e">
        <f t="shared" si="4"/>
        <v>#REF!</v>
      </c>
      <c r="AR29" s="124" t="e">
        <f t="shared" si="4"/>
        <v>#REF!</v>
      </c>
      <c r="AS29" s="124" t="e">
        <f t="shared" si="4"/>
        <v>#REF!</v>
      </c>
      <c r="AT29" s="124" t="e">
        <f t="shared" si="4"/>
        <v>#REF!</v>
      </c>
      <c r="AU29" s="124" t="e">
        <f t="shared" si="4"/>
        <v>#REF!</v>
      </c>
      <c r="AV29" s="124" t="e">
        <f t="shared" si="4"/>
        <v>#REF!</v>
      </c>
      <c r="AW29" s="124" t="e">
        <f t="shared" si="4"/>
        <v>#REF!</v>
      </c>
      <c r="AX29" s="124" t="e">
        <f t="shared" si="4"/>
        <v>#REF!</v>
      </c>
      <c r="AY29" s="124" t="e">
        <f t="shared" si="4"/>
        <v>#REF!</v>
      </c>
      <c r="AZ29" s="124" t="e">
        <f t="shared" si="4"/>
        <v>#REF!</v>
      </c>
      <c r="BA29" s="124" t="e">
        <f t="shared" si="4"/>
        <v>#REF!</v>
      </c>
      <c r="BB29" s="124" t="e">
        <f t="shared" si="4"/>
        <v>#REF!</v>
      </c>
      <c r="BC29" s="124" t="e">
        <f t="shared" si="4"/>
        <v>#REF!</v>
      </c>
      <c r="BD29" s="124" t="e">
        <f t="shared" si="4"/>
        <v>#REF!</v>
      </c>
    </row>
    <row r="30" spans="1:56" x14ac:dyDescent="0.2">
      <c r="A30" s="106" t="s">
        <v>147</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4"/>
      <c r="BC30" s="124"/>
      <c r="BD30" s="124"/>
    </row>
    <row r="31" spans="1:56" x14ac:dyDescent="0.2">
      <c r="A31" s="98">
        <v>1</v>
      </c>
      <c r="B31" s="124" t="e">
        <f t="shared" si="3"/>
        <v>#REF!</v>
      </c>
      <c r="C31" s="124" t="e">
        <f t="shared" ref="C31:BD31" si="5">ROUND(C10*0.85,)+35</f>
        <v>#REF!</v>
      </c>
      <c r="D31" s="124" t="e">
        <f t="shared" si="5"/>
        <v>#REF!</v>
      </c>
      <c r="E31" s="124" t="e">
        <f t="shared" si="5"/>
        <v>#REF!</v>
      </c>
      <c r="F31" s="124" t="e">
        <f t="shared" si="5"/>
        <v>#REF!</v>
      </c>
      <c r="G31" s="124" t="e">
        <f t="shared" si="5"/>
        <v>#REF!</v>
      </c>
      <c r="H31" s="124" t="e">
        <f t="shared" si="5"/>
        <v>#REF!</v>
      </c>
      <c r="I31" s="124" t="e">
        <f t="shared" si="5"/>
        <v>#REF!</v>
      </c>
      <c r="J31" s="124" t="e">
        <f t="shared" si="5"/>
        <v>#REF!</v>
      </c>
      <c r="K31" s="124" t="e">
        <f t="shared" si="5"/>
        <v>#REF!</v>
      </c>
      <c r="L31" s="124" t="e">
        <f t="shared" si="5"/>
        <v>#REF!</v>
      </c>
      <c r="M31" s="124" t="e">
        <f t="shared" si="5"/>
        <v>#REF!</v>
      </c>
      <c r="N31" s="124" t="e">
        <f t="shared" si="5"/>
        <v>#REF!</v>
      </c>
      <c r="O31" s="124" t="e">
        <f t="shared" si="5"/>
        <v>#REF!</v>
      </c>
      <c r="P31" s="124" t="e">
        <f t="shared" si="5"/>
        <v>#REF!</v>
      </c>
      <c r="Q31" s="124" t="e">
        <f t="shared" si="5"/>
        <v>#REF!</v>
      </c>
      <c r="R31" s="124" t="e">
        <f t="shared" si="5"/>
        <v>#REF!</v>
      </c>
      <c r="S31" s="124" t="e">
        <f t="shared" si="5"/>
        <v>#REF!</v>
      </c>
      <c r="T31" s="124" t="e">
        <f t="shared" si="5"/>
        <v>#REF!</v>
      </c>
      <c r="U31" s="124" t="e">
        <f t="shared" si="5"/>
        <v>#REF!</v>
      </c>
      <c r="V31" s="124" t="e">
        <f t="shared" si="5"/>
        <v>#REF!</v>
      </c>
      <c r="W31" s="124" t="e">
        <f t="shared" si="5"/>
        <v>#REF!</v>
      </c>
      <c r="X31" s="124" t="e">
        <f t="shared" si="5"/>
        <v>#REF!</v>
      </c>
      <c r="Y31" s="124" t="e">
        <f t="shared" si="5"/>
        <v>#REF!</v>
      </c>
      <c r="Z31" s="124" t="e">
        <f t="shared" si="5"/>
        <v>#REF!</v>
      </c>
      <c r="AA31" s="124" t="e">
        <f t="shared" si="5"/>
        <v>#REF!</v>
      </c>
      <c r="AB31" s="124" t="e">
        <f t="shared" si="5"/>
        <v>#REF!</v>
      </c>
      <c r="AC31" s="124" t="e">
        <f t="shared" si="5"/>
        <v>#REF!</v>
      </c>
      <c r="AD31" s="124" t="e">
        <f t="shared" si="5"/>
        <v>#REF!</v>
      </c>
      <c r="AE31" s="124" t="e">
        <f t="shared" si="5"/>
        <v>#REF!</v>
      </c>
      <c r="AF31" s="124" t="e">
        <f t="shared" si="5"/>
        <v>#REF!</v>
      </c>
      <c r="AG31" s="124" t="e">
        <f t="shared" si="5"/>
        <v>#REF!</v>
      </c>
      <c r="AH31" s="124" t="e">
        <f t="shared" si="5"/>
        <v>#REF!</v>
      </c>
      <c r="AI31" s="124" t="e">
        <f t="shared" si="5"/>
        <v>#REF!</v>
      </c>
      <c r="AJ31" s="124" t="e">
        <f t="shared" si="5"/>
        <v>#REF!</v>
      </c>
      <c r="AK31" s="124" t="e">
        <f t="shared" si="5"/>
        <v>#REF!</v>
      </c>
      <c r="AL31" s="124" t="e">
        <f t="shared" si="5"/>
        <v>#REF!</v>
      </c>
      <c r="AM31" s="124" t="e">
        <f t="shared" si="5"/>
        <v>#REF!</v>
      </c>
      <c r="AN31" s="124" t="e">
        <f t="shared" si="5"/>
        <v>#REF!</v>
      </c>
      <c r="AO31" s="124" t="e">
        <f t="shared" si="5"/>
        <v>#REF!</v>
      </c>
      <c r="AP31" s="124" t="e">
        <f t="shared" si="5"/>
        <v>#REF!</v>
      </c>
      <c r="AQ31" s="124" t="e">
        <f t="shared" si="5"/>
        <v>#REF!</v>
      </c>
      <c r="AR31" s="124" t="e">
        <f t="shared" si="5"/>
        <v>#REF!</v>
      </c>
      <c r="AS31" s="124" t="e">
        <f t="shared" si="5"/>
        <v>#REF!</v>
      </c>
      <c r="AT31" s="124" t="e">
        <f t="shared" si="5"/>
        <v>#REF!</v>
      </c>
      <c r="AU31" s="124" t="e">
        <f t="shared" si="5"/>
        <v>#REF!</v>
      </c>
      <c r="AV31" s="124" t="e">
        <f t="shared" si="5"/>
        <v>#REF!</v>
      </c>
      <c r="AW31" s="124" t="e">
        <f t="shared" si="5"/>
        <v>#REF!</v>
      </c>
      <c r="AX31" s="124" t="e">
        <f t="shared" si="5"/>
        <v>#REF!</v>
      </c>
      <c r="AY31" s="124" t="e">
        <f t="shared" si="5"/>
        <v>#REF!</v>
      </c>
      <c r="AZ31" s="124" t="e">
        <f t="shared" si="5"/>
        <v>#REF!</v>
      </c>
      <c r="BA31" s="124" t="e">
        <f t="shared" si="5"/>
        <v>#REF!</v>
      </c>
      <c r="BB31" s="124" t="e">
        <f t="shared" si="5"/>
        <v>#REF!</v>
      </c>
      <c r="BC31" s="124" t="e">
        <f t="shared" si="5"/>
        <v>#REF!</v>
      </c>
      <c r="BD31" s="124" t="e">
        <f t="shared" si="5"/>
        <v>#REF!</v>
      </c>
    </row>
    <row r="32" spans="1:56" x14ac:dyDescent="0.2">
      <c r="A32" s="98">
        <v>2</v>
      </c>
      <c r="B32" s="124" t="e">
        <f t="shared" si="3"/>
        <v>#REF!</v>
      </c>
      <c r="C32" s="124" t="e">
        <f t="shared" ref="C32:BD32" si="6">ROUND(C11*0.85,)+35</f>
        <v>#REF!</v>
      </c>
      <c r="D32" s="124" t="e">
        <f t="shared" si="6"/>
        <v>#REF!</v>
      </c>
      <c r="E32" s="124" t="e">
        <f t="shared" si="6"/>
        <v>#REF!</v>
      </c>
      <c r="F32" s="124" t="e">
        <f t="shared" si="6"/>
        <v>#REF!</v>
      </c>
      <c r="G32" s="124" t="e">
        <f t="shared" si="6"/>
        <v>#REF!</v>
      </c>
      <c r="H32" s="124" t="e">
        <f t="shared" si="6"/>
        <v>#REF!</v>
      </c>
      <c r="I32" s="124" t="e">
        <f t="shared" si="6"/>
        <v>#REF!</v>
      </c>
      <c r="J32" s="124" t="e">
        <f t="shared" si="6"/>
        <v>#REF!</v>
      </c>
      <c r="K32" s="124" t="e">
        <f t="shared" si="6"/>
        <v>#REF!</v>
      </c>
      <c r="L32" s="124" t="e">
        <f t="shared" si="6"/>
        <v>#REF!</v>
      </c>
      <c r="M32" s="124" t="e">
        <f t="shared" si="6"/>
        <v>#REF!</v>
      </c>
      <c r="N32" s="124" t="e">
        <f t="shared" si="6"/>
        <v>#REF!</v>
      </c>
      <c r="O32" s="124" t="e">
        <f t="shared" si="6"/>
        <v>#REF!</v>
      </c>
      <c r="P32" s="124" t="e">
        <f t="shared" si="6"/>
        <v>#REF!</v>
      </c>
      <c r="Q32" s="124" t="e">
        <f t="shared" si="6"/>
        <v>#REF!</v>
      </c>
      <c r="R32" s="124" t="e">
        <f t="shared" si="6"/>
        <v>#REF!</v>
      </c>
      <c r="S32" s="124" t="e">
        <f t="shared" si="6"/>
        <v>#REF!</v>
      </c>
      <c r="T32" s="124" t="e">
        <f t="shared" si="6"/>
        <v>#REF!</v>
      </c>
      <c r="U32" s="124" t="e">
        <f t="shared" si="6"/>
        <v>#REF!</v>
      </c>
      <c r="V32" s="124" t="e">
        <f t="shared" si="6"/>
        <v>#REF!</v>
      </c>
      <c r="W32" s="124" t="e">
        <f t="shared" si="6"/>
        <v>#REF!</v>
      </c>
      <c r="X32" s="124" t="e">
        <f t="shared" si="6"/>
        <v>#REF!</v>
      </c>
      <c r="Y32" s="124" t="e">
        <f t="shared" si="6"/>
        <v>#REF!</v>
      </c>
      <c r="Z32" s="124" t="e">
        <f t="shared" si="6"/>
        <v>#REF!</v>
      </c>
      <c r="AA32" s="124" t="e">
        <f t="shared" si="6"/>
        <v>#REF!</v>
      </c>
      <c r="AB32" s="124" t="e">
        <f t="shared" si="6"/>
        <v>#REF!</v>
      </c>
      <c r="AC32" s="124" t="e">
        <f t="shared" si="6"/>
        <v>#REF!</v>
      </c>
      <c r="AD32" s="124" t="e">
        <f t="shared" si="6"/>
        <v>#REF!</v>
      </c>
      <c r="AE32" s="124" t="e">
        <f t="shared" si="6"/>
        <v>#REF!</v>
      </c>
      <c r="AF32" s="124" t="e">
        <f t="shared" si="6"/>
        <v>#REF!</v>
      </c>
      <c r="AG32" s="124" t="e">
        <f t="shared" si="6"/>
        <v>#REF!</v>
      </c>
      <c r="AH32" s="124" t="e">
        <f t="shared" si="6"/>
        <v>#REF!</v>
      </c>
      <c r="AI32" s="124" t="e">
        <f t="shared" si="6"/>
        <v>#REF!</v>
      </c>
      <c r="AJ32" s="124" t="e">
        <f t="shared" si="6"/>
        <v>#REF!</v>
      </c>
      <c r="AK32" s="124" t="e">
        <f t="shared" si="6"/>
        <v>#REF!</v>
      </c>
      <c r="AL32" s="124" t="e">
        <f t="shared" si="6"/>
        <v>#REF!</v>
      </c>
      <c r="AM32" s="124" t="e">
        <f t="shared" si="6"/>
        <v>#REF!</v>
      </c>
      <c r="AN32" s="124" t="e">
        <f t="shared" si="6"/>
        <v>#REF!</v>
      </c>
      <c r="AO32" s="124" t="e">
        <f t="shared" si="6"/>
        <v>#REF!</v>
      </c>
      <c r="AP32" s="124" t="e">
        <f t="shared" si="6"/>
        <v>#REF!</v>
      </c>
      <c r="AQ32" s="124" t="e">
        <f t="shared" si="6"/>
        <v>#REF!</v>
      </c>
      <c r="AR32" s="124" t="e">
        <f t="shared" si="6"/>
        <v>#REF!</v>
      </c>
      <c r="AS32" s="124" t="e">
        <f t="shared" si="6"/>
        <v>#REF!</v>
      </c>
      <c r="AT32" s="124" t="e">
        <f t="shared" si="6"/>
        <v>#REF!</v>
      </c>
      <c r="AU32" s="124" t="e">
        <f t="shared" si="6"/>
        <v>#REF!</v>
      </c>
      <c r="AV32" s="124" t="e">
        <f t="shared" si="6"/>
        <v>#REF!</v>
      </c>
      <c r="AW32" s="124" t="e">
        <f t="shared" si="6"/>
        <v>#REF!</v>
      </c>
      <c r="AX32" s="124" t="e">
        <f t="shared" si="6"/>
        <v>#REF!</v>
      </c>
      <c r="AY32" s="124" t="e">
        <f t="shared" si="6"/>
        <v>#REF!</v>
      </c>
      <c r="AZ32" s="124" t="e">
        <f t="shared" si="6"/>
        <v>#REF!</v>
      </c>
      <c r="BA32" s="124" t="e">
        <f t="shared" si="6"/>
        <v>#REF!</v>
      </c>
      <c r="BB32" s="124" t="e">
        <f t="shared" si="6"/>
        <v>#REF!</v>
      </c>
      <c r="BC32" s="124" t="e">
        <f t="shared" si="6"/>
        <v>#REF!</v>
      </c>
      <c r="BD32" s="124" t="e">
        <f t="shared" si="6"/>
        <v>#REF!</v>
      </c>
    </row>
    <row r="33" spans="1:56" x14ac:dyDescent="0.2">
      <c r="A33" s="97" t="s">
        <v>135</v>
      </c>
      <c r="B33" s="124"/>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4"/>
      <c r="BC33" s="124"/>
      <c r="BD33" s="124"/>
    </row>
    <row r="34" spans="1:56" x14ac:dyDescent="0.2">
      <c r="A34" s="99">
        <v>1</v>
      </c>
      <c r="B34" s="124" t="e">
        <f t="shared" si="3"/>
        <v>#REF!</v>
      </c>
      <c r="C34" s="124" t="e">
        <f t="shared" ref="C34:BD34" si="7">ROUND(C13*0.85,)+35</f>
        <v>#REF!</v>
      </c>
      <c r="D34" s="124" t="e">
        <f t="shared" si="7"/>
        <v>#REF!</v>
      </c>
      <c r="E34" s="124" t="e">
        <f t="shared" si="7"/>
        <v>#REF!</v>
      </c>
      <c r="F34" s="124" t="e">
        <f t="shared" si="7"/>
        <v>#REF!</v>
      </c>
      <c r="G34" s="124" t="e">
        <f t="shared" si="7"/>
        <v>#REF!</v>
      </c>
      <c r="H34" s="124" t="e">
        <f t="shared" si="7"/>
        <v>#REF!</v>
      </c>
      <c r="I34" s="124" t="e">
        <f t="shared" si="7"/>
        <v>#REF!</v>
      </c>
      <c r="J34" s="124" t="e">
        <f t="shared" si="7"/>
        <v>#REF!</v>
      </c>
      <c r="K34" s="124" t="e">
        <f t="shared" si="7"/>
        <v>#REF!</v>
      </c>
      <c r="L34" s="124" t="e">
        <f t="shared" si="7"/>
        <v>#REF!</v>
      </c>
      <c r="M34" s="124" t="e">
        <f t="shared" si="7"/>
        <v>#REF!</v>
      </c>
      <c r="N34" s="124" t="e">
        <f t="shared" si="7"/>
        <v>#REF!</v>
      </c>
      <c r="O34" s="124" t="e">
        <f t="shared" si="7"/>
        <v>#REF!</v>
      </c>
      <c r="P34" s="124" t="e">
        <f t="shared" si="7"/>
        <v>#REF!</v>
      </c>
      <c r="Q34" s="124" t="e">
        <f t="shared" si="7"/>
        <v>#REF!</v>
      </c>
      <c r="R34" s="124" t="e">
        <f t="shared" si="7"/>
        <v>#REF!</v>
      </c>
      <c r="S34" s="124" t="e">
        <f t="shared" si="7"/>
        <v>#REF!</v>
      </c>
      <c r="T34" s="124" t="e">
        <f t="shared" si="7"/>
        <v>#REF!</v>
      </c>
      <c r="U34" s="124" t="e">
        <f t="shared" si="7"/>
        <v>#REF!</v>
      </c>
      <c r="V34" s="124" t="e">
        <f t="shared" si="7"/>
        <v>#REF!</v>
      </c>
      <c r="W34" s="124" t="e">
        <f t="shared" si="7"/>
        <v>#REF!</v>
      </c>
      <c r="X34" s="124" t="e">
        <f t="shared" si="7"/>
        <v>#REF!</v>
      </c>
      <c r="Y34" s="124" t="e">
        <f t="shared" si="7"/>
        <v>#REF!</v>
      </c>
      <c r="Z34" s="124" t="e">
        <f t="shared" si="7"/>
        <v>#REF!</v>
      </c>
      <c r="AA34" s="124" t="e">
        <f t="shared" si="7"/>
        <v>#REF!</v>
      </c>
      <c r="AB34" s="124" t="e">
        <f t="shared" si="7"/>
        <v>#REF!</v>
      </c>
      <c r="AC34" s="124" t="e">
        <f t="shared" si="7"/>
        <v>#REF!</v>
      </c>
      <c r="AD34" s="124" t="e">
        <f t="shared" si="7"/>
        <v>#REF!</v>
      </c>
      <c r="AE34" s="124" t="e">
        <f t="shared" si="7"/>
        <v>#REF!</v>
      </c>
      <c r="AF34" s="124" t="e">
        <f t="shared" si="7"/>
        <v>#REF!</v>
      </c>
      <c r="AG34" s="124" t="e">
        <f t="shared" si="7"/>
        <v>#REF!</v>
      </c>
      <c r="AH34" s="124" t="e">
        <f t="shared" si="7"/>
        <v>#REF!</v>
      </c>
      <c r="AI34" s="124" t="e">
        <f t="shared" si="7"/>
        <v>#REF!</v>
      </c>
      <c r="AJ34" s="124" t="e">
        <f t="shared" si="7"/>
        <v>#REF!</v>
      </c>
      <c r="AK34" s="124" t="e">
        <f t="shared" si="7"/>
        <v>#REF!</v>
      </c>
      <c r="AL34" s="124" t="e">
        <f t="shared" si="7"/>
        <v>#REF!</v>
      </c>
      <c r="AM34" s="124" t="e">
        <f t="shared" si="7"/>
        <v>#REF!</v>
      </c>
      <c r="AN34" s="124" t="e">
        <f t="shared" si="7"/>
        <v>#REF!</v>
      </c>
      <c r="AO34" s="124" t="e">
        <f t="shared" si="7"/>
        <v>#REF!</v>
      </c>
      <c r="AP34" s="124" t="e">
        <f t="shared" si="7"/>
        <v>#REF!</v>
      </c>
      <c r="AQ34" s="124" t="e">
        <f t="shared" si="7"/>
        <v>#REF!</v>
      </c>
      <c r="AR34" s="124" t="e">
        <f t="shared" si="7"/>
        <v>#REF!</v>
      </c>
      <c r="AS34" s="124" t="e">
        <f t="shared" si="7"/>
        <v>#REF!</v>
      </c>
      <c r="AT34" s="124" t="e">
        <f t="shared" si="7"/>
        <v>#REF!</v>
      </c>
      <c r="AU34" s="124" t="e">
        <f t="shared" si="7"/>
        <v>#REF!</v>
      </c>
      <c r="AV34" s="124" t="e">
        <f t="shared" si="7"/>
        <v>#REF!</v>
      </c>
      <c r="AW34" s="124" t="e">
        <f t="shared" si="7"/>
        <v>#REF!</v>
      </c>
      <c r="AX34" s="124" t="e">
        <f t="shared" si="7"/>
        <v>#REF!</v>
      </c>
      <c r="AY34" s="124" t="e">
        <f t="shared" si="7"/>
        <v>#REF!</v>
      </c>
      <c r="AZ34" s="124" t="e">
        <f t="shared" si="7"/>
        <v>#REF!</v>
      </c>
      <c r="BA34" s="124" t="e">
        <f t="shared" si="7"/>
        <v>#REF!</v>
      </c>
      <c r="BB34" s="124" t="e">
        <f t="shared" si="7"/>
        <v>#REF!</v>
      </c>
      <c r="BC34" s="124" t="e">
        <f t="shared" si="7"/>
        <v>#REF!</v>
      </c>
      <c r="BD34" s="124" t="e">
        <f t="shared" si="7"/>
        <v>#REF!</v>
      </c>
    </row>
    <row r="35" spans="1:56" x14ac:dyDescent="0.2">
      <c r="A35" s="99">
        <v>2</v>
      </c>
      <c r="B35" s="124" t="e">
        <f t="shared" si="3"/>
        <v>#REF!</v>
      </c>
      <c r="C35" s="124" t="e">
        <f t="shared" ref="C35:BD35" si="8">ROUND(C14*0.85,)+35</f>
        <v>#REF!</v>
      </c>
      <c r="D35" s="124" t="e">
        <f t="shared" si="8"/>
        <v>#REF!</v>
      </c>
      <c r="E35" s="124" t="e">
        <f t="shared" si="8"/>
        <v>#REF!</v>
      </c>
      <c r="F35" s="124" t="e">
        <f t="shared" si="8"/>
        <v>#REF!</v>
      </c>
      <c r="G35" s="124" t="e">
        <f t="shared" si="8"/>
        <v>#REF!</v>
      </c>
      <c r="H35" s="124" t="e">
        <f t="shared" si="8"/>
        <v>#REF!</v>
      </c>
      <c r="I35" s="124" t="e">
        <f t="shared" si="8"/>
        <v>#REF!</v>
      </c>
      <c r="J35" s="124" t="e">
        <f t="shared" si="8"/>
        <v>#REF!</v>
      </c>
      <c r="K35" s="124" t="e">
        <f t="shared" si="8"/>
        <v>#REF!</v>
      </c>
      <c r="L35" s="124" t="e">
        <f t="shared" si="8"/>
        <v>#REF!</v>
      </c>
      <c r="M35" s="124" t="e">
        <f t="shared" si="8"/>
        <v>#REF!</v>
      </c>
      <c r="N35" s="124" t="e">
        <f t="shared" si="8"/>
        <v>#REF!</v>
      </c>
      <c r="O35" s="124" t="e">
        <f t="shared" si="8"/>
        <v>#REF!</v>
      </c>
      <c r="P35" s="124" t="e">
        <f t="shared" si="8"/>
        <v>#REF!</v>
      </c>
      <c r="Q35" s="124" t="e">
        <f t="shared" si="8"/>
        <v>#REF!</v>
      </c>
      <c r="R35" s="124" t="e">
        <f t="shared" si="8"/>
        <v>#REF!</v>
      </c>
      <c r="S35" s="124" t="e">
        <f t="shared" si="8"/>
        <v>#REF!</v>
      </c>
      <c r="T35" s="124" t="e">
        <f t="shared" si="8"/>
        <v>#REF!</v>
      </c>
      <c r="U35" s="124" t="e">
        <f t="shared" si="8"/>
        <v>#REF!</v>
      </c>
      <c r="V35" s="124" t="e">
        <f t="shared" si="8"/>
        <v>#REF!</v>
      </c>
      <c r="W35" s="124" t="e">
        <f t="shared" si="8"/>
        <v>#REF!</v>
      </c>
      <c r="X35" s="124" t="e">
        <f t="shared" si="8"/>
        <v>#REF!</v>
      </c>
      <c r="Y35" s="124" t="e">
        <f t="shared" si="8"/>
        <v>#REF!</v>
      </c>
      <c r="Z35" s="124" t="e">
        <f t="shared" si="8"/>
        <v>#REF!</v>
      </c>
      <c r="AA35" s="124" t="e">
        <f t="shared" si="8"/>
        <v>#REF!</v>
      </c>
      <c r="AB35" s="124" t="e">
        <f t="shared" si="8"/>
        <v>#REF!</v>
      </c>
      <c r="AC35" s="124" t="e">
        <f t="shared" si="8"/>
        <v>#REF!</v>
      </c>
      <c r="AD35" s="124" t="e">
        <f t="shared" si="8"/>
        <v>#REF!</v>
      </c>
      <c r="AE35" s="124" t="e">
        <f t="shared" si="8"/>
        <v>#REF!</v>
      </c>
      <c r="AF35" s="124" t="e">
        <f t="shared" si="8"/>
        <v>#REF!</v>
      </c>
      <c r="AG35" s="124" t="e">
        <f t="shared" si="8"/>
        <v>#REF!</v>
      </c>
      <c r="AH35" s="124" t="e">
        <f t="shared" si="8"/>
        <v>#REF!</v>
      </c>
      <c r="AI35" s="124" t="e">
        <f t="shared" si="8"/>
        <v>#REF!</v>
      </c>
      <c r="AJ35" s="124" t="e">
        <f t="shared" si="8"/>
        <v>#REF!</v>
      </c>
      <c r="AK35" s="124" t="e">
        <f t="shared" si="8"/>
        <v>#REF!</v>
      </c>
      <c r="AL35" s="124" t="e">
        <f t="shared" si="8"/>
        <v>#REF!</v>
      </c>
      <c r="AM35" s="124" t="e">
        <f t="shared" si="8"/>
        <v>#REF!</v>
      </c>
      <c r="AN35" s="124" t="e">
        <f t="shared" si="8"/>
        <v>#REF!</v>
      </c>
      <c r="AO35" s="124" t="e">
        <f t="shared" si="8"/>
        <v>#REF!</v>
      </c>
      <c r="AP35" s="124" t="e">
        <f t="shared" si="8"/>
        <v>#REF!</v>
      </c>
      <c r="AQ35" s="124" t="e">
        <f t="shared" si="8"/>
        <v>#REF!</v>
      </c>
      <c r="AR35" s="124" t="e">
        <f t="shared" si="8"/>
        <v>#REF!</v>
      </c>
      <c r="AS35" s="124" t="e">
        <f t="shared" si="8"/>
        <v>#REF!</v>
      </c>
      <c r="AT35" s="124" t="e">
        <f t="shared" si="8"/>
        <v>#REF!</v>
      </c>
      <c r="AU35" s="124" t="e">
        <f t="shared" si="8"/>
        <v>#REF!</v>
      </c>
      <c r="AV35" s="124" t="e">
        <f t="shared" si="8"/>
        <v>#REF!</v>
      </c>
      <c r="AW35" s="124" t="e">
        <f t="shared" si="8"/>
        <v>#REF!</v>
      </c>
      <c r="AX35" s="124" t="e">
        <f t="shared" si="8"/>
        <v>#REF!</v>
      </c>
      <c r="AY35" s="124" t="e">
        <f t="shared" si="8"/>
        <v>#REF!</v>
      </c>
      <c r="AZ35" s="124" t="e">
        <f t="shared" si="8"/>
        <v>#REF!</v>
      </c>
      <c r="BA35" s="124" t="e">
        <f t="shared" si="8"/>
        <v>#REF!</v>
      </c>
      <c r="BB35" s="124" t="e">
        <f t="shared" si="8"/>
        <v>#REF!</v>
      </c>
      <c r="BC35" s="124" t="e">
        <f t="shared" si="8"/>
        <v>#REF!</v>
      </c>
      <c r="BD35" s="124" t="e">
        <f t="shared" si="8"/>
        <v>#REF!</v>
      </c>
    </row>
    <row r="36" spans="1:56" x14ac:dyDescent="0.2">
      <c r="A36" s="97" t="s">
        <v>137</v>
      </c>
      <c r="B36" s="124"/>
      <c r="C36" s="124"/>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c r="BA36" s="124"/>
      <c r="BB36" s="124"/>
      <c r="BC36" s="124"/>
      <c r="BD36" s="124"/>
    </row>
    <row r="37" spans="1:56" x14ac:dyDescent="0.2">
      <c r="A37" s="99">
        <v>1</v>
      </c>
      <c r="B37" s="124" t="e">
        <f t="shared" si="3"/>
        <v>#REF!</v>
      </c>
      <c r="C37" s="124" t="e">
        <f t="shared" ref="C37:BD37" si="9">ROUND(C16*0.85,)+35</f>
        <v>#REF!</v>
      </c>
      <c r="D37" s="124" t="e">
        <f t="shared" si="9"/>
        <v>#REF!</v>
      </c>
      <c r="E37" s="124" t="e">
        <f t="shared" si="9"/>
        <v>#REF!</v>
      </c>
      <c r="F37" s="124" t="e">
        <f t="shared" si="9"/>
        <v>#REF!</v>
      </c>
      <c r="G37" s="124" t="e">
        <f t="shared" si="9"/>
        <v>#REF!</v>
      </c>
      <c r="H37" s="124" t="e">
        <f t="shared" si="9"/>
        <v>#REF!</v>
      </c>
      <c r="I37" s="124" t="e">
        <f t="shared" si="9"/>
        <v>#REF!</v>
      </c>
      <c r="J37" s="124" t="e">
        <f t="shared" si="9"/>
        <v>#REF!</v>
      </c>
      <c r="K37" s="124" t="e">
        <f t="shared" si="9"/>
        <v>#REF!</v>
      </c>
      <c r="L37" s="124" t="e">
        <f t="shared" si="9"/>
        <v>#REF!</v>
      </c>
      <c r="M37" s="124" t="e">
        <f t="shared" si="9"/>
        <v>#REF!</v>
      </c>
      <c r="N37" s="124" t="e">
        <f t="shared" si="9"/>
        <v>#REF!</v>
      </c>
      <c r="O37" s="124" t="e">
        <f t="shared" si="9"/>
        <v>#REF!</v>
      </c>
      <c r="P37" s="124" t="e">
        <f t="shared" si="9"/>
        <v>#REF!</v>
      </c>
      <c r="Q37" s="124" t="e">
        <f t="shared" si="9"/>
        <v>#REF!</v>
      </c>
      <c r="R37" s="124" t="e">
        <f t="shared" si="9"/>
        <v>#REF!</v>
      </c>
      <c r="S37" s="124" t="e">
        <f t="shared" si="9"/>
        <v>#REF!</v>
      </c>
      <c r="T37" s="124" t="e">
        <f t="shared" si="9"/>
        <v>#REF!</v>
      </c>
      <c r="U37" s="124" t="e">
        <f t="shared" si="9"/>
        <v>#REF!</v>
      </c>
      <c r="V37" s="124" t="e">
        <f t="shared" si="9"/>
        <v>#REF!</v>
      </c>
      <c r="W37" s="124" t="e">
        <f t="shared" si="9"/>
        <v>#REF!</v>
      </c>
      <c r="X37" s="124" t="e">
        <f t="shared" si="9"/>
        <v>#REF!</v>
      </c>
      <c r="Y37" s="124" t="e">
        <f t="shared" si="9"/>
        <v>#REF!</v>
      </c>
      <c r="Z37" s="124" t="e">
        <f t="shared" si="9"/>
        <v>#REF!</v>
      </c>
      <c r="AA37" s="124" t="e">
        <f t="shared" si="9"/>
        <v>#REF!</v>
      </c>
      <c r="AB37" s="124" t="e">
        <f t="shared" si="9"/>
        <v>#REF!</v>
      </c>
      <c r="AC37" s="124" t="e">
        <f t="shared" si="9"/>
        <v>#REF!</v>
      </c>
      <c r="AD37" s="124" t="e">
        <f t="shared" si="9"/>
        <v>#REF!</v>
      </c>
      <c r="AE37" s="124" t="e">
        <f t="shared" si="9"/>
        <v>#REF!</v>
      </c>
      <c r="AF37" s="124" t="e">
        <f t="shared" si="9"/>
        <v>#REF!</v>
      </c>
      <c r="AG37" s="124" t="e">
        <f t="shared" si="9"/>
        <v>#REF!</v>
      </c>
      <c r="AH37" s="124" t="e">
        <f t="shared" si="9"/>
        <v>#REF!</v>
      </c>
      <c r="AI37" s="124" t="e">
        <f t="shared" si="9"/>
        <v>#REF!</v>
      </c>
      <c r="AJ37" s="124" t="e">
        <f t="shared" si="9"/>
        <v>#REF!</v>
      </c>
      <c r="AK37" s="124" t="e">
        <f t="shared" si="9"/>
        <v>#REF!</v>
      </c>
      <c r="AL37" s="124" t="e">
        <f t="shared" si="9"/>
        <v>#REF!</v>
      </c>
      <c r="AM37" s="124" t="e">
        <f t="shared" si="9"/>
        <v>#REF!</v>
      </c>
      <c r="AN37" s="124" t="e">
        <f t="shared" si="9"/>
        <v>#REF!</v>
      </c>
      <c r="AO37" s="124" t="e">
        <f t="shared" si="9"/>
        <v>#REF!</v>
      </c>
      <c r="AP37" s="124" t="e">
        <f t="shared" si="9"/>
        <v>#REF!</v>
      </c>
      <c r="AQ37" s="124" t="e">
        <f t="shared" si="9"/>
        <v>#REF!</v>
      </c>
      <c r="AR37" s="124" t="e">
        <f t="shared" si="9"/>
        <v>#REF!</v>
      </c>
      <c r="AS37" s="124" t="e">
        <f t="shared" si="9"/>
        <v>#REF!</v>
      </c>
      <c r="AT37" s="124" t="e">
        <f t="shared" si="9"/>
        <v>#REF!</v>
      </c>
      <c r="AU37" s="124" t="e">
        <f t="shared" si="9"/>
        <v>#REF!</v>
      </c>
      <c r="AV37" s="124" t="e">
        <f t="shared" si="9"/>
        <v>#REF!</v>
      </c>
      <c r="AW37" s="124" t="e">
        <f t="shared" si="9"/>
        <v>#REF!</v>
      </c>
      <c r="AX37" s="124" t="e">
        <f t="shared" si="9"/>
        <v>#REF!</v>
      </c>
      <c r="AY37" s="124" t="e">
        <f t="shared" si="9"/>
        <v>#REF!</v>
      </c>
      <c r="AZ37" s="124" t="e">
        <f t="shared" si="9"/>
        <v>#REF!</v>
      </c>
      <c r="BA37" s="124" t="e">
        <f t="shared" si="9"/>
        <v>#REF!</v>
      </c>
      <c r="BB37" s="124" t="e">
        <f t="shared" si="9"/>
        <v>#REF!</v>
      </c>
      <c r="BC37" s="124" t="e">
        <f t="shared" si="9"/>
        <v>#REF!</v>
      </c>
      <c r="BD37" s="124" t="e">
        <f t="shared" si="9"/>
        <v>#REF!</v>
      </c>
    </row>
    <row r="38" spans="1:56" x14ac:dyDescent="0.2">
      <c r="A38" s="99">
        <v>2</v>
      </c>
      <c r="B38" s="124" t="e">
        <f t="shared" si="3"/>
        <v>#REF!</v>
      </c>
      <c r="C38" s="124" t="e">
        <f t="shared" ref="C38:BD38" si="10">ROUND(C17*0.85,)+35</f>
        <v>#REF!</v>
      </c>
      <c r="D38" s="124" t="e">
        <f t="shared" si="10"/>
        <v>#REF!</v>
      </c>
      <c r="E38" s="124" t="e">
        <f t="shared" si="10"/>
        <v>#REF!</v>
      </c>
      <c r="F38" s="124" t="e">
        <f t="shared" si="10"/>
        <v>#REF!</v>
      </c>
      <c r="G38" s="124" t="e">
        <f t="shared" si="10"/>
        <v>#REF!</v>
      </c>
      <c r="H38" s="124" t="e">
        <f t="shared" si="10"/>
        <v>#REF!</v>
      </c>
      <c r="I38" s="124" t="e">
        <f t="shared" si="10"/>
        <v>#REF!</v>
      </c>
      <c r="J38" s="124" t="e">
        <f t="shared" si="10"/>
        <v>#REF!</v>
      </c>
      <c r="K38" s="124" t="e">
        <f t="shared" si="10"/>
        <v>#REF!</v>
      </c>
      <c r="L38" s="124" t="e">
        <f t="shared" si="10"/>
        <v>#REF!</v>
      </c>
      <c r="M38" s="124" t="e">
        <f t="shared" si="10"/>
        <v>#REF!</v>
      </c>
      <c r="N38" s="124" t="e">
        <f t="shared" si="10"/>
        <v>#REF!</v>
      </c>
      <c r="O38" s="124" t="e">
        <f t="shared" si="10"/>
        <v>#REF!</v>
      </c>
      <c r="P38" s="124" t="e">
        <f t="shared" si="10"/>
        <v>#REF!</v>
      </c>
      <c r="Q38" s="124" t="e">
        <f t="shared" si="10"/>
        <v>#REF!</v>
      </c>
      <c r="R38" s="124" t="e">
        <f t="shared" si="10"/>
        <v>#REF!</v>
      </c>
      <c r="S38" s="124" t="e">
        <f t="shared" si="10"/>
        <v>#REF!</v>
      </c>
      <c r="T38" s="124" t="e">
        <f t="shared" si="10"/>
        <v>#REF!</v>
      </c>
      <c r="U38" s="124" t="e">
        <f t="shared" si="10"/>
        <v>#REF!</v>
      </c>
      <c r="V38" s="124" t="e">
        <f t="shared" si="10"/>
        <v>#REF!</v>
      </c>
      <c r="W38" s="124" t="e">
        <f t="shared" si="10"/>
        <v>#REF!</v>
      </c>
      <c r="X38" s="124" t="e">
        <f t="shared" si="10"/>
        <v>#REF!</v>
      </c>
      <c r="Y38" s="124" t="e">
        <f t="shared" si="10"/>
        <v>#REF!</v>
      </c>
      <c r="Z38" s="124" t="e">
        <f t="shared" si="10"/>
        <v>#REF!</v>
      </c>
      <c r="AA38" s="124" t="e">
        <f t="shared" si="10"/>
        <v>#REF!</v>
      </c>
      <c r="AB38" s="124" t="e">
        <f t="shared" si="10"/>
        <v>#REF!</v>
      </c>
      <c r="AC38" s="124" t="e">
        <f t="shared" si="10"/>
        <v>#REF!</v>
      </c>
      <c r="AD38" s="124" t="e">
        <f t="shared" si="10"/>
        <v>#REF!</v>
      </c>
      <c r="AE38" s="124" t="e">
        <f t="shared" si="10"/>
        <v>#REF!</v>
      </c>
      <c r="AF38" s="124" t="e">
        <f t="shared" si="10"/>
        <v>#REF!</v>
      </c>
      <c r="AG38" s="124" t="e">
        <f t="shared" si="10"/>
        <v>#REF!</v>
      </c>
      <c r="AH38" s="124" t="e">
        <f t="shared" si="10"/>
        <v>#REF!</v>
      </c>
      <c r="AI38" s="124" t="e">
        <f t="shared" si="10"/>
        <v>#REF!</v>
      </c>
      <c r="AJ38" s="124" t="e">
        <f t="shared" si="10"/>
        <v>#REF!</v>
      </c>
      <c r="AK38" s="124" t="e">
        <f t="shared" si="10"/>
        <v>#REF!</v>
      </c>
      <c r="AL38" s="124" t="e">
        <f t="shared" si="10"/>
        <v>#REF!</v>
      </c>
      <c r="AM38" s="124" t="e">
        <f t="shared" si="10"/>
        <v>#REF!</v>
      </c>
      <c r="AN38" s="124" t="e">
        <f t="shared" si="10"/>
        <v>#REF!</v>
      </c>
      <c r="AO38" s="124" t="e">
        <f t="shared" si="10"/>
        <v>#REF!</v>
      </c>
      <c r="AP38" s="124" t="e">
        <f t="shared" si="10"/>
        <v>#REF!</v>
      </c>
      <c r="AQ38" s="124" t="e">
        <f t="shared" si="10"/>
        <v>#REF!</v>
      </c>
      <c r="AR38" s="124" t="e">
        <f t="shared" si="10"/>
        <v>#REF!</v>
      </c>
      <c r="AS38" s="124" t="e">
        <f t="shared" si="10"/>
        <v>#REF!</v>
      </c>
      <c r="AT38" s="124" t="e">
        <f t="shared" si="10"/>
        <v>#REF!</v>
      </c>
      <c r="AU38" s="124" t="e">
        <f t="shared" si="10"/>
        <v>#REF!</v>
      </c>
      <c r="AV38" s="124" t="e">
        <f t="shared" si="10"/>
        <v>#REF!</v>
      </c>
      <c r="AW38" s="124" t="e">
        <f t="shared" si="10"/>
        <v>#REF!</v>
      </c>
      <c r="AX38" s="124" t="e">
        <f t="shared" si="10"/>
        <v>#REF!</v>
      </c>
      <c r="AY38" s="124" t="e">
        <f t="shared" si="10"/>
        <v>#REF!</v>
      </c>
      <c r="AZ38" s="124" t="e">
        <f t="shared" si="10"/>
        <v>#REF!</v>
      </c>
      <c r="BA38" s="124" t="e">
        <f t="shared" si="10"/>
        <v>#REF!</v>
      </c>
      <c r="BB38" s="124" t="e">
        <f t="shared" si="10"/>
        <v>#REF!</v>
      </c>
      <c r="BC38" s="124" t="e">
        <f t="shared" si="10"/>
        <v>#REF!</v>
      </c>
      <c r="BD38" s="124" t="e">
        <f t="shared" si="10"/>
        <v>#REF!</v>
      </c>
    </row>
    <row r="39" spans="1:56" x14ac:dyDescent="0.2">
      <c r="A39" s="97" t="s">
        <v>139</v>
      </c>
      <c r="B39" s="124"/>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c r="AY39" s="124"/>
      <c r="AZ39" s="124"/>
      <c r="BA39" s="124"/>
      <c r="BB39" s="124"/>
      <c r="BC39" s="124"/>
      <c r="BD39" s="124"/>
    </row>
    <row r="40" spans="1:56" x14ac:dyDescent="0.2">
      <c r="A40" s="98" t="s">
        <v>78</v>
      </c>
      <c r="B40" s="124" t="e">
        <f t="shared" si="3"/>
        <v>#REF!</v>
      </c>
      <c r="C40" s="124" t="e">
        <f t="shared" ref="C40:BD40" si="11">ROUND(C19*0.85,)+35</f>
        <v>#REF!</v>
      </c>
      <c r="D40" s="124" t="e">
        <f t="shared" si="11"/>
        <v>#REF!</v>
      </c>
      <c r="E40" s="124" t="e">
        <f t="shared" si="11"/>
        <v>#REF!</v>
      </c>
      <c r="F40" s="124" t="e">
        <f t="shared" si="11"/>
        <v>#REF!</v>
      </c>
      <c r="G40" s="124" t="e">
        <f t="shared" si="11"/>
        <v>#REF!</v>
      </c>
      <c r="H40" s="124" t="e">
        <f t="shared" si="11"/>
        <v>#REF!</v>
      </c>
      <c r="I40" s="124" t="e">
        <f t="shared" si="11"/>
        <v>#REF!</v>
      </c>
      <c r="J40" s="124" t="e">
        <f t="shared" si="11"/>
        <v>#REF!</v>
      </c>
      <c r="K40" s="124" t="e">
        <f t="shared" si="11"/>
        <v>#REF!</v>
      </c>
      <c r="L40" s="124" t="e">
        <f t="shared" si="11"/>
        <v>#REF!</v>
      </c>
      <c r="M40" s="124" t="e">
        <f t="shared" si="11"/>
        <v>#REF!</v>
      </c>
      <c r="N40" s="124" t="e">
        <f t="shared" si="11"/>
        <v>#REF!</v>
      </c>
      <c r="O40" s="124" t="e">
        <f t="shared" si="11"/>
        <v>#REF!</v>
      </c>
      <c r="P40" s="124" t="e">
        <f t="shared" si="11"/>
        <v>#REF!</v>
      </c>
      <c r="Q40" s="124" t="e">
        <f t="shared" si="11"/>
        <v>#REF!</v>
      </c>
      <c r="R40" s="124" t="e">
        <f t="shared" si="11"/>
        <v>#REF!</v>
      </c>
      <c r="S40" s="124" t="e">
        <f t="shared" si="11"/>
        <v>#REF!</v>
      </c>
      <c r="T40" s="124" t="e">
        <f t="shared" si="11"/>
        <v>#REF!</v>
      </c>
      <c r="U40" s="124" t="e">
        <f t="shared" si="11"/>
        <v>#REF!</v>
      </c>
      <c r="V40" s="124" t="e">
        <f t="shared" si="11"/>
        <v>#REF!</v>
      </c>
      <c r="W40" s="124" t="e">
        <f t="shared" si="11"/>
        <v>#REF!</v>
      </c>
      <c r="X40" s="124" t="e">
        <f t="shared" si="11"/>
        <v>#REF!</v>
      </c>
      <c r="Y40" s="124" t="e">
        <f t="shared" si="11"/>
        <v>#REF!</v>
      </c>
      <c r="Z40" s="124" t="e">
        <f t="shared" si="11"/>
        <v>#REF!</v>
      </c>
      <c r="AA40" s="124" t="e">
        <f t="shared" si="11"/>
        <v>#REF!</v>
      </c>
      <c r="AB40" s="124" t="e">
        <f t="shared" si="11"/>
        <v>#REF!</v>
      </c>
      <c r="AC40" s="124" t="e">
        <f t="shared" si="11"/>
        <v>#REF!</v>
      </c>
      <c r="AD40" s="124" t="e">
        <f t="shared" si="11"/>
        <v>#REF!</v>
      </c>
      <c r="AE40" s="124" t="e">
        <f t="shared" si="11"/>
        <v>#REF!</v>
      </c>
      <c r="AF40" s="124" t="e">
        <f t="shared" si="11"/>
        <v>#REF!</v>
      </c>
      <c r="AG40" s="124" t="e">
        <f t="shared" si="11"/>
        <v>#REF!</v>
      </c>
      <c r="AH40" s="124" t="e">
        <f t="shared" si="11"/>
        <v>#REF!</v>
      </c>
      <c r="AI40" s="124" t="e">
        <f t="shared" si="11"/>
        <v>#REF!</v>
      </c>
      <c r="AJ40" s="124" t="e">
        <f t="shared" si="11"/>
        <v>#REF!</v>
      </c>
      <c r="AK40" s="124" t="e">
        <f t="shared" si="11"/>
        <v>#REF!</v>
      </c>
      <c r="AL40" s="124" t="e">
        <f t="shared" si="11"/>
        <v>#REF!</v>
      </c>
      <c r="AM40" s="124" t="e">
        <f t="shared" si="11"/>
        <v>#REF!</v>
      </c>
      <c r="AN40" s="124" t="e">
        <f t="shared" si="11"/>
        <v>#REF!</v>
      </c>
      <c r="AO40" s="124" t="e">
        <f t="shared" si="11"/>
        <v>#REF!</v>
      </c>
      <c r="AP40" s="124" t="e">
        <f t="shared" si="11"/>
        <v>#REF!</v>
      </c>
      <c r="AQ40" s="124" t="e">
        <f t="shared" si="11"/>
        <v>#REF!</v>
      </c>
      <c r="AR40" s="124" t="e">
        <f t="shared" si="11"/>
        <v>#REF!</v>
      </c>
      <c r="AS40" s="124" t="e">
        <f t="shared" si="11"/>
        <v>#REF!</v>
      </c>
      <c r="AT40" s="124" t="e">
        <f t="shared" si="11"/>
        <v>#REF!</v>
      </c>
      <c r="AU40" s="124" t="e">
        <f t="shared" si="11"/>
        <v>#REF!</v>
      </c>
      <c r="AV40" s="124" t="e">
        <f t="shared" si="11"/>
        <v>#REF!</v>
      </c>
      <c r="AW40" s="124" t="e">
        <f t="shared" si="11"/>
        <v>#REF!</v>
      </c>
      <c r="AX40" s="124" t="e">
        <f t="shared" si="11"/>
        <v>#REF!</v>
      </c>
      <c r="AY40" s="124" t="e">
        <f t="shared" si="11"/>
        <v>#REF!</v>
      </c>
      <c r="AZ40" s="124" t="e">
        <f t="shared" si="11"/>
        <v>#REF!</v>
      </c>
      <c r="BA40" s="124" t="e">
        <f t="shared" si="11"/>
        <v>#REF!</v>
      </c>
      <c r="BB40" s="124" t="e">
        <f t="shared" si="11"/>
        <v>#REF!</v>
      </c>
      <c r="BC40" s="124" t="e">
        <f t="shared" si="11"/>
        <v>#REF!</v>
      </c>
      <c r="BD40" s="124" t="e">
        <f t="shared" si="11"/>
        <v>#REF!</v>
      </c>
    </row>
    <row r="41" spans="1:56" x14ac:dyDescent="0.2">
      <c r="A41" s="97" t="s">
        <v>138</v>
      </c>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24"/>
      <c r="AZ41" s="124"/>
      <c r="BA41" s="124"/>
      <c r="BB41" s="124"/>
      <c r="BC41" s="124"/>
      <c r="BD41" s="124"/>
    </row>
    <row r="42" spans="1:56" x14ac:dyDescent="0.2">
      <c r="A42" s="98" t="s">
        <v>67</v>
      </c>
      <c r="B42" s="124" t="e">
        <f t="shared" si="3"/>
        <v>#REF!</v>
      </c>
      <c r="C42" s="124" t="e">
        <f t="shared" ref="C42:BD42" si="12">ROUND(C21*0.85,)+35</f>
        <v>#REF!</v>
      </c>
      <c r="D42" s="124" t="e">
        <f t="shared" si="12"/>
        <v>#REF!</v>
      </c>
      <c r="E42" s="124" t="e">
        <f t="shared" si="12"/>
        <v>#REF!</v>
      </c>
      <c r="F42" s="124" t="e">
        <f t="shared" si="12"/>
        <v>#REF!</v>
      </c>
      <c r="G42" s="124" t="e">
        <f t="shared" si="12"/>
        <v>#REF!</v>
      </c>
      <c r="H42" s="124" t="e">
        <f t="shared" si="12"/>
        <v>#REF!</v>
      </c>
      <c r="I42" s="124" t="e">
        <f t="shared" si="12"/>
        <v>#REF!</v>
      </c>
      <c r="J42" s="124" t="e">
        <f t="shared" si="12"/>
        <v>#REF!</v>
      </c>
      <c r="K42" s="124" t="e">
        <f t="shared" si="12"/>
        <v>#REF!</v>
      </c>
      <c r="L42" s="124" t="e">
        <f t="shared" si="12"/>
        <v>#REF!</v>
      </c>
      <c r="M42" s="124" t="e">
        <f t="shared" si="12"/>
        <v>#REF!</v>
      </c>
      <c r="N42" s="124" t="e">
        <f t="shared" si="12"/>
        <v>#REF!</v>
      </c>
      <c r="O42" s="124" t="e">
        <f t="shared" si="12"/>
        <v>#REF!</v>
      </c>
      <c r="P42" s="124" t="e">
        <f t="shared" si="12"/>
        <v>#REF!</v>
      </c>
      <c r="Q42" s="124" t="e">
        <f t="shared" si="12"/>
        <v>#REF!</v>
      </c>
      <c r="R42" s="124" t="e">
        <f t="shared" si="12"/>
        <v>#REF!</v>
      </c>
      <c r="S42" s="124" t="e">
        <f t="shared" si="12"/>
        <v>#REF!</v>
      </c>
      <c r="T42" s="124" t="e">
        <f t="shared" si="12"/>
        <v>#REF!</v>
      </c>
      <c r="U42" s="124" t="e">
        <f t="shared" si="12"/>
        <v>#REF!</v>
      </c>
      <c r="V42" s="124" t="e">
        <f t="shared" si="12"/>
        <v>#REF!</v>
      </c>
      <c r="W42" s="124" t="e">
        <f t="shared" si="12"/>
        <v>#REF!</v>
      </c>
      <c r="X42" s="124" t="e">
        <f t="shared" si="12"/>
        <v>#REF!</v>
      </c>
      <c r="Y42" s="124" t="e">
        <f t="shared" si="12"/>
        <v>#REF!</v>
      </c>
      <c r="Z42" s="124" t="e">
        <f t="shared" si="12"/>
        <v>#REF!</v>
      </c>
      <c r="AA42" s="124" t="e">
        <f t="shared" si="12"/>
        <v>#REF!</v>
      </c>
      <c r="AB42" s="124" t="e">
        <f t="shared" si="12"/>
        <v>#REF!</v>
      </c>
      <c r="AC42" s="124" t="e">
        <f t="shared" si="12"/>
        <v>#REF!</v>
      </c>
      <c r="AD42" s="124" t="e">
        <f t="shared" si="12"/>
        <v>#REF!</v>
      </c>
      <c r="AE42" s="124" t="e">
        <f t="shared" si="12"/>
        <v>#REF!</v>
      </c>
      <c r="AF42" s="124" t="e">
        <f t="shared" si="12"/>
        <v>#REF!</v>
      </c>
      <c r="AG42" s="124" t="e">
        <f t="shared" si="12"/>
        <v>#REF!</v>
      </c>
      <c r="AH42" s="124" t="e">
        <f t="shared" si="12"/>
        <v>#REF!</v>
      </c>
      <c r="AI42" s="124" t="e">
        <f t="shared" si="12"/>
        <v>#REF!</v>
      </c>
      <c r="AJ42" s="124" t="e">
        <f t="shared" si="12"/>
        <v>#REF!</v>
      </c>
      <c r="AK42" s="124" t="e">
        <f t="shared" si="12"/>
        <v>#REF!</v>
      </c>
      <c r="AL42" s="124" t="e">
        <f t="shared" si="12"/>
        <v>#REF!</v>
      </c>
      <c r="AM42" s="124" t="e">
        <f t="shared" si="12"/>
        <v>#REF!</v>
      </c>
      <c r="AN42" s="124" t="e">
        <f t="shared" si="12"/>
        <v>#REF!</v>
      </c>
      <c r="AO42" s="124" t="e">
        <f t="shared" si="12"/>
        <v>#REF!</v>
      </c>
      <c r="AP42" s="124" t="e">
        <f t="shared" si="12"/>
        <v>#REF!</v>
      </c>
      <c r="AQ42" s="124" t="e">
        <f t="shared" si="12"/>
        <v>#REF!</v>
      </c>
      <c r="AR42" s="124" t="e">
        <f t="shared" si="12"/>
        <v>#REF!</v>
      </c>
      <c r="AS42" s="124" t="e">
        <f t="shared" si="12"/>
        <v>#REF!</v>
      </c>
      <c r="AT42" s="124" t="e">
        <f t="shared" si="12"/>
        <v>#REF!</v>
      </c>
      <c r="AU42" s="124" t="e">
        <f t="shared" si="12"/>
        <v>#REF!</v>
      </c>
      <c r="AV42" s="124" t="e">
        <f t="shared" si="12"/>
        <v>#REF!</v>
      </c>
      <c r="AW42" s="124" t="e">
        <f t="shared" si="12"/>
        <v>#REF!</v>
      </c>
      <c r="AX42" s="124" t="e">
        <f t="shared" si="12"/>
        <v>#REF!</v>
      </c>
      <c r="AY42" s="124" t="e">
        <f t="shared" si="12"/>
        <v>#REF!</v>
      </c>
      <c r="AZ42" s="124" t="e">
        <f t="shared" si="12"/>
        <v>#REF!</v>
      </c>
      <c r="BA42" s="124" t="e">
        <f t="shared" si="12"/>
        <v>#REF!</v>
      </c>
      <c r="BB42" s="124" t="e">
        <f t="shared" si="12"/>
        <v>#REF!</v>
      </c>
      <c r="BC42" s="124" t="e">
        <f t="shared" si="12"/>
        <v>#REF!</v>
      </c>
      <c r="BD42" s="124" t="e">
        <f t="shared" si="12"/>
        <v>#REF!</v>
      </c>
    </row>
    <row r="43" spans="1:56" x14ac:dyDescent="0.2">
      <c r="A43" s="158"/>
    </row>
    <row r="44" spans="1:56" ht="10.35" customHeight="1" thickBot="1" x14ac:dyDescent="0.25">
      <c r="A44" s="82"/>
    </row>
    <row r="45" spans="1:56" ht="12.75" thickBot="1" x14ac:dyDescent="0.25">
      <c r="A45" s="160" t="s">
        <v>128</v>
      </c>
    </row>
    <row r="46" spans="1:56" x14ac:dyDescent="0.2">
      <c r="A46" s="234" t="s">
        <v>129</v>
      </c>
    </row>
    <row r="47" spans="1:56" x14ac:dyDescent="0.2">
      <c r="A47" s="234" t="s">
        <v>130</v>
      </c>
    </row>
    <row r="48" spans="1:56" ht="12" customHeight="1" x14ac:dyDescent="0.2">
      <c r="A48" s="108" t="s">
        <v>131</v>
      </c>
    </row>
    <row r="49" spans="1:1" x14ac:dyDescent="0.2">
      <c r="A49" s="234" t="s">
        <v>247</v>
      </c>
    </row>
    <row r="50" spans="1:1" ht="11.45" customHeight="1" x14ac:dyDescent="0.2">
      <c r="A50" s="82"/>
    </row>
    <row r="51" spans="1:1" x14ac:dyDescent="0.2">
      <c r="A51" s="172" t="s">
        <v>143</v>
      </c>
    </row>
    <row r="52" spans="1:1" x14ac:dyDescent="0.2">
      <c r="A52" s="270" t="s">
        <v>333</v>
      </c>
    </row>
    <row r="53" spans="1:1" ht="12.75" thickBot="1" x14ac:dyDescent="0.25">
      <c r="A53" s="20"/>
    </row>
    <row r="54" spans="1:1" ht="12.75" thickBot="1" x14ac:dyDescent="0.25">
      <c r="A54" s="256" t="s">
        <v>133</v>
      </c>
    </row>
    <row r="55" spans="1:1" ht="48" x14ac:dyDescent="0.2">
      <c r="A55" s="135" t="s">
        <v>165</v>
      </c>
    </row>
  </sheetData>
  <pageMargins left="0.7" right="0.7" top="0.75" bottom="0.75" header="0.3" footer="0.3"/>
  <pageSetup paperSize="9" orientation="portrait"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6"/>
  <sheetViews>
    <sheetView zoomScaleNormal="100" workbookViewId="0">
      <pane xSplit="1" topLeftCell="B1" activePane="topRight" state="frozen"/>
      <selection pane="topRight" activeCell="B4" sqref="B4:BD5"/>
    </sheetView>
  </sheetViews>
  <sheetFormatPr defaultColWidth="9" defaultRowHeight="12" x14ac:dyDescent="0.2"/>
  <cols>
    <col min="1" max="1" width="80.5703125" style="65" customWidth="1"/>
    <col min="2" max="16384" width="9" style="65"/>
  </cols>
  <sheetData>
    <row r="1" spans="1:56" ht="11.45" customHeight="1" x14ac:dyDescent="0.2">
      <c r="A1" s="94" t="s">
        <v>134</v>
      </c>
    </row>
    <row r="2" spans="1:56" ht="11.45" customHeight="1" x14ac:dyDescent="0.2">
      <c r="A2" s="218" t="s">
        <v>144</v>
      </c>
    </row>
    <row r="3" spans="1:56" ht="11.45" customHeight="1" x14ac:dyDescent="0.2">
      <c r="A3" s="218"/>
    </row>
    <row r="4" spans="1:56" ht="11.45" customHeight="1" x14ac:dyDescent="0.2">
      <c r="A4" s="218" t="s">
        <v>125</v>
      </c>
      <c r="B4" s="269" t="e">
        <f>'C завтраками| Bed and breakfast'!#REF!</f>
        <v>#REF!</v>
      </c>
      <c r="C4" s="269" t="e">
        <f>'C завтраками| Bed and breakfast'!#REF!</f>
        <v>#REF!</v>
      </c>
      <c r="D4" s="269" t="e">
        <f>'C завтраками| Bed and breakfast'!#REF!</f>
        <v>#REF!</v>
      </c>
      <c r="E4" s="269" t="e">
        <f>'C завтраками| Bed and breakfast'!#REF!</f>
        <v>#REF!</v>
      </c>
      <c r="F4" s="269" t="e">
        <f>'C завтраками| Bed and breakfast'!#REF!</f>
        <v>#REF!</v>
      </c>
      <c r="G4" s="269" t="e">
        <f>'C завтраками| Bed and breakfast'!#REF!</f>
        <v>#REF!</v>
      </c>
      <c r="H4" s="269" t="e">
        <f>'C завтраками| Bed and breakfast'!#REF!</f>
        <v>#REF!</v>
      </c>
      <c r="I4" s="269" t="e">
        <f>'C завтраками| Bed and breakfast'!#REF!</f>
        <v>#REF!</v>
      </c>
      <c r="J4" s="269" t="e">
        <f>'C завтраками| Bed and breakfast'!#REF!</f>
        <v>#REF!</v>
      </c>
      <c r="K4" s="269" t="e">
        <f>'C завтраками| Bed and breakfast'!#REF!</f>
        <v>#REF!</v>
      </c>
      <c r="L4" s="269" t="e">
        <f>'C завтраками| Bed and breakfast'!#REF!</f>
        <v>#REF!</v>
      </c>
      <c r="M4" s="269" t="e">
        <f>'C завтраками| Bed and breakfast'!#REF!</f>
        <v>#REF!</v>
      </c>
      <c r="N4" s="269" t="e">
        <f>'C завтраками| Bed and breakfast'!#REF!</f>
        <v>#REF!</v>
      </c>
      <c r="O4" s="269" t="e">
        <f>'C завтраками| Bed and breakfast'!#REF!</f>
        <v>#REF!</v>
      </c>
      <c r="P4" s="269" t="e">
        <f>'C завтраками| Bed and breakfast'!#REF!</f>
        <v>#REF!</v>
      </c>
      <c r="Q4" s="269" t="e">
        <f>'C завтраками| Bed and breakfast'!#REF!</f>
        <v>#REF!</v>
      </c>
      <c r="R4" s="269" t="e">
        <f>'C завтраками| Bed and breakfast'!#REF!</f>
        <v>#REF!</v>
      </c>
      <c r="S4" s="269" t="e">
        <f>'C завтраками| Bed and breakfast'!#REF!</f>
        <v>#REF!</v>
      </c>
      <c r="T4" s="269" t="e">
        <f>'C завтраками| Bed and breakfast'!#REF!</f>
        <v>#REF!</v>
      </c>
      <c r="U4" s="269" t="e">
        <f>'C завтраками| Bed and breakfast'!#REF!</f>
        <v>#REF!</v>
      </c>
      <c r="V4" s="269" t="e">
        <f>'C завтраками| Bed and breakfast'!#REF!</f>
        <v>#REF!</v>
      </c>
      <c r="W4" s="269" t="e">
        <f>'C завтраками| Bed and breakfast'!#REF!</f>
        <v>#REF!</v>
      </c>
      <c r="X4" s="269" t="e">
        <f>'C завтраками| Bed and breakfast'!#REF!</f>
        <v>#REF!</v>
      </c>
      <c r="Y4" s="269" t="e">
        <f>'C завтраками| Bed and breakfast'!#REF!</f>
        <v>#REF!</v>
      </c>
      <c r="Z4" s="269" t="e">
        <f>'C завтраками| Bed and breakfast'!#REF!</f>
        <v>#REF!</v>
      </c>
      <c r="AA4" s="269" t="e">
        <f>'C завтраками| Bed and breakfast'!#REF!</f>
        <v>#REF!</v>
      </c>
      <c r="AB4" s="269" t="e">
        <f>'C завтраками| Bed and breakfast'!#REF!</f>
        <v>#REF!</v>
      </c>
      <c r="AC4" s="269" t="e">
        <f>'C завтраками| Bed and breakfast'!#REF!</f>
        <v>#REF!</v>
      </c>
      <c r="AD4" s="269" t="e">
        <f>'C завтраками| Bed and breakfast'!#REF!</f>
        <v>#REF!</v>
      </c>
      <c r="AE4" s="269" t="e">
        <f>'C завтраками| Bed and breakfast'!#REF!</f>
        <v>#REF!</v>
      </c>
      <c r="AF4" s="269" t="e">
        <f>'C завтраками| Bed and breakfast'!#REF!</f>
        <v>#REF!</v>
      </c>
      <c r="AG4" s="269" t="e">
        <f>'C завтраками| Bed and breakfast'!#REF!</f>
        <v>#REF!</v>
      </c>
      <c r="AH4" s="269" t="e">
        <f>'C завтраками| Bed and breakfast'!#REF!</f>
        <v>#REF!</v>
      </c>
      <c r="AI4" s="269" t="e">
        <f>'C завтраками| Bed and breakfast'!#REF!</f>
        <v>#REF!</v>
      </c>
      <c r="AJ4" s="269" t="e">
        <f>'C завтраками| Bed and breakfast'!#REF!</f>
        <v>#REF!</v>
      </c>
      <c r="AK4" s="269" t="e">
        <f>'C завтраками| Bed and breakfast'!#REF!</f>
        <v>#REF!</v>
      </c>
      <c r="AL4" s="269" t="e">
        <f>'C завтраками| Bed and breakfast'!#REF!</f>
        <v>#REF!</v>
      </c>
      <c r="AM4" s="269" t="e">
        <f>'C завтраками| Bed and breakfast'!#REF!</f>
        <v>#REF!</v>
      </c>
      <c r="AN4" s="269" t="e">
        <f>'C завтраками| Bed and breakfast'!#REF!</f>
        <v>#REF!</v>
      </c>
      <c r="AO4" s="269" t="e">
        <f>'C завтраками| Bed and breakfast'!#REF!</f>
        <v>#REF!</v>
      </c>
      <c r="AP4" s="269" t="e">
        <f>'C завтраками| Bed and breakfast'!#REF!</f>
        <v>#REF!</v>
      </c>
      <c r="AQ4" s="269" t="e">
        <f>'C завтраками| Bed and breakfast'!#REF!</f>
        <v>#REF!</v>
      </c>
      <c r="AR4" s="269" t="e">
        <f>'C завтраками| Bed and breakfast'!#REF!</f>
        <v>#REF!</v>
      </c>
      <c r="AS4" s="269" t="e">
        <f>'C завтраками| Bed and breakfast'!#REF!</f>
        <v>#REF!</v>
      </c>
      <c r="AT4" s="269" t="e">
        <f>'C завтраками| Bed and breakfast'!#REF!</f>
        <v>#REF!</v>
      </c>
      <c r="AU4" s="269" t="e">
        <f>'C завтраками| Bed and breakfast'!#REF!</f>
        <v>#REF!</v>
      </c>
      <c r="AV4" s="269" t="e">
        <f>'C завтраками| Bed and breakfast'!#REF!</f>
        <v>#REF!</v>
      </c>
      <c r="AW4" s="269" t="e">
        <f>'C завтраками| Bed and breakfast'!#REF!</f>
        <v>#REF!</v>
      </c>
      <c r="AX4" s="269" t="e">
        <f>'C завтраками| Bed and breakfast'!#REF!</f>
        <v>#REF!</v>
      </c>
      <c r="AY4" s="269" t="e">
        <f>'C завтраками| Bed and breakfast'!#REF!</f>
        <v>#REF!</v>
      </c>
      <c r="AZ4" s="269" t="e">
        <f>'C завтраками| Bed and breakfast'!#REF!</f>
        <v>#REF!</v>
      </c>
      <c r="BA4" s="269" t="e">
        <f>'C завтраками| Bed and breakfast'!#REF!</f>
        <v>#REF!</v>
      </c>
      <c r="BB4" s="269" t="e">
        <f>'C завтраками| Bed and breakfast'!#REF!</f>
        <v>#REF!</v>
      </c>
      <c r="BC4" s="269" t="e">
        <f>'C завтраками| Bed and breakfast'!#REF!</f>
        <v>#REF!</v>
      </c>
      <c r="BD4" s="269" t="e">
        <f>'C завтраками| Bed and breakfast'!#REF!</f>
        <v>#REF!</v>
      </c>
    </row>
    <row r="5" spans="1:56" s="34" customFormat="1" ht="21.6" customHeight="1" x14ac:dyDescent="0.2">
      <c r="A5" s="67" t="s">
        <v>124</v>
      </c>
      <c r="B5" s="269" t="e">
        <f>'C завтраками| Bed and breakfast'!#REF!</f>
        <v>#REF!</v>
      </c>
      <c r="C5" s="269" t="e">
        <f>'C завтраками| Bed and breakfast'!#REF!</f>
        <v>#REF!</v>
      </c>
      <c r="D5" s="269" t="e">
        <f>'C завтраками| Bed and breakfast'!#REF!</f>
        <v>#REF!</v>
      </c>
      <c r="E5" s="269" t="e">
        <f>'C завтраками| Bed and breakfast'!#REF!</f>
        <v>#REF!</v>
      </c>
      <c r="F5" s="269" t="e">
        <f>'C завтраками| Bed and breakfast'!#REF!</f>
        <v>#REF!</v>
      </c>
      <c r="G5" s="269" t="e">
        <f>'C завтраками| Bed and breakfast'!#REF!</f>
        <v>#REF!</v>
      </c>
      <c r="H5" s="269" t="e">
        <f>'C завтраками| Bed and breakfast'!#REF!</f>
        <v>#REF!</v>
      </c>
      <c r="I5" s="269" t="e">
        <f>'C завтраками| Bed and breakfast'!#REF!</f>
        <v>#REF!</v>
      </c>
      <c r="J5" s="269" t="e">
        <f>'C завтраками| Bed and breakfast'!#REF!</f>
        <v>#REF!</v>
      </c>
      <c r="K5" s="269" t="e">
        <f>'C завтраками| Bed and breakfast'!#REF!</f>
        <v>#REF!</v>
      </c>
      <c r="L5" s="269" t="e">
        <f>'C завтраками| Bed and breakfast'!#REF!</f>
        <v>#REF!</v>
      </c>
      <c r="M5" s="269" t="e">
        <f>'C завтраками| Bed and breakfast'!#REF!</f>
        <v>#REF!</v>
      </c>
      <c r="N5" s="269" t="e">
        <f>'C завтраками| Bed and breakfast'!#REF!</f>
        <v>#REF!</v>
      </c>
      <c r="O5" s="269" t="e">
        <f>'C завтраками| Bed and breakfast'!#REF!</f>
        <v>#REF!</v>
      </c>
      <c r="P5" s="269" t="e">
        <f>'C завтраками| Bed and breakfast'!#REF!</f>
        <v>#REF!</v>
      </c>
      <c r="Q5" s="269" t="e">
        <f>'C завтраками| Bed and breakfast'!#REF!</f>
        <v>#REF!</v>
      </c>
      <c r="R5" s="269" t="e">
        <f>'C завтраками| Bed and breakfast'!#REF!</f>
        <v>#REF!</v>
      </c>
      <c r="S5" s="269" t="e">
        <f>'C завтраками| Bed and breakfast'!#REF!</f>
        <v>#REF!</v>
      </c>
      <c r="T5" s="269" t="e">
        <f>'C завтраками| Bed and breakfast'!#REF!</f>
        <v>#REF!</v>
      </c>
      <c r="U5" s="269" t="e">
        <f>'C завтраками| Bed and breakfast'!#REF!</f>
        <v>#REF!</v>
      </c>
      <c r="V5" s="269" t="e">
        <f>'C завтраками| Bed and breakfast'!#REF!</f>
        <v>#REF!</v>
      </c>
      <c r="W5" s="269" t="e">
        <f>'C завтраками| Bed and breakfast'!#REF!</f>
        <v>#REF!</v>
      </c>
      <c r="X5" s="269" t="e">
        <f>'C завтраками| Bed and breakfast'!#REF!</f>
        <v>#REF!</v>
      </c>
      <c r="Y5" s="269" t="e">
        <f>'C завтраками| Bed and breakfast'!#REF!</f>
        <v>#REF!</v>
      </c>
      <c r="Z5" s="269" t="e">
        <f>'C завтраками| Bed and breakfast'!#REF!</f>
        <v>#REF!</v>
      </c>
      <c r="AA5" s="269" t="e">
        <f>'C завтраками| Bed and breakfast'!#REF!</f>
        <v>#REF!</v>
      </c>
      <c r="AB5" s="269" t="e">
        <f>'C завтраками| Bed and breakfast'!#REF!</f>
        <v>#REF!</v>
      </c>
      <c r="AC5" s="269" t="e">
        <f>'C завтраками| Bed and breakfast'!#REF!</f>
        <v>#REF!</v>
      </c>
      <c r="AD5" s="269" t="e">
        <f>'C завтраками| Bed and breakfast'!#REF!</f>
        <v>#REF!</v>
      </c>
      <c r="AE5" s="269" t="e">
        <f>'C завтраками| Bed and breakfast'!#REF!</f>
        <v>#REF!</v>
      </c>
      <c r="AF5" s="269" t="e">
        <f>'C завтраками| Bed and breakfast'!#REF!</f>
        <v>#REF!</v>
      </c>
      <c r="AG5" s="269" t="e">
        <f>'C завтраками| Bed and breakfast'!#REF!</f>
        <v>#REF!</v>
      </c>
      <c r="AH5" s="269" t="e">
        <f>'C завтраками| Bed and breakfast'!#REF!</f>
        <v>#REF!</v>
      </c>
      <c r="AI5" s="269" t="e">
        <f>'C завтраками| Bed and breakfast'!#REF!</f>
        <v>#REF!</v>
      </c>
      <c r="AJ5" s="269" t="e">
        <f>'C завтраками| Bed and breakfast'!#REF!</f>
        <v>#REF!</v>
      </c>
      <c r="AK5" s="269" t="e">
        <f>'C завтраками| Bed and breakfast'!#REF!</f>
        <v>#REF!</v>
      </c>
      <c r="AL5" s="269" t="e">
        <f>'C завтраками| Bed and breakfast'!#REF!</f>
        <v>#REF!</v>
      </c>
      <c r="AM5" s="269" t="e">
        <f>'C завтраками| Bed and breakfast'!#REF!</f>
        <v>#REF!</v>
      </c>
      <c r="AN5" s="269" t="e">
        <f>'C завтраками| Bed and breakfast'!#REF!</f>
        <v>#REF!</v>
      </c>
      <c r="AO5" s="269" t="e">
        <f>'C завтраками| Bed and breakfast'!#REF!</f>
        <v>#REF!</v>
      </c>
      <c r="AP5" s="269" t="e">
        <f>'C завтраками| Bed and breakfast'!#REF!</f>
        <v>#REF!</v>
      </c>
      <c r="AQ5" s="269" t="e">
        <f>'C завтраками| Bed and breakfast'!#REF!</f>
        <v>#REF!</v>
      </c>
      <c r="AR5" s="269" t="e">
        <f>'C завтраками| Bed and breakfast'!#REF!</f>
        <v>#REF!</v>
      </c>
      <c r="AS5" s="269" t="e">
        <f>'C завтраками| Bed and breakfast'!#REF!</f>
        <v>#REF!</v>
      </c>
      <c r="AT5" s="269" t="e">
        <f>'C завтраками| Bed and breakfast'!#REF!</f>
        <v>#REF!</v>
      </c>
      <c r="AU5" s="269" t="e">
        <f>'C завтраками| Bed and breakfast'!#REF!</f>
        <v>#REF!</v>
      </c>
      <c r="AV5" s="269" t="e">
        <f>'C завтраками| Bed and breakfast'!#REF!</f>
        <v>#REF!</v>
      </c>
      <c r="AW5" s="269" t="e">
        <f>'C завтраками| Bed and breakfast'!#REF!</f>
        <v>#REF!</v>
      </c>
      <c r="AX5" s="269" t="e">
        <f>'C завтраками| Bed and breakfast'!#REF!</f>
        <v>#REF!</v>
      </c>
      <c r="AY5" s="269" t="e">
        <f>'C завтраками| Bed and breakfast'!#REF!</f>
        <v>#REF!</v>
      </c>
      <c r="AZ5" s="269" t="e">
        <f>'C завтраками| Bed and breakfast'!#REF!</f>
        <v>#REF!</v>
      </c>
      <c r="BA5" s="269" t="e">
        <f>'C завтраками| Bed and breakfast'!#REF!</f>
        <v>#REF!</v>
      </c>
      <c r="BB5" s="269" t="e">
        <f>'C завтраками| Bed and breakfast'!#REF!</f>
        <v>#REF!</v>
      </c>
      <c r="BC5" s="269" t="e">
        <f>'C завтраками| Bed and breakfast'!#REF!</f>
        <v>#REF!</v>
      </c>
      <c r="BD5" s="269" t="e">
        <f>'C завтраками| Bed and breakfast'!#REF!</f>
        <v>#REF!</v>
      </c>
    </row>
    <row r="6" spans="1:56" x14ac:dyDescent="0.2">
      <c r="A6" s="74" t="s">
        <v>148</v>
      </c>
    </row>
    <row r="7" spans="1:56" x14ac:dyDescent="0.2">
      <c r="A7" s="75">
        <v>1</v>
      </c>
      <c r="B7" s="124" t="e">
        <f>'C завтраками| Bed and breakfast'!#REF!*0.9</f>
        <v>#REF!</v>
      </c>
      <c r="C7" s="124" t="e">
        <f>'C завтраками| Bed and breakfast'!#REF!*0.9</f>
        <v>#REF!</v>
      </c>
      <c r="D7" s="124" t="e">
        <f>'C завтраками| Bed and breakfast'!#REF!*0.9</f>
        <v>#REF!</v>
      </c>
      <c r="E7" s="124" t="e">
        <f>'C завтраками| Bed and breakfast'!#REF!*0.9</f>
        <v>#REF!</v>
      </c>
      <c r="F7" s="124" t="e">
        <f>'C завтраками| Bed and breakfast'!#REF!*0.9</f>
        <v>#REF!</v>
      </c>
      <c r="G7" s="124" t="e">
        <f>'C завтраками| Bed and breakfast'!#REF!*0.9</f>
        <v>#REF!</v>
      </c>
      <c r="H7" s="124" t="e">
        <f>'C завтраками| Bed and breakfast'!#REF!*0.9</f>
        <v>#REF!</v>
      </c>
      <c r="I7" s="124" t="e">
        <f>'C завтраками| Bed and breakfast'!#REF!*0.9</f>
        <v>#REF!</v>
      </c>
      <c r="J7" s="124" t="e">
        <f>'C завтраками| Bed and breakfast'!#REF!*0.9</f>
        <v>#REF!</v>
      </c>
      <c r="K7" s="124" t="e">
        <f>'C завтраками| Bed and breakfast'!#REF!*0.9</f>
        <v>#REF!</v>
      </c>
      <c r="L7" s="124" t="e">
        <f>'C завтраками| Bed and breakfast'!#REF!*0.9</f>
        <v>#REF!</v>
      </c>
      <c r="M7" s="124" t="e">
        <f>'C завтраками| Bed and breakfast'!#REF!*0.9</f>
        <v>#REF!</v>
      </c>
      <c r="N7" s="124" t="e">
        <f>'C завтраками| Bed and breakfast'!#REF!*0.9</f>
        <v>#REF!</v>
      </c>
      <c r="O7" s="124" t="e">
        <f>'C завтраками| Bed and breakfast'!#REF!*0.9</f>
        <v>#REF!</v>
      </c>
      <c r="P7" s="124" t="e">
        <f>'C завтраками| Bed and breakfast'!#REF!*0.9</f>
        <v>#REF!</v>
      </c>
      <c r="Q7" s="124" t="e">
        <f>'C завтраками| Bed and breakfast'!#REF!*0.9</f>
        <v>#REF!</v>
      </c>
      <c r="R7" s="124" t="e">
        <f>'C завтраками| Bed and breakfast'!#REF!*0.9</f>
        <v>#REF!</v>
      </c>
      <c r="S7" s="124" t="e">
        <f>'C завтраками| Bed and breakfast'!#REF!*0.9</f>
        <v>#REF!</v>
      </c>
      <c r="T7" s="124" t="e">
        <f>'C завтраками| Bed and breakfast'!#REF!*0.9</f>
        <v>#REF!</v>
      </c>
      <c r="U7" s="124" t="e">
        <f>'C завтраками| Bed and breakfast'!#REF!*0.9</f>
        <v>#REF!</v>
      </c>
      <c r="V7" s="124" t="e">
        <f>'C завтраками| Bed and breakfast'!#REF!*0.9</f>
        <v>#REF!</v>
      </c>
      <c r="W7" s="124" t="e">
        <f>'C завтраками| Bed and breakfast'!#REF!*0.9</f>
        <v>#REF!</v>
      </c>
      <c r="X7" s="124" t="e">
        <f>'C завтраками| Bed and breakfast'!#REF!*0.9</f>
        <v>#REF!</v>
      </c>
      <c r="Y7" s="124" t="e">
        <f>'C завтраками| Bed and breakfast'!#REF!*0.9</f>
        <v>#REF!</v>
      </c>
      <c r="Z7" s="124" t="e">
        <f>'C завтраками| Bed and breakfast'!#REF!*0.9</f>
        <v>#REF!</v>
      </c>
      <c r="AA7" s="124" t="e">
        <f>'C завтраками| Bed and breakfast'!#REF!*0.9</f>
        <v>#REF!</v>
      </c>
      <c r="AB7" s="124" t="e">
        <f>'C завтраками| Bed and breakfast'!#REF!*0.9</f>
        <v>#REF!</v>
      </c>
      <c r="AC7" s="124" t="e">
        <f>'C завтраками| Bed and breakfast'!#REF!*0.9</f>
        <v>#REF!</v>
      </c>
      <c r="AD7" s="124" t="e">
        <f>'C завтраками| Bed and breakfast'!#REF!*0.9</f>
        <v>#REF!</v>
      </c>
      <c r="AE7" s="124" t="e">
        <f>'C завтраками| Bed and breakfast'!#REF!*0.9</f>
        <v>#REF!</v>
      </c>
      <c r="AF7" s="124" t="e">
        <f>'C завтраками| Bed and breakfast'!#REF!*0.9</f>
        <v>#REF!</v>
      </c>
      <c r="AG7" s="124" t="e">
        <f>'C завтраками| Bed and breakfast'!#REF!*0.9</f>
        <v>#REF!</v>
      </c>
      <c r="AH7" s="124" t="e">
        <f>'C завтраками| Bed and breakfast'!#REF!*0.9</f>
        <v>#REF!</v>
      </c>
      <c r="AI7" s="124" t="e">
        <f>'C завтраками| Bed and breakfast'!#REF!*0.9</f>
        <v>#REF!</v>
      </c>
      <c r="AJ7" s="124" t="e">
        <f>'C завтраками| Bed and breakfast'!#REF!*0.9</f>
        <v>#REF!</v>
      </c>
      <c r="AK7" s="124" t="e">
        <f>'C завтраками| Bed and breakfast'!#REF!*0.9</f>
        <v>#REF!</v>
      </c>
      <c r="AL7" s="124" t="e">
        <f>'C завтраками| Bed and breakfast'!#REF!*0.9</f>
        <v>#REF!</v>
      </c>
      <c r="AM7" s="124" t="e">
        <f>'C завтраками| Bed and breakfast'!#REF!*0.9</f>
        <v>#REF!</v>
      </c>
      <c r="AN7" s="124" t="e">
        <f>'C завтраками| Bed and breakfast'!#REF!*0.9</f>
        <v>#REF!</v>
      </c>
      <c r="AO7" s="124" t="e">
        <f>'C завтраками| Bed and breakfast'!#REF!*0.9</f>
        <v>#REF!</v>
      </c>
      <c r="AP7" s="124" t="e">
        <f>'C завтраками| Bed and breakfast'!#REF!*0.9</f>
        <v>#REF!</v>
      </c>
      <c r="AQ7" s="124" t="e">
        <f>'C завтраками| Bed and breakfast'!#REF!*0.9</f>
        <v>#REF!</v>
      </c>
      <c r="AR7" s="124" t="e">
        <f>'C завтраками| Bed and breakfast'!#REF!*0.9</f>
        <v>#REF!</v>
      </c>
      <c r="AS7" s="124" t="e">
        <f>'C завтраками| Bed and breakfast'!#REF!*0.9</f>
        <v>#REF!</v>
      </c>
      <c r="AT7" s="124" t="e">
        <f>'C завтраками| Bed and breakfast'!#REF!*0.9</f>
        <v>#REF!</v>
      </c>
      <c r="AU7" s="124" t="e">
        <f>'C завтраками| Bed and breakfast'!#REF!*0.9</f>
        <v>#REF!</v>
      </c>
      <c r="AV7" s="124" t="e">
        <f>'C завтраками| Bed and breakfast'!#REF!*0.9</f>
        <v>#REF!</v>
      </c>
      <c r="AW7" s="124" t="e">
        <f>'C завтраками| Bed and breakfast'!#REF!*0.9</f>
        <v>#REF!</v>
      </c>
      <c r="AX7" s="124" t="e">
        <f>'C завтраками| Bed and breakfast'!#REF!*0.9</f>
        <v>#REF!</v>
      </c>
      <c r="AY7" s="124" t="e">
        <f>'C завтраками| Bed and breakfast'!#REF!*0.9</f>
        <v>#REF!</v>
      </c>
      <c r="AZ7" s="124" t="e">
        <f>'C завтраками| Bed and breakfast'!#REF!*0.9</f>
        <v>#REF!</v>
      </c>
      <c r="BA7" s="124" t="e">
        <f>'C завтраками| Bed and breakfast'!#REF!*0.9</f>
        <v>#REF!</v>
      </c>
      <c r="BB7" s="124" t="e">
        <f>'C завтраками| Bed and breakfast'!#REF!*0.9</f>
        <v>#REF!</v>
      </c>
      <c r="BC7" s="124" t="e">
        <f>'C завтраками| Bed and breakfast'!#REF!*0.9</f>
        <v>#REF!</v>
      </c>
      <c r="BD7" s="124" t="e">
        <f>'C завтраками| Bed and breakfast'!#REF!*0.9</f>
        <v>#REF!</v>
      </c>
    </row>
    <row r="8" spans="1:56" x14ac:dyDescent="0.2">
      <c r="A8" s="75">
        <v>2</v>
      </c>
      <c r="B8" s="124" t="e">
        <f>'C завтраками| Bed and breakfast'!#REF!*0.9</f>
        <v>#REF!</v>
      </c>
      <c r="C8" s="124" t="e">
        <f>'C завтраками| Bed and breakfast'!#REF!*0.9</f>
        <v>#REF!</v>
      </c>
      <c r="D8" s="124" t="e">
        <f>'C завтраками| Bed and breakfast'!#REF!*0.9</f>
        <v>#REF!</v>
      </c>
      <c r="E8" s="124" t="e">
        <f>'C завтраками| Bed and breakfast'!#REF!*0.9</f>
        <v>#REF!</v>
      </c>
      <c r="F8" s="124" t="e">
        <f>'C завтраками| Bed and breakfast'!#REF!*0.9</f>
        <v>#REF!</v>
      </c>
      <c r="G8" s="124" t="e">
        <f>'C завтраками| Bed and breakfast'!#REF!*0.9</f>
        <v>#REF!</v>
      </c>
      <c r="H8" s="124" t="e">
        <f>'C завтраками| Bed and breakfast'!#REF!*0.9</f>
        <v>#REF!</v>
      </c>
      <c r="I8" s="124" t="e">
        <f>'C завтраками| Bed and breakfast'!#REF!*0.9</f>
        <v>#REF!</v>
      </c>
      <c r="J8" s="124" t="e">
        <f>'C завтраками| Bed and breakfast'!#REF!*0.9</f>
        <v>#REF!</v>
      </c>
      <c r="K8" s="124" t="e">
        <f>'C завтраками| Bed and breakfast'!#REF!*0.9</f>
        <v>#REF!</v>
      </c>
      <c r="L8" s="124" t="e">
        <f>'C завтраками| Bed and breakfast'!#REF!*0.9</f>
        <v>#REF!</v>
      </c>
      <c r="M8" s="124" t="e">
        <f>'C завтраками| Bed and breakfast'!#REF!*0.9</f>
        <v>#REF!</v>
      </c>
      <c r="N8" s="124" t="e">
        <f>'C завтраками| Bed and breakfast'!#REF!*0.9</f>
        <v>#REF!</v>
      </c>
      <c r="O8" s="124" t="e">
        <f>'C завтраками| Bed and breakfast'!#REF!*0.9</f>
        <v>#REF!</v>
      </c>
      <c r="P8" s="124" t="e">
        <f>'C завтраками| Bed and breakfast'!#REF!*0.9</f>
        <v>#REF!</v>
      </c>
      <c r="Q8" s="124" t="e">
        <f>'C завтраками| Bed and breakfast'!#REF!*0.9</f>
        <v>#REF!</v>
      </c>
      <c r="R8" s="124" t="e">
        <f>'C завтраками| Bed and breakfast'!#REF!*0.9</f>
        <v>#REF!</v>
      </c>
      <c r="S8" s="124" t="e">
        <f>'C завтраками| Bed and breakfast'!#REF!*0.9</f>
        <v>#REF!</v>
      </c>
      <c r="T8" s="124" t="e">
        <f>'C завтраками| Bed and breakfast'!#REF!*0.9</f>
        <v>#REF!</v>
      </c>
      <c r="U8" s="124" t="e">
        <f>'C завтраками| Bed and breakfast'!#REF!*0.9</f>
        <v>#REF!</v>
      </c>
      <c r="V8" s="124" t="e">
        <f>'C завтраками| Bed and breakfast'!#REF!*0.9</f>
        <v>#REF!</v>
      </c>
      <c r="W8" s="124" t="e">
        <f>'C завтраками| Bed and breakfast'!#REF!*0.9</f>
        <v>#REF!</v>
      </c>
      <c r="X8" s="124" t="e">
        <f>'C завтраками| Bed and breakfast'!#REF!*0.9</f>
        <v>#REF!</v>
      </c>
      <c r="Y8" s="124" t="e">
        <f>'C завтраками| Bed and breakfast'!#REF!*0.9</f>
        <v>#REF!</v>
      </c>
      <c r="Z8" s="124" t="e">
        <f>'C завтраками| Bed and breakfast'!#REF!*0.9</f>
        <v>#REF!</v>
      </c>
      <c r="AA8" s="124" t="e">
        <f>'C завтраками| Bed and breakfast'!#REF!*0.9</f>
        <v>#REF!</v>
      </c>
      <c r="AB8" s="124" t="e">
        <f>'C завтраками| Bed and breakfast'!#REF!*0.9</f>
        <v>#REF!</v>
      </c>
      <c r="AC8" s="124" t="e">
        <f>'C завтраками| Bed and breakfast'!#REF!*0.9</f>
        <v>#REF!</v>
      </c>
      <c r="AD8" s="124" t="e">
        <f>'C завтраками| Bed and breakfast'!#REF!*0.9</f>
        <v>#REF!</v>
      </c>
      <c r="AE8" s="124" t="e">
        <f>'C завтраками| Bed and breakfast'!#REF!*0.9</f>
        <v>#REF!</v>
      </c>
      <c r="AF8" s="124" t="e">
        <f>'C завтраками| Bed and breakfast'!#REF!*0.9</f>
        <v>#REF!</v>
      </c>
      <c r="AG8" s="124" t="e">
        <f>'C завтраками| Bed and breakfast'!#REF!*0.9</f>
        <v>#REF!</v>
      </c>
      <c r="AH8" s="124" t="e">
        <f>'C завтраками| Bed and breakfast'!#REF!*0.9</f>
        <v>#REF!</v>
      </c>
      <c r="AI8" s="124" t="e">
        <f>'C завтраками| Bed and breakfast'!#REF!*0.9</f>
        <v>#REF!</v>
      </c>
      <c r="AJ8" s="124" t="e">
        <f>'C завтраками| Bed and breakfast'!#REF!*0.9</f>
        <v>#REF!</v>
      </c>
      <c r="AK8" s="124" t="e">
        <f>'C завтраками| Bed and breakfast'!#REF!*0.9</f>
        <v>#REF!</v>
      </c>
      <c r="AL8" s="124" t="e">
        <f>'C завтраками| Bed and breakfast'!#REF!*0.9</f>
        <v>#REF!</v>
      </c>
      <c r="AM8" s="124" t="e">
        <f>'C завтраками| Bed and breakfast'!#REF!*0.9</f>
        <v>#REF!</v>
      </c>
      <c r="AN8" s="124" t="e">
        <f>'C завтраками| Bed and breakfast'!#REF!*0.9</f>
        <v>#REF!</v>
      </c>
      <c r="AO8" s="124" t="e">
        <f>'C завтраками| Bed and breakfast'!#REF!*0.9</f>
        <v>#REF!</v>
      </c>
      <c r="AP8" s="124" t="e">
        <f>'C завтраками| Bed and breakfast'!#REF!*0.9</f>
        <v>#REF!</v>
      </c>
      <c r="AQ8" s="124" t="e">
        <f>'C завтраками| Bed and breakfast'!#REF!*0.9</f>
        <v>#REF!</v>
      </c>
      <c r="AR8" s="124" t="e">
        <f>'C завтраками| Bed and breakfast'!#REF!*0.9</f>
        <v>#REF!</v>
      </c>
      <c r="AS8" s="124" t="e">
        <f>'C завтраками| Bed and breakfast'!#REF!*0.9</f>
        <v>#REF!</v>
      </c>
      <c r="AT8" s="124" t="e">
        <f>'C завтраками| Bed and breakfast'!#REF!*0.9</f>
        <v>#REF!</v>
      </c>
      <c r="AU8" s="124" t="e">
        <f>'C завтраками| Bed and breakfast'!#REF!*0.9</f>
        <v>#REF!</v>
      </c>
      <c r="AV8" s="124" t="e">
        <f>'C завтраками| Bed and breakfast'!#REF!*0.9</f>
        <v>#REF!</v>
      </c>
      <c r="AW8" s="124" t="e">
        <f>'C завтраками| Bed and breakfast'!#REF!*0.9</f>
        <v>#REF!</v>
      </c>
      <c r="AX8" s="124" t="e">
        <f>'C завтраками| Bed and breakfast'!#REF!*0.9</f>
        <v>#REF!</v>
      </c>
      <c r="AY8" s="124" t="e">
        <f>'C завтраками| Bed and breakfast'!#REF!*0.9</f>
        <v>#REF!</v>
      </c>
      <c r="AZ8" s="124" t="e">
        <f>'C завтраками| Bed and breakfast'!#REF!*0.9</f>
        <v>#REF!</v>
      </c>
      <c r="BA8" s="124" t="e">
        <f>'C завтраками| Bed and breakfast'!#REF!*0.9</f>
        <v>#REF!</v>
      </c>
      <c r="BB8" s="124" t="e">
        <f>'C завтраками| Bed and breakfast'!#REF!*0.9</f>
        <v>#REF!</v>
      </c>
      <c r="BC8" s="124" t="e">
        <f>'C завтраками| Bed and breakfast'!#REF!*0.9</f>
        <v>#REF!</v>
      </c>
      <c r="BD8" s="124" t="e">
        <f>'C завтраками| Bed and breakfast'!#REF!*0.9</f>
        <v>#REF!</v>
      </c>
    </row>
    <row r="9" spans="1:56" x14ac:dyDescent="0.2">
      <c r="A9" s="74" t="s">
        <v>149</v>
      </c>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24"/>
      <c r="AW9" s="124"/>
      <c r="AX9" s="124"/>
      <c r="AY9" s="124"/>
      <c r="AZ9" s="124"/>
      <c r="BA9" s="124"/>
      <c r="BB9" s="124"/>
      <c r="BC9" s="124"/>
      <c r="BD9" s="124"/>
    </row>
    <row r="10" spans="1:56" x14ac:dyDescent="0.2">
      <c r="A10" s="75">
        <v>1</v>
      </c>
      <c r="B10" s="124" t="e">
        <f>'C завтраками| Bed and breakfast'!#REF!*0.9</f>
        <v>#REF!</v>
      </c>
      <c r="C10" s="124" t="e">
        <f>'C завтраками| Bed and breakfast'!#REF!*0.9</f>
        <v>#REF!</v>
      </c>
      <c r="D10" s="124" t="e">
        <f>'C завтраками| Bed and breakfast'!#REF!*0.9</f>
        <v>#REF!</v>
      </c>
      <c r="E10" s="124" t="e">
        <f>'C завтраками| Bed and breakfast'!#REF!*0.9</f>
        <v>#REF!</v>
      </c>
      <c r="F10" s="124" t="e">
        <f>'C завтраками| Bed and breakfast'!#REF!*0.9</f>
        <v>#REF!</v>
      </c>
      <c r="G10" s="124" t="e">
        <f>'C завтраками| Bed and breakfast'!#REF!*0.9</f>
        <v>#REF!</v>
      </c>
      <c r="H10" s="124" t="e">
        <f>'C завтраками| Bed and breakfast'!#REF!*0.9</f>
        <v>#REF!</v>
      </c>
      <c r="I10" s="124" t="e">
        <f>'C завтраками| Bed and breakfast'!#REF!*0.9</f>
        <v>#REF!</v>
      </c>
      <c r="J10" s="124" t="e">
        <f>'C завтраками| Bed and breakfast'!#REF!*0.9</f>
        <v>#REF!</v>
      </c>
      <c r="K10" s="124" t="e">
        <f>'C завтраками| Bed and breakfast'!#REF!*0.9</f>
        <v>#REF!</v>
      </c>
      <c r="L10" s="124" t="e">
        <f>'C завтраками| Bed and breakfast'!#REF!*0.9</f>
        <v>#REF!</v>
      </c>
      <c r="M10" s="124" t="e">
        <f>'C завтраками| Bed and breakfast'!#REF!*0.9</f>
        <v>#REF!</v>
      </c>
      <c r="N10" s="124" t="e">
        <f>'C завтраками| Bed and breakfast'!#REF!*0.9</f>
        <v>#REF!</v>
      </c>
      <c r="O10" s="124" t="e">
        <f>'C завтраками| Bed and breakfast'!#REF!*0.9</f>
        <v>#REF!</v>
      </c>
      <c r="P10" s="124" t="e">
        <f>'C завтраками| Bed and breakfast'!#REF!*0.9</f>
        <v>#REF!</v>
      </c>
      <c r="Q10" s="124" t="e">
        <f>'C завтраками| Bed and breakfast'!#REF!*0.9</f>
        <v>#REF!</v>
      </c>
      <c r="R10" s="124" t="e">
        <f>'C завтраками| Bed and breakfast'!#REF!*0.9</f>
        <v>#REF!</v>
      </c>
      <c r="S10" s="124" t="e">
        <f>'C завтраками| Bed and breakfast'!#REF!*0.9</f>
        <v>#REF!</v>
      </c>
      <c r="T10" s="124" t="e">
        <f>'C завтраками| Bed and breakfast'!#REF!*0.9</f>
        <v>#REF!</v>
      </c>
      <c r="U10" s="124" t="e">
        <f>'C завтраками| Bed and breakfast'!#REF!*0.9</f>
        <v>#REF!</v>
      </c>
      <c r="V10" s="124" t="e">
        <f>'C завтраками| Bed and breakfast'!#REF!*0.9</f>
        <v>#REF!</v>
      </c>
      <c r="W10" s="124" t="e">
        <f>'C завтраками| Bed and breakfast'!#REF!*0.9</f>
        <v>#REF!</v>
      </c>
      <c r="X10" s="124" t="e">
        <f>'C завтраками| Bed and breakfast'!#REF!*0.9</f>
        <v>#REF!</v>
      </c>
      <c r="Y10" s="124" t="e">
        <f>'C завтраками| Bed and breakfast'!#REF!*0.9</f>
        <v>#REF!</v>
      </c>
      <c r="Z10" s="124" t="e">
        <f>'C завтраками| Bed and breakfast'!#REF!*0.9</f>
        <v>#REF!</v>
      </c>
      <c r="AA10" s="124" t="e">
        <f>'C завтраками| Bed and breakfast'!#REF!*0.9</f>
        <v>#REF!</v>
      </c>
      <c r="AB10" s="124" t="e">
        <f>'C завтраками| Bed and breakfast'!#REF!*0.9</f>
        <v>#REF!</v>
      </c>
      <c r="AC10" s="124" t="e">
        <f>'C завтраками| Bed and breakfast'!#REF!*0.9</f>
        <v>#REF!</v>
      </c>
      <c r="AD10" s="124" t="e">
        <f>'C завтраками| Bed and breakfast'!#REF!*0.9</f>
        <v>#REF!</v>
      </c>
      <c r="AE10" s="124" t="e">
        <f>'C завтраками| Bed and breakfast'!#REF!*0.9</f>
        <v>#REF!</v>
      </c>
      <c r="AF10" s="124" t="e">
        <f>'C завтраками| Bed and breakfast'!#REF!*0.9</f>
        <v>#REF!</v>
      </c>
      <c r="AG10" s="124" t="e">
        <f>'C завтраками| Bed and breakfast'!#REF!*0.9</f>
        <v>#REF!</v>
      </c>
      <c r="AH10" s="124" t="e">
        <f>'C завтраками| Bed and breakfast'!#REF!*0.9</f>
        <v>#REF!</v>
      </c>
      <c r="AI10" s="124" t="e">
        <f>'C завтраками| Bed and breakfast'!#REF!*0.9</f>
        <v>#REF!</v>
      </c>
      <c r="AJ10" s="124" t="e">
        <f>'C завтраками| Bed and breakfast'!#REF!*0.9</f>
        <v>#REF!</v>
      </c>
      <c r="AK10" s="124" t="e">
        <f>'C завтраками| Bed and breakfast'!#REF!*0.9</f>
        <v>#REF!</v>
      </c>
      <c r="AL10" s="124" t="e">
        <f>'C завтраками| Bed and breakfast'!#REF!*0.9</f>
        <v>#REF!</v>
      </c>
      <c r="AM10" s="124" t="e">
        <f>'C завтраками| Bed and breakfast'!#REF!*0.9</f>
        <v>#REF!</v>
      </c>
      <c r="AN10" s="124" t="e">
        <f>'C завтраками| Bed and breakfast'!#REF!*0.9</f>
        <v>#REF!</v>
      </c>
      <c r="AO10" s="124" t="e">
        <f>'C завтраками| Bed and breakfast'!#REF!*0.9</f>
        <v>#REF!</v>
      </c>
      <c r="AP10" s="124" t="e">
        <f>'C завтраками| Bed and breakfast'!#REF!*0.9</f>
        <v>#REF!</v>
      </c>
      <c r="AQ10" s="124" t="e">
        <f>'C завтраками| Bed and breakfast'!#REF!*0.9</f>
        <v>#REF!</v>
      </c>
      <c r="AR10" s="124" t="e">
        <f>'C завтраками| Bed and breakfast'!#REF!*0.9</f>
        <v>#REF!</v>
      </c>
      <c r="AS10" s="124" t="e">
        <f>'C завтраками| Bed and breakfast'!#REF!*0.9</f>
        <v>#REF!</v>
      </c>
      <c r="AT10" s="124" t="e">
        <f>'C завтраками| Bed and breakfast'!#REF!*0.9</f>
        <v>#REF!</v>
      </c>
      <c r="AU10" s="124" t="e">
        <f>'C завтраками| Bed and breakfast'!#REF!*0.9</f>
        <v>#REF!</v>
      </c>
      <c r="AV10" s="124" t="e">
        <f>'C завтраками| Bed and breakfast'!#REF!*0.9</f>
        <v>#REF!</v>
      </c>
      <c r="AW10" s="124" t="e">
        <f>'C завтраками| Bed and breakfast'!#REF!*0.9</f>
        <v>#REF!</v>
      </c>
      <c r="AX10" s="124" t="e">
        <f>'C завтраками| Bed and breakfast'!#REF!*0.9</f>
        <v>#REF!</v>
      </c>
      <c r="AY10" s="124" t="e">
        <f>'C завтраками| Bed and breakfast'!#REF!*0.9</f>
        <v>#REF!</v>
      </c>
      <c r="AZ10" s="124" t="e">
        <f>'C завтраками| Bed and breakfast'!#REF!*0.9</f>
        <v>#REF!</v>
      </c>
      <c r="BA10" s="124" t="e">
        <f>'C завтраками| Bed and breakfast'!#REF!*0.9</f>
        <v>#REF!</v>
      </c>
      <c r="BB10" s="124" t="e">
        <f>'C завтраками| Bed and breakfast'!#REF!*0.9</f>
        <v>#REF!</v>
      </c>
      <c r="BC10" s="124" t="e">
        <f>'C завтраками| Bed and breakfast'!#REF!*0.9</f>
        <v>#REF!</v>
      </c>
      <c r="BD10" s="124" t="e">
        <f>'C завтраками| Bed and breakfast'!#REF!*0.9</f>
        <v>#REF!</v>
      </c>
    </row>
    <row r="11" spans="1:56" x14ac:dyDescent="0.2">
      <c r="A11" s="75">
        <v>2</v>
      </c>
      <c r="B11" s="124" t="e">
        <f>'C завтраками| Bed and breakfast'!#REF!*0.9</f>
        <v>#REF!</v>
      </c>
      <c r="C11" s="124" t="e">
        <f>'C завтраками| Bed and breakfast'!#REF!*0.9</f>
        <v>#REF!</v>
      </c>
      <c r="D11" s="124" t="e">
        <f>'C завтраками| Bed and breakfast'!#REF!*0.9</f>
        <v>#REF!</v>
      </c>
      <c r="E11" s="124" t="e">
        <f>'C завтраками| Bed and breakfast'!#REF!*0.9</f>
        <v>#REF!</v>
      </c>
      <c r="F11" s="124" t="e">
        <f>'C завтраками| Bed and breakfast'!#REF!*0.9</f>
        <v>#REF!</v>
      </c>
      <c r="G11" s="124" t="e">
        <f>'C завтраками| Bed and breakfast'!#REF!*0.9</f>
        <v>#REF!</v>
      </c>
      <c r="H11" s="124" t="e">
        <f>'C завтраками| Bed and breakfast'!#REF!*0.9</f>
        <v>#REF!</v>
      </c>
      <c r="I11" s="124" t="e">
        <f>'C завтраками| Bed and breakfast'!#REF!*0.9</f>
        <v>#REF!</v>
      </c>
      <c r="J11" s="124" t="e">
        <f>'C завтраками| Bed and breakfast'!#REF!*0.9</f>
        <v>#REF!</v>
      </c>
      <c r="K11" s="124" t="e">
        <f>'C завтраками| Bed and breakfast'!#REF!*0.9</f>
        <v>#REF!</v>
      </c>
      <c r="L11" s="124" t="e">
        <f>'C завтраками| Bed and breakfast'!#REF!*0.9</f>
        <v>#REF!</v>
      </c>
      <c r="M11" s="124" t="e">
        <f>'C завтраками| Bed and breakfast'!#REF!*0.9</f>
        <v>#REF!</v>
      </c>
      <c r="N11" s="124" t="e">
        <f>'C завтраками| Bed and breakfast'!#REF!*0.9</f>
        <v>#REF!</v>
      </c>
      <c r="O11" s="124" t="e">
        <f>'C завтраками| Bed and breakfast'!#REF!*0.9</f>
        <v>#REF!</v>
      </c>
      <c r="P11" s="124" t="e">
        <f>'C завтраками| Bed and breakfast'!#REF!*0.9</f>
        <v>#REF!</v>
      </c>
      <c r="Q11" s="124" t="e">
        <f>'C завтраками| Bed and breakfast'!#REF!*0.9</f>
        <v>#REF!</v>
      </c>
      <c r="R11" s="124" t="e">
        <f>'C завтраками| Bed and breakfast'!#REF!*0.9</f>
        <v>#REF!</v>
      </c>
      <c r="S11" s="124" t="e">
        <f>'C завтраками| Bed and breakfast'!#REF!*0.9</f>
        <v>#REF!</v>
      </c>
      <c r="T11" s="124" t="e">
        <f>'C завтраками| Bed and breakfast'!#REF!*0.9</f>
        <v>#REF!</v>
      </c>
      <c r="U11" s="124" t="e">
        <f>'C завтраками| Bed and breakfast'!#REF!*0.9</f>
        <v>#REF!</v>
      </c>
      <c r="V11" s="124" t="e">
        <f>'C завтраками| Bed and breakfast'!#REF!*0.9</f>
        <v>#REF!</v>
      </c>
      <c r="W11" s="124" t="e">
        <f>'C завтраками| Bed and breakfast'!#REF!*0.9</f>
        <v>#REF!</v>
      </c>
      <c r="X11" s="124" t="e">
        <f>'C завтраками| Bed and breakfast'!#REF!*0.9</f>
        <v>#REF!</v>
      </c>
      <c r="Y11" s="124" t="e">
        <f>'C завтраками| Bed and breakfast'!#REF!*0.9</f>
        <v>#REF!</v>
      </c>
      <c r="Z11" s="124" t="e">
        <f>'C завтраками| Bed and breakfast'!#REF!*0.9</f>
        <v>#REF!</v>
      </c>
      <c r="AA11" s="124" t="e">
        <f>'C завтраками| Bed and breakfast'!#REF!*0.9</f>
        <v>#REF!</v>
      </c>
      <c r="AB11" s="124" t="e">
        <f>'C завтраками| Bed and breakfast'!#REF!*0.9</f>
        <v>#REF!</v>
      </c>
      <c r="AC11" s="124" t="e">
        <f>'C завтраками| Bed and breakfast'!#REF!*0.9</f>
        <v>#REF!</v>
      </c>
      <c r="AD11" s="124" t="e">
        <f>'C завтраками| Bed and breakfast'!#REF!*0.9</f>
        <v>#REF!</v>
      </c>
      <c r="AE11" s="124" t="e">
        <f>'C завтраками| Bed and breakfast'!#REF!*0.9</f>
        <v>#REF!</v>
      </c>
      <c r="AF11" s="124" t="e">
        <f>'C завтраками| Bed and breakfast'!#REF!*0.9</f>
        <v>#REF!</v>
      </c>
      <c r="AG11" s="124" t="e">
        <f>'C завтраками| Bed and breakfast'!#REF!*0.9</f>
        <v>#REF!</v>
      </c>
      <c r="AH11" s="124" t="e">
        <f>'C завтраками| Bed and breakfast'!#REF!*0.9</f>
        <v>#REF!</v>
      </c>
      <c r="AI11" s="124" t="e">
        <f>'C завтраками| Bed and breakfast'!#REF!*0.9</f>
        <v>#REF!</v>
      </c>
      <c r="AJ11" s="124" t="e">
        <f>'C завтраками| Bed and breakfast'!#REF!*0.9</f>
        <v>#REF!</v>
      </c>
      <c r="AK11" s="124" t="e">
        <f>'C завтраками| Bed and breakfast'!#REF!*0.9</f>
        <v>#REF!</v>
      </c>
      <c r="AL11" s="124" t="e">
        <f>'C завтраками| Bed and breakfast'!#REF!*0.9</f>
        <v>#REF!</v>
      </c>
      <c r="AM11" s="124" t="e">
        <f>'C завтраками| Bed and breakfast'!#REF!*0.9</f>
        <v>#REF!</v>
      </c>
      <c r="AN11" s="124" t="e">
        <f>'C завтраками| Bed and breakfast'!#REF!*0.9</f>
        <v>#REF!</v>
      </c>
      <c r="AO11" s="124" t="e">
        <f>'C завтраками| Bed and breakfast'!#REF!*0.9</f>
        <v>#REF!</v>
      </c>
      <c r="AP11" s="124" t="e">
        <f>'C завтраками| Bed and breakfast'!#REF!*0.9</f>
        <v>#REF!</v>
      </c>
      <c r="AQ11" s="124" t="e">
        <f>'C завтраками| Bed and breakfast'!#REF!*0.9</f>
        <v>#REF!</v>
      </c>
      <c r="AR11" s="124" t="e">
        <f>'C завтраками| Bed and breakfast'!#REF!*0.9</f>
        <v>#REF!</v>
      </c>
      <c r="AS11" s="124" t="e">
        <f>'C завтраками| Bed and breakfast'!#REF!*0.9</f>
        <v>#REF!</v>
      </c>
      <c r="AT11" s="124" t="e">
        <f>'C завтраками| Bed and breakfast'!#REF!*0.9</f>
        <v>#REF!</v>
      </c>
      <c r="AU11" s="124" t="e">
        <f>'C завтраками| Bed and breakfast'!#REF!*0.9</f>
        <v>#REF!</v>
      </c>
      <c r="AV11" s="124" t="e">
        <f>'C завтраками| Bed and breakfast'!#REF!*0.9</f>
        <v>#REF!</v>
      </c>
      <c r="AW11" s="124" t="e">
        <f>'C завтраками| Bed and breakfast'!#REF!*0.9</f>
        <v>#REF!</v>
      </c>
      <c r="AX11" s="124" t="e">
        <f>'C завтраками| Bed and breakfast'!#REF!*0.9</f>
        <v>#REF!</v>
      </c>
      <c r="AY11" s="124" t="e">
        <f>'C завтраками| Bed and breakfast'!#REF!*0.9</f>
        <v>#REF!</v>
      </c>
      <c r="AZ11" s="124" t="e">
        <f>'C завтраками| Bed and breakfast'!#REF!*0.9</f>
        <v>#REF!</v>
      </c>
      <c r="BA11" s="124" t="e">
        <f>'C завтраками| Bed and breakfast'!#REF!*0.9</f>
        <v>#REF!</v>
      </c>
      <c r="BB11" s="124" t="e">
        <f>'C завтраками| Bed and breakfast'!#REF!*0.9</f>
        <v>#REF!</v>
      </c>
      <c r="BC11" s="124" t="e">
        <f>'C завтраками| Bed and breakfast'!#REF!*0.9</f>
        <v>#REF!</v>
      </c>
      <c r="BD11" s="124" t="e">
        <f>'C завтраками| Bed and breakfast'!#REF!*0.9</f>
        <v>#REF!</v>
      </c>
    </row>
    <row r="12" spans="1:56" x14ac:dyDescent="0.2">
      <c r="A12" s="97" t="s">
        <v>135</v>
      </c>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c r="AX12" s="124"/>
      <c r="AY12" s="124"/>
      <c r="AZ12" s="124"/>
      <c r="BA12" s="124"/>
      <c r="BB12" s="124"/>
      <c r="BC12" s="124"/>
      <c r="BD12" s="124"/>
    </row>
    <row r="13" spans="1:56" x14ac:dyDescent="0.2">
      <c r="A13" s="98">
        <v>1</v>
      </c>
      <c r="B13" s="124" t="e">
        <f>'C завтраками| Bed and breakfast'!#REF!*0.9</f>
        <v>#REF!</v>
      </c>
      <c r="C13" s="124" t="e">
        <f>'C завтраками| Bed and breakfast'!#REF!*0.9</f>
        <v>#REF!</v>
      </c>
      <c r="D13" s="124" t="e">
        <f>'C завтраками| Bed and breakfast'!#REF!*0.9</f>
        <v>#REF!</v>
      </c>
      <c r="E13" s="124" t="e">
        <f>'C завтраками| Bed and breakfast'!#REF!*0.9</f>
        <v>#REF!</v>
      </c>
      <c r="F13" s="124" t="e">
        <f>'C завтраками| Bed and breakfast'!#REF!*0.9</f>
        <v>#REF!</v>
      </c>
      <c r="G13" s="124" t="e">
        <f>'C завтраками| Bed and breakfast'!#REF!*0.9</f>
        <v>#REF!</v>
      </c>
      <c r="H13" s="124" t="e">
        <f>'C завтраками| Bed and breakfast'!#REF!*0.9</f>
        <v>#REF!</v>
      </c>
      <c r="I13" s="124" t="e">
        <f>'C завтраками| Bed and breakfast'!#REF!*0.9</f>
        <v>#REF!</v>
      </c>
      <c r="J13" s="124" t="e">
        <f>'C завтраками| Bed and breakfast'!#REF!*0.9</f>
        <v>#REF!</v>
      </c>
      <c r="K13" s="124" t="e">
        <f>'C завтраками| Bed and breakfast'!#REF!*0.9</f>
        <v>#REF!</v>
      </c>
      <c r="L13" s="124" t="e">
        <f>'C завтраками| Bed and breakfast'!#REF!*0.9</f>
        <v>#REF!</v>
      </c>
      <c r="M13" s="124" t="e">
        <f>'C завтраками| Bed and breakfast'!#REF!*0.9</f>
        <v>#REF!</v>
      </c>
      <c r="N13" s="124" t="e">
        <f>'C завтраками| Bed and breakfast'!#REF!*0.9</f>
        <v>#REF!</v>
      </c>
      <c r="O13" s="124" t="e">
        <f>'C завтраками| Bed and breakfast'!#REF!*0.9</f>
        <v>#REF!</v>
      </c>
      <c r="P13" s="124" t="e">
        <f>'C завтраками| Bed and breakfast'!#REF!*0.9</f>
        <v>#REF!</v>
      </c>
      <c r="Q13" s="124" t="e">
        <f>'C завтраками| Bed and breakfast'!#REF!*0.9</f>
        <v>#REF!</v>
      </c>
      <c r="R13" s="124" t="e">
        <f>'C завтраками| Bed and breakfast'!#REF!*0.9</f>
        <v>#REF!</v>
      </c>
      <c r="S13" s="124" t="e">
        <f>'C завтраками| Bed and breakfast'!#REF!*0.9</f>
        <v>#REF!</v>
      </c>
      <c r="T13" s="124" t="e">
        <f>'C завтраками| Bed and breakfast'!#REF!*0.9</f>
        <v>#REF!</v>
      </c>
      <c r="U13" s="124" t="e">
        <f>'C завтраками| Bed and breakfast'!#REF!*0.9</f>
        <v>#REF!</v>
      </c>
      <c r="V13" s="124" t="e">
        <f>'C завтраками| Bed and breakfast'!#REF!*0.9</f>
        <v>#REF!</v>
      </c>
      <c r="W13" s="124" t="e">
        <f>'C завтраками| Bed and breakfast'!#REF!*0.9</f>
        <v>#REF!</v>
      </c>
      <c r="X13" s="124" t="e">
        <f>'C завтраками| Bed and breakfast'!#REF!*0.9</f>
        <v>#REF!</v>
      </c>
      <c r="Y13" s="124" t="e">
        <f>'C завтраками| Bed and breakfast'!#REF!*0.9</f>
        <v>#REF!</v>
      </c>
      <c r="Z13" s="124" t="e">
        <f>'C завтраками| Bed and breakfast'!#REF!*0.9</f>
        <v>#REF!</v>
      </c>
      <c r="AA13" s="124" t="e">
        <f>'C завтраками| Bed and breakfast'!#REF!*0.9</f>
        <v>#REF!</v>
      </c>
      <c r="AB13" s="124" t="e">
        <f>'C завтраками| Bed and breakfast'!#REF!*0.9</f>
        <v>#REF!</v>
      </c>
      <c r="AC13" s="124" t="e">
        <f>'C завтраками| Bed and breakfast'!#REF!*0.9</f>
        <v>#REF!</v>
      </c>
      <c r="AD13" s="124" t="e">
        <f>'C завтраками| Bed and breakfast'!#REF!*0.9</f>
        <v>#REF!</v>
      </c>
      <c r="AE13" s="124" t="e">
        <f>'C завтраками| Bed and breakfast'!#REF!*0.9</f>
        <v>#REF!</v>
      </c>
      <c r="AF13" s="124" t="e">
        <f>'C завтраками| Bed and breakfast'!#REF!*0.9</f>
        <v>#REF!</v>
      </c>
      <c r="AG13" s="124" t="e">
        <f>'C завтраками| Bed and breakfast'!#REF!*0.9</f>
        <v>#REF!</v>
      </c>
      <c r="AH13" s="124" t="e">
        <f>'C завтраками| Bed and breakfast'!#REF!*0.9</f>
        <v>#REF!</v>
      </c>
      <c r="AI13" s="124" t="e">
        <f>'C завтраками| Bed and breakfast'!#REF!*0.9</f>
        <v>#REF!</v>
      </c>
      <c r="AJ13" s="124" t="e">
        <f>'C завтраками| Bed and breakfast'!#REF!*0.9</f>
        <v>#REF!</v>
      </c>
      <c r="AK13" s="124" t="e">
        <f>'C завтраками| Bed and breakfast'!#REF!*0.9</f>
        <v>#REF!</v>
      </c>
      <c r="AL13" s="124" t="e">
        <f>'C завтраками| Bed and breakfast'!#REF!*0.9</f>
        <v>#REF!</v>
      </c>
      <c r="AM13" s="124" t="e">
        <f>'C завтраками| Bed and breakfast'!#REF!*0.9</f>
        <v>#REF!</v>
      </c>
      <c r="AN13" s="124" t="e">
        <f>'C завтраками| Bed and breakfast'!#REF!*0.9</f>
        <v>#REF!</v>
      </c>
      <c r="AO13" s="124" t="e">
        <f>'C завтраками| Bed and breakfast'!#REF!*0.9</f>
        <v>#REF!</v>
      </c>
      <c r="AP13" s="124" t="e">
        <f>'C завтраками| Bed and breakfast'!#REF!*0.9</f>
        <v>#REF!</v>
      </c>
      <c r="AQ13" s="124" t="e">
        <f>'C завтраками| Bed and breakfast'!#REF!*0.9</f>
        <v>#REF!</v>
      </c>
      <c r="AR13" s="124" t="e">
        <f>'C завтраками| Bed and breakfast'!#REF!*0.9</f>
        <v>#REF!</v>
      </c>
      <c r="AS13" s="124" t="e">
        <f>'C завтраками| Bed and breakfast'!#REF!*0.9</f>
        <v>#REF!</v>
      </c>
      <c r="AT13" s="124" t="e">
        <f>'C завтраками| Bed and breakfast'!#REF!*0.9</f>
        <v>#REF!</v>
      </c>
      <c r="AU13" s="124" t="e">
        <f>'C завтраками| Bed and breakfast'!#REF!*0.9</f>
        <v>#REF!</v>
      </c>
      <c r="AV13" s="124" t="e">
        <f>'C завтраками| Bed and breakfast'!#REF!*0.9</f>
        <v>#REF!</v>
      </c>
      <c r="AW13" s="124" t="e">
        <f>'C завтраками| Bed and breakfast'!#REF!*0.9</f>
        <v>#REF!</v>
      </c>
      <c r="AX13" s="124" t="e">
        <f>'C завтраками| Bed and breakfast'!#REF!*0.9</f>
        <v>#REF!</v>
      </c>
      <c r="AY13" s="124" t="e">
        <f>'C завтраками| Bed and breakfast'!#REF!*0.9</f>
        <v>#REF!</v>
      </c>
      <c r="AZ13" s="124" t="e">
        <f>'C завтраками| Bed and breakfast'!#REF!*0.9</f>
        <v>#REF!</v>
      </c>
      <c r="BA13" s="124" t="e">
        <f>'C завтраками| Bed and breakfast'!#REF!*0.9</f>
        <v>#REF!</v>
      </c>
      <c r="BB13" s="124" t="e">
        <f>'C завтраками| Bed and breakfast'!#REF!*0.9</f>
        <v>#REF!</v>
      </c>
      <c r="BC13" s="124" t="e">
        <f>'C завтраками| Bed and breakfast'!#REF!*0.9</f>
        <v>#REF!</v>
      </c>
      <c r="BD13" s="124" t="e">
        <f>'C завтраками| Bed and breakfast'!#REF!*0.9</f>
        <v>#REF!</v>
      </c>
    </row>
    <row r="14" spans="1:56" x14ac:dyDescent="0.2">
      <c r="A14" s="98">
        <v>2</v>
      </c>
      <c r="B14" s="124" t="e">
        <f>'C завтраками| Bed and breakfast'!#REF!*0.9</f>
        <v>#REF!</v>
      </c>
      <c r="C14" s="124" t="e">
        <f>'C завтраками| Bed and breakfast'!#REF!*0.9</f>
        <v>#REF!</v>
      </c>
      <c r="D14" s="124" t="e">
        <f>'C завтраками| Bed and breakfast'!#REF!*0.9</f>
        <v>#REF!</v>
      </c>
      <c r="E14" s="124" t="e">
        <f>'C завтраками| Bed and breakfast'!#REF!*0.9</f>
        <v>#REF!</v>
      </c>
      <c r="F14" s="124" t="e">
        <f>'C завтраками| Bed and breakfast'!#REF!*0.9</f>
        <v>#REF!</v>
      </c>
      <c r="G14" s="124" t="e">
        <f>'C завтраками| Bed and breakfast'!#REF!*0.9</f>
        <v>#REF!</v>
      </c>
      <c r="H14" s="124" t="e">
        <f>'C завтраками| Bed and breakfast'!#REF!*0.9</f>
        <v>#REF!</v>
      </c>
      <c r="I14" s="124" t="e">
        <f>'C завтраками| Bed and breakfast'!#REF!*0.9</f>
        <v>#REF!</v>
      </c>
      <c r="J14" s="124" t="e">
        <f>'C завтраками| Bed and breakfast'!#REF!*0.9</f>
        <v>#REF!</v>
      </c>
      <c r="K14" s="124" t="e">
        <f>'C завтраками| Bed and breakfast'!#REF!*0.9</f>
        <v>#REF!</v>
      </c>
      <c r="L14" s="124" t="e">
        <f>'C завтраками| Bed and breakfast'!#REF!*0.9</f>
        <v>#REF!</v>
      </c>
      <c r="M14" s="124" t="e">
        <f>'C завтраками| Bed and breakfast'!#REF!*0.9</f>
        <v>#REF!</v>
      </c>
      <c r="N14" s="124" t="e">
        <f>'C завтраками| Bed and breakfast'!#REF!*0.9</f>
        <v>#REF!</v>
      </c>
      <c r="O14" s="124" t="e">
        <f>'C завтраками| Bed and breakfast'!#REF!*0.9</f>
        <v>#REF!</v>
      </c>
      <c r="P14" s="124" t="e">
        <f>'C завтраками| Bed and breakfast'!#REF!*0.9</f>
        <v>#REF!</v>
      </c>
      <c r="Q14" s="124" t="e">
        <f>'C завтраками| Bed and breakfast'!#REF!*0.9</f>
        <v>#REF!</v>
      </c>
      <c r="R14" s="124" t="e">
        <f>'C завтраками| Bed and breakfast'!#REF!*0.9</f>
        <v>#REF!</v>
      </c>
      <c r="S14" s="124" t="e">
        <f>'C завтраками| Bed and breakfast'!#REF!*0.9</f>
        <v>#REF!</v>
      </c>
      <c r="T14" s="124" t="e">
        <f>'C завтраками| Bed and breakfast'!#REF!*0.9</f>
        <v>#REF!</v>
      </c>
      <c r="U14" s="124" t="e">
        <f>'C завтраками| Bed and breakfast'!#REF!*0.9</f>
        <v>#REF!</v>
      </c>
      <c r="V14" s="124" t="e">
        <f>'C завтраками| Bed and breakfast'!#REF!*0.9</f>
        <v>#REF!</v>
      </c>
      <c r="W14" s="124" t="e">
        <f>'C завтраками| Bed and breakfast'!#REF!*0.9</f>
        <v>#REF!</v>
      </c>
      <c r="X14" s="124" t="e">
        <f>'C завтраками| Bed and breakfast'!#REF!*0.9</f>
        <v>#REF!</v>
      </c>
      <c r="Y14" s="124" t="e">
        <f>'C завтраками| Bed and breakfast'!#REF!*0.9</f>
        <v>#REF!</v>
      </c>
      <c r="Z14" s="124" t="e">
        <f>'C завтраками| Bed and breakfast'!#REF!*0.9</f>
        <v>#REF!</v>
      </c>
      <c r="AA14" s="124" t="e">
        <f>'C завтраками| Bed and breakfast'!#REF!*0.9</f>
        <v>#REF!</v>
      </c>
      <c r="AB14" s="124" t="e">
        <f>'C завтраками| Bed and breakfast'!#REF!*0.9</f>
        <v>#REF!</v>
      </c>
      <c r="AC14" s="124" t="e">
        <f>'C завтраками| Bed and breakfast'!#REF!*0.9</f>
        <v>#REF!</v>
      </c>
      <c r="AD14" s="124" t="e">
        <f>'C завтраками| Bed and breakfast'!#REF!*0.9</f>
        <v>#REF!</v>
      </c>
      <c r="AE14" s="124" t="e">
        <f>'C завтраками| Bed and breakfast'!#REF!*0.9</f>
        <v>#REF!</v>
      </c>
      <c r="AF14" s="124" t="e">
        <f>'C завтраками| Bed and breakfast'!#REF!*0.9</f>
        <v>#REF!</v>
      </c>
      <c r="AG14" s="124" t="e">
        <f>'C завтраками| Bed and breakfast'!#REF!*0.9</f>
        <v>#REF!</v>
      </c>
      <c r="AH14" s="124" t="e">
        <f>'C завтраками| Bed and breakfast'!#REF!*0.9</f>
        <v>#REF!</v>
      </c>
      <c r="AI14" s="124" t="e">
        <f>'C завтраками| Bed and breakfast'!#REF!*0.9</f>
        <v>#REF!</v>
      </c>
      <c r="AJ14" s="124" t="e">
        <f>'C завтраками| Bed and breakfast'!#REF!*0.9</f>
        <v>#REF!</v>
      </c>
      <c r="AK14" s="124" t="e">
        <f>'C завтраками| Bed and breakfast'!#REF!*0.9</f>
        <v>#REF!</v>
      </c>
      <c r="AL14" s="124" t="e">
        <f>'C завтраками| Bed and breakfast'!#REF!*0.9</f>
        <v>#REF!</v>
      </c>
      <c r="AM14" s="124" t="e">
        <f>'C завтраками| Bed and breakfast'!#REF!*0.9</f>
        <v>#REF!</v>
      </c>
      <c r="AN14" s="124" t="e">
        <f>'C завтраками| Bed and breakfast'!#REF!*0.9</f>
        <v>#REF!</v>
      </c>
      <c r="AO14" s="124" t="e">
        <f>'C завтраками| Bed and breakfast'!#REF!*0.9</f>
        <v>#REF!</v>
      </c>
      <c r="AP14" s="124" t="e">
        <f>'C завтраками| Bed and breakfast'!#REF!*0.9</f>
        <v>#REF!</v>
      </c>
      <c r="AQ14" s="124" t="e">
        <f>'C завтраками| Bed and breakfast'!#REF!*0.9</f>
        <v>#REF!</v>
      </c>
      <c r="AR14" s="124" t="e">
        <f>'C завтраками| Bed and breakfast'!#REF!*0.9</f>
        <v>#REF!</v>
      </c>
      <c r="AS14" s="124" t="e">
        <f>'C завтраками| Bed and breakfast'!#REF!*0.9</f>
        <v>#REF!</v>
      </c>
      <c r="AT14" s="124" t="e">
        <f>'C завтраками| Bed and breakfast'!#REF!*0.9</f>
        <v>#REF!</v>
      </c>
      <c r="AU14" s="124" t="e">
        <f>'C завтраками| Bed and breakfast'!#REF!*0.9</f>
        <v>#REF!</v>
      </c>
      <c r="AV14" s="124" t="e">
        <f>'C завтраками| Bed and breakfast'!#REF!*0.9</f>
        <v>#REF!</v>
      </c>
      <c r="AW14" s="124" t="e">
        <f>'C завтраками| Bed and breakfast'!#REF!*0.9</f>
        <v>#REF!</v>
      </c>
      <c r="AX14" s="124" t="e">
        <f>'C завтраками| Bed and breakfast'!#REF!*0.9</f>
        <v>#REF!</v>
      </c>
      <c r="AY14" s="124" t="e">
        <f>'C завтраками| Bed and breakfast'!#REF!*0.9</f>
        <v>#REF!</v>
      </c>
      <c r="AZ14" s="124" t="e">
        <f>'C завтраками| Bed and breakfast'!#REF!*0.9</f>
        <v>#REF!</v>
      </c>
      <c r="BA14" s="124" t="e">
        <f>'C завтраками| Bed and breakfast'!#REF!*0.9</f>
        <v>#REF!</v>
      </c>
      <c r="BB14" s="124" t="e">
        <f>'C завтраками| Bed and breakfast'!#REF!*0.9</f>
        <v>#REF!</v>
      </c>
      <c r="BC14" s="124" t="e">
        <f>'C завтраками| Bed and breakfast'!#REF!*0.9</f>
        <v>#REF!</v>
      </c>
      <c r="BD14" s="124" t="e">
        <f>'C завтраками| Bed and breakfast'!#REF!*0.9</f>
        <v>#REF!</v>
      </c>
    </row>
    <row r="15" spans="1:56" x14ac:dyDescent="0.2">
      <c r="A15" s="97" t="s">
        <v>137</v>
      </c>
      <c r="B15" s="124"/>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4"/>
      <c r="BD15" s="124"/>
    </row>
    <row r="16" spans="1:56" x14ac:dyDescent="0.2">
      <c r="A16" s="98">
        <v>1</v>
      </c>
      <c r="B16" s="124" t="e">
        <f>'C завтраками| Bed and breakfast'!#REF!*0.9</f>
        <v>#REF!</v>
      </c>
      <c r="C16" s="124" t="e">
        <f>'C завтраками| Bed and breakfast'!#REF!*0.9</f>
        <v>#REF!</v>
      </c>
      <c r="D16" s="124" t="e">
        <f>'C завтраками| Bed and breakfast'!#REF!*0.9</f>
        <v>#REF!</v>
      </c>
      <c r="E16" s="124" t="e">
        <f>'C завтраками| Bed and breakfast'!#REF!*0.9</f>
        <v>#REF!</v>
      </c>
      <c r="F16" s="124" t="e">
        <f>'C завтраками| Bed and breakfast'!#REF!*0.9</f>
        <v>#REF!</v>
      </c>
      <c r="G16" s="124" t="e">
        <f>'C завтраками| Bed and breakfast'!#REF!*0.9</f>
        <v>#REF!</v>
      </c>
      <c r="H16" s="124" t="e">
        <f>'C завтраками| Bed and breakfast'!#REF!*0.9</f>
        <v>#REF!</v>
      </c>
      <c r="I16" s="124" t="e">
        <f>'C завтраками| Bed and breakfast'!#REF!*0.9</f>
        <v>#REF!</v>
      </c>
      <c r="J16" s="124" t="e">
        <f>'C завтраками| Bed and breakfast'!#REF!*0.9</f>
        <v>#REF!</v>
      </c>
      <c r="K16" s="124" t="e">
        <f>'C завтраками| Bed and breakfast'!#REF!*0.9</f>
        <v>#REF!</v>
      </c>
      <c r="L16" s="124" t="e">
        <f>'C завтраками| Bed and breakfast'!#REF!*0.9</f>
        <v>#REF!</v>
      </c>
      <c r="M16" s="124" t="e">
        <f>'C завтраками| Bed and breakfast'!#REF!*0.9</f>
        <v>#REF!</v>
      </c>
      <c r="N16" s="124" t="e">
        <f>'C завтраками| Bed and breakfast'!#REF!*0.9</f>
        <v>#REF!</v>
      </c>
      <c r="O16" s="124" t="e">
        <f>'C завтраками| Bed and breakfast'!#REF!*0.9</f>
        <v>#REF!</v>
      </c>
      <c r="P16" s="124" t="e">
        <f>'C завтраками| Bed and breakfast'!#REF!*0.9</f>
        <v>#REF!</v>
      </c>
      <c r="Q16" s="124" t="e">
        <f>'C завтраками| Bed and breakfast'!#REF!*0.9</f>
        <v>#REF!</v>
      </c>
      <c r="R16" s="124" t="e">
        <f>'C завтраками| Bed and breakfast'!#REF!*0.9</f>
        <v>#REF!</v>
      </c>
      <c r="S16" s="124" t="e">
        <f>'C завтраками| Bed and breakfast'!#REF!*0.9</f>
        <v>#REF!</v>
      </c>
      <c r="T16" s="124" t="e">
        <f>'C завтраками| Bed and breakfast'!#REF!*0.9</f>
        <v>#REF!</v>
      </c>
      <c r="U16" s="124" t="e">
        <f>'C завтраками| Bed and breakfast'!#REF!*0.9</f>
        <v>#REF!</v>
      </c>
      <c r="V16" s="124" t="e">
        <f>'C завтраками| Bed and breakfast'!#REF!*0.9</f>
        <v>#REF!</v>
      </c>
      <c r="W16" s="124" t="e">
        <f>'C завтраками| Bed and breakfast'!#REF!*0.9</f>
        <v>#REF!</v>
      </c>
      <c r="X16" s="124" t="e">
        <f>'C завтраками| Bed and breakfast'!#REF!*0.9</f>
        <v>#REF!</v>
      </c>
      <c r="Y16" s="124" t="e">
        <f>'C завтраками| Bed and breakfast'!#REF!*0.9</f>
        <v>#REF!</v>
      </c>
      <c r="Z16" s="124" t="e">
        <f>'C завтраками| Bed and breakfast'!#REF!*0.9</f>
        <v>#REF!</v>
      </c>
      <c r="AA16" s="124" t="e">
        <f>'C завтраками| Bed and breakfast'!#REF!*0.9</f>
        <v>#REF!</v>
      </c>
      <c r="AB16" s="124" t="e">
        <f>'C завтраками| Bed and breakfast'!#REF!*0.9</f>
        <v>#REF!</v>
      </c>
      <c r="AC16" s="124" t="e">
        <f>'C завтраками| Bed and breakfast'!#REF!*0.9</f>
        <v>#REF!</v>
      </c>
      <c r="AD16" s="124" t="e">
        <f>'C завтраками| Bed and breakfast'!#REF!*0.9</f>
        <v>#REF!</v>
      </c>
      <c r="AE16" s="124" t="e">
        <f>'C завтраками| Bed and breakfast'!#REF!*0.9</f>
        <v>#REF!</v>
      </c>
      <c r="AF16" s="124" t="e">
        <f>'C завтраками| Bed and breakfast'!#REF!*0.9</f>
        <v>#REF!</v>
      </c>
      <c r="AG16" s="124" t="e">
        <f>'C завтраками| Bed and breakfast'!#REF!*0.9</f>
        <v>#REF!</v>
      </c>
      <c r="AH16" s="124" t="e">
        <f>'C завтраками| Bed and breakfast'!#REF!*0.9</f>
        <v>#REF!</v>
      </c>
      <c r="AI16" s="124" t="e">
        <f>'C завтраками| Bed and breakfast'!#REF!*0.9</f>
        <v>#REF!</v>
      </c>
      <c r="AJ16" s="124" t="e">
        <f>'C завтраками| Bed and breakfast'!#REF!*0.9</f>
        <v>#REF!</v>
      </c>
      <c r="AK16" s="124" t="e">
        <f>'C завтраками| Bed and breakfast'!#REF!*0.9</f>
        <v>#REF!</v>
      </c>
      <c r="AL16" s="124" t="e">
        <f>'C завтраками| Bed and breakfast'!#REF!*0.9</f>
        <v>#REF!</v>
      </c>
      <c r="AM16" s="124" t="e">
        <f>'C завтраками| Bed and breakfast'!#REF!*0.9</f>
        <v>#REF!</v>
      </c>
      <c r="AN16" s="124" t="e">
        <f>'C завтраками| Bed and breakfast'!#REF!*0.9</f>
        <v>#REF!</v>
      </c>
      <c r="AO16" s="124" t="e">
        <f>'C завтраками| Bed and breakfast'!#REF!*0.9</f>
        <v>#REF!</v>
      </c>
      <c r="AP16" s="124" t="e">
        <f>'C завтраками| Bed and breakfast'!#REF!*0.9</f>
        <v>#REF!</v>
      </c>
      <c r="AQ16" s="124" t="e">
        <f>'C завтраками| Bed and breakfast'!#REF!*0.9</f>
        <v>#REF!</v>
      </c>
      <c r="AR16" s="124" t="e">
        <f>'C завтраками| Bed and breakfast'!#REF!*0.9</f>
        <v>#REF!</v>
      </c>
      <c r="AS16" s="124" t="e">
        <f>'C завтраками| Bed and breakfast'!#REF!*0.9</f>
        <v>#REF!</v>
      </c>
      <c r="AT16" s="124" t="e">
        <f>'C завтраками| Bed and breakfast'!#REF!*0.9</f>
        <v>#REF!</v>
      </c>
      <c r="AU16" s="124" t="e">
        <f>'C завтраками| Bed and breakfast'!#REF!*0.9</f>
        <v>#REF!</v>
      </c>
      <c r="AV16" s="124" t="e">
        <f>'C завтраками| Bed and breakfast'!#REF!*0.9</f>
        <v>#REF!</v>
      </c>
      <c r="AW16" s="124" t="e">
        <f>'C завтраками| Bed and breakfast'!#REF!*0.9</f>
        <v>#REF!</v>
      </c>
      <c r="AX16" s="124" t="e">
        <f>'C завтраками| Bed and breakfast'!#REF!*0.9</f>
        <v>#REF!</v>
      </c>
      <c r="AY16" s="124" t="e">
        <f>'C завтраками| Bed and breakfast'!#REF!*0.9</f>
        <v>#REF!</v>
      </c>
      <c r="AZ16" s="124" t="e">
        <f>'C завтраками| Bed and breakfast'!#REF!*0.9</f>
        <v>#REF!</v>
      </c>
      <c r="BA16" s="124" t="e">
        <f>'C завтраками| Bed and breakfast'!#REF!*0.9</f>
        <v>#REF!</v>
      </c>
      <c r="BB16" s="124" t="e">
        <f>'C завтраками| Bed and breakfast'!#REF!*0.9</f>
        <v>#REF!</v>
      </c>
      <c r="BC16" s="124" t="e">
        <f>'C завтраками| Bed and breakfast'!#REF!*0.9</f>
        <v>#REF!</v>
      </c>
      <c r="BD16" s="124" t="e">
        <f>'C завтраками| Bed and breakfast'!#REF!*0.9</f>
        <v>#REF!</v>
      </c>
    </row>
    <row r="17" spans="1:56" x14ac:dyDescent="0.2">
      <c r="A17" s="98">
        <v>2</v>
      </c>
      <c r="B17" s="124" t="e">
        <f>'C завтраками| Bed and breakfast'!#REF!*0.9</f>
        <v>#REF!</v>
      </c>
      <c r="C17" s="124" t="e">
        <f>'C завтраками| Bed and breakfast'!#REF!*0.9</f>
        <v>#REF!</v>
      </c>
      <c r="D17" s="124" t="e">
        <f>'C завтраками| Bed and breakfast'!#REF!*0.9</f>
        <v>#REF!</v>
      </c>
      <c r="E17" s="124" t="e">
        <f>'C завтраками| Bed and breakfast'!#REF!*0.9</f>
        <v>#REF!</v>
      </c>
      <c r="F17" s="124" t="e">
        <f>'C завтраками| Bed and breakfast'!#REF!*0.9</f>
        <v>#REF!</v>
      </c>
      <c r="G17" s="124" t="e">
        <f>'C завтраками| Bed and breakfast'!#REF!*0.9</f>
        <v>#REF!</v>
      </c>
      <c r="H17" s="124" t="e">
        <f>'C завтраками| Bed and breakfast'!#REF!*0.9</f>
        <v>#REF!</v>
      </c>
      <c r="I17" s="124" t="e">
        <f>'C завтраками| Bed and breakfast'!#REF!*0.9</f>
        <v>#REF!</v>
      </c>
      <c r="J17" s="124" t="e">
        <f>'C завтраками| Bed and breakfast'!#REF!*0.9</f>
        <v>#REF!</v>
      </c>
      <c r="K17" s="124" t="e">
        <f>'C завтраками| Bed and breakfast'!#REF!*0.9</f>
        <v>#REF!</v>
      </c>
      <c r="L17" s="124" t="e">
        <f>'C завтраками| Bed and breakfast'!#REF!*0.9</f>
        <v>#REF!</v>
      </c>
      <c r="M17" s="124" t="e">
        <f>'C завтраками| Bed and breakfast'!#REF!*0.9</f>
        <v>#REF!</v>
      </c>
      <c r="N17" s="124" t="e">
        <f>'C завтраками| Bed and breakfast'!#REF!*0.9</f>
        <v>#REF!</v>
      </c>
      <c r="O17" s="124" t="e">
        <f>'C завтраками| Bed and breakfast'!#REF!*0.9</f>
        <v>#REF!</v>
      </c>
      <c r="P17" s="124" t="e">
        <f>'C завтраками| Bed and breakfast'!#REF!*0.9</f>
        <v>#REF!</v>
      </c>
      <c r="Q17" s="124" t="e">
        <f>'C завтраками| Bed and breakfast'!#REF!*0.9</f>
        <v>#REF!</v>
      </c>
      <c r="R17" s="124" t="e">
        <f>'C завтраками| Bed and breakfast'!#REF!*0.9</f>
        <v>#REF!</v>
      </c>
      <c r="S17" s="124" t="e">
        <f>'C завтраками| Bed and breakfast'!#REF!*0.9</f>
        <v>#REF!</v>
      </c>
      <c r="T17" s="124" t="e">
        <f>'C завтраками| Bed and breakfast'!#REF!*0.9</f>
        <v>#REF!</v>
      </c>
      <c r="U17" s="124" t="e">
        <f>'C завтраками| Bed and breakfast'!#REF!*0.9</f>
        <v>#REF!</v>
      </c>
      <c r="V17" s="124" t="e">
        <f>'C завтраками| Bed and breakfast'!#REF!*0.9</f>
        <v>#REF!</v>
      </c>
      <c r="W17" s="124" t="e">
        <f>'C завтраками| Bed and breakfast'!#REF!*0.9</f>
        <v>#REF!</v>
      </c>
      <c r="X17" s="124" t="e">
        <f>'C завтраками| Bed and breakfast'!#REF!*0.9</f>
        <v>#REF!</v>
      </c>
      <c r="Y17" s="124" t="e">
        <f>'C завтраками| Bed and breakfast'!#REF!*0.9</f>
        <v>#REF!</v>
      </c>
      <c r="Z17" s="124" t="e">
        <f>'C завтраками| Bed and breakfast'!#REF!*0.9</f>
        <v>#REF!</v>
      </c>
      <c r="AA17" s="124" t="e">
        <f>'C завтраками| Bed and breakfast'!#REF!*0.9</f>
        <v>#REF!</v>
      </c>
      <c r="AB17" s="124" t="e">
        <f>'C завтраками| Bed and breakfast'!#REF!*0.9</f>
        <v>#REF!</v>
      </c>
      <c r="AC17" s="124" t="e">
        <f>'C завтраками| Bed and breakfast'!#REF!*0.9</f>
        <v>#REF!</v>
      </c>
      <c r="AD17" s="124" t="e">
        <f>'C завтраками| Bed and breakfast'!#REF!*0.9</f>
        <v>#REF!</v>
      </c>
      <c r="AE17" s="124" t="e">
        <f>'C завтраками| Bed and breakfast'!#REF!*0.9</f>
        <v>#REF!</v>
      </c>
      <c r="AF17" s="124" t="e">
        <f>'C завтраками| Bed and breakfast'!#REF!*0.9</f>
        <v>#REF!</v>
      </c>
      <c r="AG17" s="124" t="e">
        <f>'C завтраками| Bed and breakfast'!#REF!*0.9</f>
        <v>#REF!</v>
      </c>
      <c r="AH17" s="124" t="e">
        <f>'C завтраками| Bed and breakfast'!#REF!*0.9</f>
        <v>#REF!</v>
      </c>
      <c r="AI17" s="124" t="e">
        <f>'C завтраками| Bed and breakfast'!#REF!*0.9</f>
        <v>#REF!</v>
      </c>
      <c r="AJ17" s="124" t="e">
        <f>'C завтраками| Bed and breakfast'!#REF!*0.9</f>
        <v>#REF!</v>
      </c>
      <c r="AK17" s="124" t="e">
        <f>'C завтраками| Bed and breakfast'!#REF!*0.9</f>
        <v>#REF!</v>
      </c>
      <c r="AL17" s="124" t="e">
        <f>'C завтраками| Bed and breakfast'!#REF!*0.9</f>
        <v>#REF!</v>
      </c>
      <c r="AM17" s="124" t="e">
        <f>'C завтраками| Bed and breakfast'!#REF!*0.9</f>
        <v>#REF!</v>
      </c>
      <c r="AN17" s="124" t="e">
        <f>'C завтраками| Bed and breakfast'!#REF!*0.9</f>
        <v>#REF!</v>
      </c>
      <c r="AO17" s="124" t="e">
        <f>'C завтраками| Bed and breakfast'!#REF!*0.9</f>
        <v>#REF!</v>
      </c>
      <c r="AP17" s="124" t="e">
        <f>'C завтраками| Bed and breakfast'!#REF!*0.9</f>
        <v>#REF!</v>
      </c>
      <c r="AQ17" s="124" t="e">
        <f>'C завтраками| Bed and breakfast'!#REF!*0.9</f>
        <v>#REF!</v>
      </c>
      <c r="AR17" s="124" t="e">
        <f>'C завтраками| Bed and breakfast'!#REF!*0.9</f>
        <v>#REF!</v>
      </c>
      <c r="AS17" s="124" t="e">
        <f>'C завтраками| Bed and breakfast'!#REF!*0.9</f>
        <v>#REF!</v>
      </c>
      <c r="AT17" s="124" t="e">
        <f>'C завтраками| Bed and breakfast'!#REF!*0.9</f>
        <v>#REF!</v>
      </c>
      <c r="AU17" s="124" t="e">
        <f>'C завтраками| Bed and breakfast'!#REF!*0.9</f>
        <v>#REF!</v>
      </c>
      <c r="AV17" s="124" t="e">
        <f>'C завтраками| Bed and breakfast'!#REF!*0.9</f>
        <v>#REF!</v>
      </c>
      <c r="AW17" s="124" t="e">
        <f>'C завтраками| Bed and breakfast'!#REF!*0.9</f>
        <v>#REF!</v>
      </c>
      <c r="AX17" s="124" t="e">
        <f>'C завтраками| Bed and breakfast'!#REF!*0.9</f>
        <v>#REF!</v>
      </c>
      <c r="AY17" s="124" t="e">
        <f>'C завтраками| Bed and breakfast'!#REF!*0.9</f>
        <v>#REF!</v>
      </c>
      <c r="AZ17" s="124" t="e">
        <f>'C завтраками| Bed and breakfast'!#REF!*0.9</f>
        <v>#REF!</v>
      </c>
      <c r="BA17" s="124" t="e">
        <f>'C завтраками| Bed and breakfast'!#REF!*0.9</f>
        <v>#REF!</v>
      </c>
      <c r="BB17" s="124" t="e">
        <f>'C завтраками| Bed and breakfast'!#REF!*0.9</f>
        <v>#REF!</v>
      </c>
      <c r="BC17" s="124" t="e">
        <f>'C завтраками| Bed and breakfast'!#REF!*0.9</f>
        <v>#REF!</v>
      </c>
      <c r="BD17" s="124" t="e">
        <f>'C завтраками| Bed and breakfast'!#REF!*0.9</f>
        <v>#REF!</v>
      </c>
    </row>
    <row r="18" spans="1:56" x14ac:dyDescent="0.2">
      <c r="A18" s="97" t="s">
        <v>139</v>
      </c>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124"/>
      <c r="BB18" s="124"/>
      <c r="BC18" s="124"/>
      <c r="BD18" s="124"/>
    </row>
    <row r="19" spans="1:56" x14ac:dyDescent="0.2">
      <c r="A19" s="98" t="s">
        <v>78</v>
      </c>
      <c r="B19" s="124" t="e">
        <f>'C завтраками| Bed and breakfast'!#REF!*0.9</f>
        <v>#REF!</v>
      </c>
      <c r="C19" s="124" t="e">
        <f>'C завтраками| Bed and breakfast'!#REF!*0.9</f>
        <v>#REF!</v>
      </c>
      <c r="D19" s="124" t="e">
        <f>'C завтраками| Bed and breakfast'!#REF!*0.9</f>
        <v>#REF!</v>
      </c>
      <c r="E19" s="124" t="e">
        <f>'C завтраками| Bed and breakfast'!#REF!*0.9</f>
        <v>#REF!</v>
      </c>
      <c r="F19" s="124" t="e">
        <f>'C завтраками| Bed and breakfast'!#REF!*0.9</f>
        <v>#REF!</v>
      </c>
      <c r="G19" s="124" t="e">
        <f>'C завтраками| Bed and breakfast'!#REF!*0.9</f>
        <v>#REF!</v>
      </c>
      <c r="H19" s="124" t="e">
        <f>'C завтраками| Bed and breakfast'!#REF!*0.9</f>
        <v>#REF!</v>
      </c>
      <c r="I19" s="124" t="e">
        <f>'C завтраками| Bed and breakfast'!#REF!*0.9</f>
        <v>#REF!</v>
      </c>
      <c r="J19" s="124" t="e">
        <f>'C завтраками| Bed and breakfast'!#REF!*0.9</f>
        <v>#REF!</v>
      </c>
      <c r="K19" s="124" t="e">
        <f>'C завтраками| Bed and breakfast'!#REF!*0.9</f>
        <v>#REF!</v>
      </c>
      <c r="L19" s="124" t="e">
        <f>'C завтраками| Bed and breakfast'!#REF!*0.9</f>
        <v>#REF!</v>
      </c>
      <c r="M19" s="124" t="e">
        <f>'C завтраками| Bed and breakfast'!#REF!*0.9</f>
        <v>#REF!</v>
      </c>
      <c r="N19" s="124" t="e">
        <f>'C завтраками| Bed and breakfast'!#REF!*0.9</f>
        <v>#REF!</v>
      </c>
      <c r="O19" s="124" t="e">
        <f>'C завтраками| Bed and breakfast'!#REF!*0.9</f>
        <v>#REF!</v>
      </c>
      <c r="P19" s="124" t="e">
        <f>'C завтраками| Bed and breakfast'!#REF!*0.9</f>
        <v>#REF!</v>
      </c>
      <c r="Q19" s="124" t="e">
        <f>'C завтраками| Bed and breakfast'!#REF!*0.9</f>
        <v>#REF!</v>
      </c>
      <c r="R19" s="124" t="e">
        <f>'C завтраками| Bed and breakfast'!#REF!*0.9</f>
        <v>#REF!</v>
      </c>
      <c r="S19" s="124" t="e">
        <f>'C завтраками| Bed and breakfast'!#REF!*0.9</f>
        <v>#REF!</v>
      </c>
      <c r="T19" s="124" t="e">
        <f>'C завтраками| Bed and breakfast'!#REF!*0.9</f>
        <v>#REF!</v>
      </c>
      <c r="U19" s="124" t="e">
        <f>'C завтраками| Bed and breakfast'!#REF!*0.9</f>
        <v>#REF!</v>
      </c>
      <c r="V19" s="124" t="e">
        <f>'C завтраками| Bed and breakfast'!#REF!*0.9</f>
        <v>#REF!</v>
      </c>
      <c r="W19" s="124" t="e">
        <f>'C завтраками| Bed and breakfast'!#REF!*0.9</f>
        <v>#REF!</v>
      </c>
      <c r="X19" s="124" t="e">
        <f>'C завтраками| Bed and breakfast'!#REF!*0.9</f>
        <v>#REF!</v>
      </c>
      <c r="Y19" s="124" t="e">
        <f>'C завтраками| Bed and breakfast'!#REF!*0.9</f>
        <v>#REF!</v>
      </c>
      <c r="Z19" s="124" t="e">
        <f>'C завтраками| Bed and breakfast'!#REF!*0.9</f>
        <v>#REF!</v>
      </c>
      <c r="AA19" s="124" t="e">
        <f>'C завтраками| Bed and breakfast'!#REF!*0.9</f>
        <v>#REF!</v>
      </c>
      <c r="AB19" s="124" t="e">
        <f>'C завтраками| Bed and breakfast'!#REF!*0.9</f>
        <v>#REF!</v>
      </c>
      <c r="AC19" s="124" t="e">
        <f>'C завтраками| Bed and breakfast'!#REF!*0.9</f>
        <v>#REF!</v>
      </c>
      <c r="AD19" s="124" t="e">
        <f>'C завтраками| Bed and breakfast'!#REF!*0.9</f>
        <v>#REF!</v>
      </c>
      <c r="AE19" s="124" t="e">
        <f>'C завтраками| Bed and breakfast'!#REF!*0.9</f>
        <v>#REF!</v>
      </c>
      <c r="AF19" s="124" t="e">
        <f>'C завтраками| Bed and breakfast'!#REF!*0.9</f>
        <v>#REF!</v>
      </c>
      <c r="AG19" s="124" t="e">
        <f>'C завтраками| Bed and breakfast'!#REF!*0.9</f>
        <v>#REF!</v>
      </c>
      <c r="AH19" s="124" t="e">
        <f>'C завтраками| Bed and breakfast'!#REF!*0.9</f>
        <v>#REF!</v>
      </c>
      <c r="AI19" s="124" t="e">
        <f>'C завтраками| Bed and breakfast'!#REF!*0.9</f>
        <v>#REF!</v>
      </c>
      <c r="AJ19" s="124" t="e">
        <f>'C завтраками| Bed and breakfast'!#REF!*0.9</f>
        <v>#REF!</v>
      </c>
      <c r="AK19" s="124" t="e">
        <f>'C завтраками| Bed and breakfast'!#REF!*0.9</f>
        <v>#REF!</v>
      </c>
      <c r="AL19" s="124" t="e">
        <f>'C завтраками| Bed and breakfast'!#REF!*0.9</f>
        <v>#REF!</v>
      </c>
      <c r="AM19" s="124" t="e">
        <f>'C завтраками| Bed and breakfast'!#REF!*0.9</f>
        <v>#REF!</v>
      </c>
      <c r="AN19" s="124" t="e">
        <f>'C завтраками| Bed and breakfast'!#REF!*0.9</f>
        <v>#REF!</v>
      </c>
      <c r="AO19" s="124" t="e">
        <f>'C завтраками| Bed and breakfast'!#REF!*0.9</f>
        <v>#REF!</v>
      </c>
      <c r="AP19" s="124" t="e">
        <f>'C завтраками| Bed and breakfast'!#REF!*0.9</f>
        <v>#REF!</v>
      </c>
      <c r="AQ19" s="124" t="e">
        <f>'C завтраками| Bed and breakfast'!#REF!*0.9</f>
        <v>#REF!</v>
      </c>
      <c r="AR19" s="124" t="e">
        <f>'C завтраками| Bed and breakfast'!#REF!*0.9</f>
        <v>#REF!</v>
      </c>
      <c r="AS19" s="124" t="e">
        <f>'C завтраками| Bed and breakfast'!#REF!*0.9</f>
        <v>#REF!</v>
      </c>
      <c r="AT19" s="124" t="e">
        <f>'C завтраками| Bed and breakfast'!#REF!*0.9</f>
        <v>#REF!</v>
      </c>
      <c r="AU19" s="124" t="e">
        <f>'C завтраками| Bed and breakfast'!#REF!*0.9</f>
        <v>#REF!</v>
      </c>
      <c r="AV19" s="124" t="e">
        <f>'C завтраками| Bed and breakfast'!#REF!*0.9</f>
        <v>#REF!</v>
      </c>
      <c r="AW19" s="124" t="e">
        <f>'C завтраками| Bed and breakfast'!#REF!*0.9</f>
        <v>#REF!</v>
      </c>
      <c r="AX19" s="124" t="e">
        <f>'C завтраками| Bed and breakfast'!#REF!*0.9</f>
        <v>#REF!</v>
      </c>
      <c r="AY19" s="124" t="e">
        <f>'C завтраками| Bed and breakfast'!#REF!*0.9</f>
        <v>#REF!</v>
      </c>
      <c r="AZ19" s="124" t="e">
        <f>'C завтраками| Bed and breakfast'!#REF!*0.9</f>
        <v>#REF!</v>
      </c>
      <c r="BA19" s="124" t="e">
        <f>'C завтраками| Bed and breakfast'!#REF!*0.9</f>
        <v>#REF!</v>
      </c>
      <c r="BB19" s="124" t="e">
        <f>'C завтраками| Bed and breakfast'!#REF!*0.9</f>
        <v>#REF!</v>
      </c>
      <c r="BC19" s="124" t="e">
        <f>'C завтраками| Bed and breakfast'!#REF!*0.9</f>
        <v>#REF!</v>
      </c>
      <c r="BD19" s="124" t="e">
        <f>'C завтраками| Bed and breakfast'!#REF!*0.9</f>
        <v>#REF!</v>
      </c>
    </row>
    <row r="20" spans="1:56" x14ac:dyDescent="0.2">
      <c r="A20" s="97" t="s">
        <v>138</v>
      </c>
      <c r="B20" s="124"/>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4"/>
      <c r="BA20" s="124"/>
      <c r="BB20" s="124"/>
      <c r="BC20" s="124"/>
      <c r="BD20" s="124"/>
    </row>
    <row r="21" spans="1:56" x14ac:dyDescent="0.2">
      <c r="A21" s="98" t="s">
        <v>67</v>
      </c>
      <c r="B21" s="124" t="e">
        <f>'C завтраками| Bed and breakfast'!#REF!*0.9</f>
        <v>#REF!</v>
      </c>
      <c r="C21" s="124" t="e">
        <f>'C завтраками| Bed and breakfast'!#REF!*0.9</f>
        <v>#REF!</v>
      </c>
      <c r="D21" s="124" t="e">
        <f>'C завтраками| Bed and breakfast'!#REF!*0.9</f>
        <v>#REF!</v>
      </c>
      <c r="E21" s="124" t="e">
        <f>'C завтраками| Bed and breakfast'!#REF!*0.9</f>
        <v>#REF!</v>
      </c>
      <c r="F21" s="124" t="e">
        <f>'C завтраками| Bed and breakfast'!#REF!*0.9</f>
        <v>#REF!</v>
      </c>
      <c r="G21" s="124" t="e">
        <f>'C завтраками| Bed and breakfast'!#REF!*0.9</f>
        <v>#REF!</v>
      </c>
      <c r="H21" s="124" t="e">
        <f>'C завтраками| Bed and breakfast'!#REF!*0.9</f>
        <v>#REF!</v>
      </c>
      <c r="I21" s="124" t="e">
        <f>'C завтраками| Bed and breakfast'!#REF!*0.9</f>
        <v>#REF!</v>
      </c>
      <c r="J21" s="124" t="e">
        <f>'C завтраками| Bed and breakfast'!#REF!*0.9</f>
        <v>#REF!</v>
      </c>
      <c r="K21" s="124" t="e">
        <f>'C завтраками| Bed and breakfast'!#REF!*0.9</f>
        <v>#REF!</v>
      </c>
      <c r="L21" s="124" t="e">
        <f>'C завтраками| Bed and breakfast'!#REF!*0.9</f>
        <v>#REF!</v>
      </c>
      <c r="M21" s="124" t="e">
        <f>'C завтраками| Bed and breakfast'!#REF!*0.9</f>
        <v>#REF!</v>
      </c>
      <c r="N21" s="124" t="e">
        <f>'C завтраками| Bed and breakfast'!#REF!*0.9</f>
        <v>#REF!</v>
      </c>
      <c r="O21" s="124" t="e">
        <f>'C завтраками| Bed and breakfast'!#REF!*0.9</f>
        <v>#REF!</v>
      </c>
      <c r="P21" s="124" t="e">
        <f>'C завтраками| Bed and breakfast'!#REF!*0.9</f>
        <v>#REF!</v>
      </c>
      <c r="Q21" s="124" t="e">
        <f>'C завтраками| Bed and breakfast'!#REF!*0.9</f>
        <v>#REF!</v>
      </c>
      <c r="R21" s="124" t="e">
        <f>'C завтраками| Bed and breakfast'!#REF!*0.9</f>
        <v>#REF!</v>
      </c>
      <c r="S21" s="124" t="e">
        <f>'C завтраками| Bed and breakfast'!#REF!*0.9</f>
        <v>#REF!</v>
      </c>
      <c r="T21" s="124" t="e">
        <f>'C завтраками| Bed and breakfast'!#REF!*0.9</f>
        <v>#REF!</v>
      </c>
      <c r="U21" s="124" t="e">
        <f>'C завтраками| Bed and breakfast'!#REF!*0.9</f>
        <v>#REF!</v>
      </c>
      <c r="V21" s="124" t="e">
        <f>'C завтраками| Bed and breakfast'!#REF!*0.9</f>
        <v>#REF!</v>
      </c>
      <c r="W21" s="124" t="e">
        <f>'C завтраками| Bed and breakfast'!#REF!*0.9</f>
        <v>#REF!</v>
      </c>
      <c r="X21" s="124" t="e">
        <f>'C завтраками| Bed and breakfast'!#REF!*0.9</f>
        <v>#REF!</v>
      </c>
      <c r="Y21" s="124" t="e">
        <f>'C завтраками| Bed and breakfast'!#REF!*0.9</f>
        <v>#REF!</v>
      </c>
      <c r="Z21" s="124" t="e">
        <f>'C завтраками| Bed and breakfast'!#REF!*0.9</f>
        <v>#REF!</v>
      </c>
      <c r="AA21" s="124" t="e">
        <f>'C завтраками| Bed and breakfast'!#REF!*0.9</f>
        <v>#REF!</v>
      </c>
      <c r="AB21" s="124" t="e">
        <f>'C завтраками| Bed and breakfast'!#REF!*0.9</f>
        <v>#REF!</v>
      </c>
      <c r="AC21" s="124" t="e">
        <f>'C завтраками| Bed and breakfast'!#REF!*0.9</f>
        <v>#REF!</v>
      </c>
      <c r="AD21" s="124" t="e">
        <f>'C завтраками| Bed and breakfast'!#REF!*0.9</f>
        <v>#REF!</v>
      </c>
      <c r="AE21" s="124" t="e">
        <f>'C завтраками| Bed and breakfast'!#REF!*0.9</f>
        <v>#REF!</v>
      </c>
      <c r="AF21" s="124" t="e">
        <f>'C завтраками| Bed and breakfast'!#REF!*0.9</f>
        <v>#REF!</v>
      </c>
      <c r="AG21" s="124" t="e">
        <f>'C завтраками| Bed and breakfast'!#REF!*0.9</f>
        <v>#REF!</v>
      </c>
      <c r="AH21" s="124" t="e">
        <f>'C завтраками| Bed and breakfast'!#REF!*0.9</f>
        <v>#REF!</v>
      </c>
      <c r="AI21" s="124" t="e">
        <f>'C завтраками| Bed and breakfast'!#REF!*0.9</f>
        <v>#REF!</v>
      </c>
      <c r="AJ21" s="124" t="e">
        <f>'C завтраками| Bed and breakfast'!#REF!*0.9</f>
        <v>#REF!</v>
      </c>
      <c r="AK21" s="124" t="e">
        <f>'C завтраками| Bed and breakfast'!#REF!*0.9</f>
        <v>#REF!</v>
      </c>
      <c r="AL21" s="124" t="e">
        <f>'C завтраками| Bed and breakfast'!#REF!*0.9</f>
        <v>#REF!</v>
      </c>
      <c r="AM21" s="124" t="e">
        <f>'C завтраками| Bed and breakfast'!#REF!*0.9</f>
        <v>#REF!</v>
      </c>
      <c r="AN21" s="124" t="e">
        <f>'C завтраками| Bed and breakfast'!#REF!*0.9</f>
        <v>#REF!</v>
      </c>
      <c r="AO21" s="124" t="e">
        <f>'C завтраками| Bed and breakfast'!#REF!*0.9</f>
        <v>#REF!</v>
      </c>
      <c r="AP21" s="124" t="e">
        <f>'C завтраками| Bed and breakfast'!#REF!*0.9</f>
        <v>#REF!</v>
      </c>
      <c r="AQ21" s="124" t="e">
        <f>'C завтраками| Bed and breakfast'!#REF!*0.9</f>
        <v>#REF!</v>
      </c>
      <c r="AR21" s="124" t="e">
        <f>'C завтраками| Bed and breakfast'!#REF!*0.9</f>
        <v>#REF!</v>
      </c>
      <c r="AS21" s="124" t="e">
        <f>'C завтраками| Bed and breakfast'!#REF!*0.9</f>
        <v>#REF!</v>
      </c>
      <c r="AT21" s="124" t="e">
        <f>'C завтраками| Bed and breakfast'!#REF!*0.9</f>
        <v>#REF!</v>
      </c>
      <c r="AU21" s="124" t="e">
        <f>'C завтраками| Bed and breakfast'!#REF!*0.9</f>
        <v>#REF!</v>
      </c>
      <c r="AV21" s="124" t="e">
        <f>'C завтраками| Bed and breakfast'!#REF!*0.9</f>
        <v>#REF!</v>
      </c>
      <c r="AW21" s="124" t="e">
        <f>'C завтраками| Bed and breakfast'!#REF!*0.9</f>
        <v>#REF!</v>
      </c>
      <c r="AX21" s="124" t="e">
        <f>'C завтраками| Bed and breakfast'!#REF!*0.9</f>
        <v>#REF!</v>
      </c>
      <c r="AY21" s="124" t="e">
        <f>'C завтраками| Bed and breakfast'!#REF!*0.9</f>
        <v>#REF!</v>
      </c>
      <c r="AZ21" s="124" t="e">
        <f>'C завтраками| Bed and breakfast'!#REF!*0.9</f>
        <v>#REF!</v>
      </c>
      <c r="BA21" s="124" t="e">
        <f>'C завтраками| Bed and breakfast'!#REF!*0.9</f>
        <v>#REF!</v>
      </c>
      <c r="BB21" s="124" t="e">
        <f>'C завтраками| Bed and breakfast'!#REF!*0.9</f>
        <v>#REF!</v>
      </c>
      <c r="BC21" s="124" t="e">
        <f>'C завтраками| Bed and breakfast'!#REF!*0.9</f>
        <v>#REF!</v>
      </c>
      <c r="BD21" s="124" t="e">
        <f>'C завтраками| Bed and breakfast'!#REF!*0.9</f>
        <v>#REF!</v>
      </c>
    </row>
    <row r="22" spans="1:56" x14ac:dyDescent="0.2">
      <c r="A22" s="158"/>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row>
    <row r="23" spans="1:56" ht="10.35" customHeight="1" x14ac:dyDescent="0.2">
      <c r="A23" s="158"/>
      <c r="B23" s="125"/>
      <c r="C23" s="125"/>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row>
    <row r="24" spans="1:56" ht="10.35" customHeight="1" x14ac:dyDescent="0.2">
      <c r="A24" s="107"/>
      <c r="B24" s="125"/>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row>
    <row r="25" spans="1:56" ht="10.35" customHeight="1" thickBot="1" x14ac:dyDescent="0.25">
      <c r="A25" s="82"/>
    </row>
    <row r="26" spans="1:56" ht="12.75" thickBot="1" x14ac:dyDescent="0.25">
      <c r="A26" s="160" t="s">
        <v>128</v>
      </c>
    </row>
    <row r="27" spans="1:56" x14ac:dyDescent="0.2">
      <c r="A27" s="234" t="s">
        <v>129</v>
      </c>
    </row>
    <row r="28" spans="1:56" x14ac:dyDescent="0.2">
      <c r="A28" s="234" t="s">
        <v>130</v>
      </c>
    </row>
    <row r="29" spans="1:56" ht="12" customHeight="1" x14ac:dyDescent="0.2">
      <c r="A29" s="108" t="s">
        <v>131</v>
      </c>
    </row>
    <row r="30" spans="1:56" x14ac:dyDescent="0.2">
      <c r="A30" s="234" t="s">
        <v>247</v>
      </c>
    </row>
    <row r="31" spans="1:56" ht="11.45" customHeight="1" x14ac:dyDescent="0.2">
      <c r="A31" s="82"/>
    </row>
    <row r="32" spans="1:56" x14ac:dyDescent="0.2">
      <c r="A32" s="172" t="s">
        <v>143</v>
      </c>
    </row>
    <row r="33" spans="1:1" x14ac:dyDescent="0.2">
      <c r="A33" s="270" t="s">
        <v>333</v>
      </c>
    </row>
    <row r="34" spans="1:1" ht="12.75" thickBot="1" x14ac:dyDescent="0.25">
      <c r="A34" s="20"/>
    </row>
    <row r="35" spans="1:1" ht="12.75" thickBot="1" x14ac:dyDescent="0.25">
      <c r="A35" s="256" t="s">
        <v>133</v>
      </c>
    </row>
    <row r="36" spans="1:1" ht="48" x14ac:dyDescent="0.2">
      <c r="A36" s="135" t="s">
        <v>165</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D19"/>
  <sheetViews>
    <sheetView zoomScaleNormal="100" workbookViewId="0"/>
  </sheetViews>
  <sheetFormatPr defaultColWidth="9" defaultRowHeight="12.75" x14ac:dyDescent="0.2"/>
  <cols>
    <col min="1" max="1" width="31.5703125" style="1" customWidth="1"/>
    <col min="2" max="2" width="27.140625" style="1" customWidth="1"/>
    <col min="3" max="3" width="24.42578125" style="1" customWidth="1"/>
    <col min="4" max="4" width="22.42578125" style="1" customWidth="1"/>
    <col min="5" max="16384" width="9" style="1"/>
  </cols>
  <sheetData>
    <row r="1" spans="1:4" x14ac:dyDescent="0.2">
      <c r="A1" s="20" t="s">
        <v>31</v>
      </c>
      <c r="B1" s="8"/>
      <c r="C1" s="8"/>
      <c r="D1" s="8"/>
    </row>
    <row r="2" spans="1:4" ht="90" customHeight="1" x14ac:dyDescent="0.2">
      <c r="A2" s="3" t="s">
        <v>22</v>
      </c>
      <c r="B2" s="23" t="s">
        <v>61</v>
      </c>
      <c r="C2" s="27" t="s">
        <v>60</v>
      </c>
      <c r="D2" s="27" t="s">
        <v>59</v>
      </c>
    </row>
    <row r="3" spans="1:4" x14ac:dyDescent="0.2">
      <c r="A3" s="12" t="s">
        <v>32</v>
      </c>
      <c r="B3" s="3"/>
      <c r="C3" s="28"/>
      <c r="D3" s="28"/>
    </row>
    <row r="4" spans="1:4" x14ac:dyDescent="0.2">
      <c r="A4" s="3">
        <v>1</v>
      </c>
      <c r="B4" s="24">
        <v>3400</v>
      </c>
      <c r="C4" s="28">
        <v>3900</v>
      </c>
      <c r="D4" s="28">
        <v>4400</v>
      </c>
    </row>
    <row r="5" spans="1:4" x14ac:dyDescent="0.2">
      <c r="A5" s="3" t="s">
        <v>24</v>
      </c>
      <c r="B5" s="24">
        <v>3400</v>
      </c>
      <c r="C5" s="3">
        <v>3900</v>
      </c>
      <c r="D5" s="3">
        <v>4400</v>
      </c>
    </row>
    <row r="6" spans="1:4" x14ac:dyDescent="0.2">
      <c r="A6" s="3">
        <v>2</v>
      </c>
      <c r="B6" s="24">
        <v>3400</v>
      </c>
      <c r="C6" s="3">
        <v>3900</v>
      </c>
      <c r="D6" s="3">
        <v>4400</v>
      </c>
    </row>
    <row r="7" spans="1:4" x14ac:dyDescent="0.2">
      <c r="A7" s="3" t="s">
        <v>54</v>
      </c>
      <c r="B7" s="24">
        <v>3400</v>
      </c>
      <c r="C7" s="3">
        <v>3900</v>
      </c>
      <c r="D7" s="3">
        <v>4400</v>
      </c>
    </row>
    <row r="8" spans="1:4" x14ac:dyDescent="0.2">
      <c r="A8" s="3" t="s">
        <v>55</v>
      </c>
      <c r="B8" s="24">
        <v>4200</v>
      </c>
      <c r="C8" s="3">
        <v>4700</v>
      </c>
      <c r="D8" s="3">
        <v>5200</v>
      </c>
    </row>
    <row r="9" spans="1:4" x14ac:dyDescent="0.2">
      <c r="C9" s="4"/>
      <c r="D9" s="4"/>
    </row>
    <row r="10" spans="1:4" x14ac:dyDescent="0.2">
      <c r="C10" s="4"/>
      <c r="D10" s="4"/>
    </row>
    <row r="11" spans="1:4" x14ac:dyDescent="0.2">
      <c r="A11" s="20" t="s">
        <v>31</v>
      </c>
      <c r="B11" s="2"/>
      <c r="C11" s="4"/>
      <c r="D11" s="4"/>
    </row>
    <row r="12" spans="1:4" ht="76.5" x14ac:dyDescent="0.2">
      <c r="A12" s="3" t="s">
        <v>22</v>
      </c>
      <c r="B12" s="23" t="s">
        <v>61</v>
      </c>
      <c r="C12" s="27" t="s">
        <v>60</v>
      </c>
      <c r="D12" s="27" t="s">
        <v>59</v>
      </c>
    </row>
    <row r="13" spans="1:4" x14ac:dyDescent="0.2">
      <c r="A13" s="12" t="s">
        <v>33</v>
      </c>
      <c r="B13" s="3"/>
      <c r="C13" s="28"/>
      <c r="D13" s="28"/>
    </row>
    <row r="14" spans="1:4" x14ac:dyDescent="0.2">
      <c r="A14" s="3">
        <v>1</v>
      </c>
      <c r="B14" s="24">
        <v>3400</v>
      </c>
      <c r="C14" s="28">
        <v>3900</v>
      </c>
      <c r="D14" s="28">
        <v>4400</v>
      </c>
    </row>
    <row r="15" spans="1:4" x14ac:dyDescent="0.2">
      <c r="A15" s="3" t="s">
        <v>24</v>
      </c>
      <c r="B15" s="24">
        <v>3400</v>
      </c>
      <c r="C15" s="3">
        <v>3900</v>
      </c>
      <c r="D15" s="3">
        <v>4400</v>
      </c>
    </row>
    <row r="16" spans="1:4" x14ac:dyDescent="0.2">
      <c r="A16" s="3">
        <v>2</v>
      </c>
      <c r="B16" s="24">
        <v>3400</v>
      </c>
      <c r="C16" s="3">
        <v>3900</v>
      </c>
      <c r="D16" s="3">
        <v>4400</v>
      </c>
    </row>
    <row r="17" spans="1:4" x14ac:dyDescent="0.2">
      <c r="A17" s="3" t="s">
        <v>54</v>
      </c>
      <c r="B17" s="24">
        <v>3400</v>
      </c>
      <c r="C17" s="3">
        <v>3900</v>
      </c>
      <c r="D17" s="3">
        <v>4400</v>
      </c>
    </row>
    <row r="18" spans="1:4" x14ac:dyDescent="0.2">
      <c r="A18" s="3" t="s">
        <v>55</v>
      </c>
      <c r="B18" s="24">
        <v>4200</v>
      </c>
      <c r="C18" s="3">
        <v>4700</v>
      </c>
      <c r="D18" s="3">
        <v>5200</v>
      </c>
    </row>
    <row r="19" spans="1:4" ht="18" customHeight="1" x14ac:dyDescent="0.2">
      <c r="A19" s="20"/>
      <c r="C19" s="5"/>
      <c r="D19" s="5"/>
    </row>
  </sheetData>
  <pageMargins left="0.75" right="0.75" top="1" bottom="1" header="0.5" footer="0.5"/>
  <pageSetup paperSize="9" orientation="portrait" r:id="rId1"/>
  <headerFooter alignWithMargins="0"/>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2"/>
  <sheetViews>
    <sheetView zoomScaleNormal="100" workbookViewId="0">
      <pane xSplit="1" topLeftCell="B1" activePane="topRight" state="frozen"/>
      <selection activeCell="B7" sqref="B7"/>
      <selection pane="topRight" activeCell="B7" sqref="B7"/>
    </sheetView>
  </sheetViews>
  <sheetFormatPr defaultColWidth="8.7109375" defaultRowHeight="12.75" x14ac:dyDescent="0.2"/>
  <cols>
    <col min="1" max="1" width="82.5703125" style="212" customWidth="1"/>
    <col min="2" max="16384" width="8.7109375" style="212"/>
  </cols>
  <sheetData>
    <row r="1" spans="1:39" x14ac:dyDescent="0.2">
      <c r="A1" s="273" t="s">
        <v>134</v>
      </c>
    </row>
    <row r="2" spans="1:39" ht="18" customHeight="1" x14ac:dyDescent="0.2">
      <c r="A2" s="239" t="s">
        <v>312</v>
      </c>
      <c r="B2" s="245">
        <f>'C завтраками| Bed and breakfast'!B4</f>
        <v>45824</v>
      </c>
      <c r="C2" s="245">
        <f>'C завтраками| Bed and breakfast'!C4</f>
        <v>45827</v>
      </c>
      <c r="D2" s="245">
        <f>'C завтраками| Bed and breakfast'!D4</f>
        <v>45829</v>
      </c>
      <c r="E2" s="245">
        <f>'C завтраками| Bed and breakfast'!E4</f>
        <v>45831</v>
      </c>
      <c r="F2" s="245">
        <f>'C завтраками| Bed and breakfast'!F4</f>
        <v>45832</v>
      </c>
      <c r="G2" s="245">
        <f>'C завтраками| Bed and breakfast'!G4</f>
        <v>45835</v>
      </c>
      <c r="H2" s="245">
        <f>'C завтраками| Bed and breakfast'!H4</f>
        <v>45836</v>
      </c>
      <c r="I2" s="245">
        <f>'C завтраками| Bed and breakfast'!I4</f>
        <v>45839</v>
      </c>
      <c r="J2" s="245">
        <f>'C завтраками| Bed and breakfast'!J4</f>
        <v>45847</v>
      </c>
      <c r="K2" s="245">
        <f>'C завтраками| Bed and breakfast'!K4</f>
        <v>45849</v>
      </c>
      <c r="L2" s="245">
        <f>'C завтраками| Bed and breakfast'!L4</f>
        <v>45851</v>
      </c>
      <c r="M2" s="245">
        <f>'C завтраками| Bed and breakfast'!M4</f>
        <v>45852</v>
      </c>
      <c r="N2" s="245">
        <f>'C завтраками| Bed and breakfast'!N4</f>
        <v>45856</v>
      </c>
      <c r="O2" s="245">
        <f>'C завтраками| Bed and breakfast'!O4</f>
        <v>45858</v>
      </c>
      <c r="P2" s="245">
        <f>'C завтраками| Bed and breakfast'!P4</f>
        <v>45860</v>
      </c>
      <c r="Q2" s="245">
        <f>'C завтраками| Bed and breakfast'!Q4</f>
        <v>45861</v>
      </c>
      <c r="R2" s="245">
        <f>'C завтраками| Bed and breakfast'!R4</f>
        <v>45863</v>
      </c>
      <c r="S2" s="245">
        <f>'C завтраками| Bed and breakfast'!S4</f>
        <v>45864</v>
      </c>
      <c r="T2" s="245">
        <f>'C завтраками| Bed and breakfast'!T4</f>
        <v>45865</v>
      </c>
      <c r="U2" s="245">
        <f>'C завтраками| Bed and breakfast'!U4</f>
        <v>45867</v>
      </c>
      <c r="V2" s="245">
        <f>'C завтраками| Bed and breakfast'!V4</f>
        <v>45869</v>
      </c>
      <c r="W2" s="245">
        <f>'C завтраками| Bed and breakfast'!W4</f>
        <v>45870</v>
      </c>
      <c r="X2" s="245">
        <f>'C завтраками| Bed and breakfast'!X4</f>
        <v>45873</v>
      </c>
      <c r="Y2" s="245">
        <f>'C завтраками| Bed and breakfast'!Y4</f>
        <v>45878</v>
      </c>
      <c r="Z2" s="245">
        <f>'C завтраками| Bed and breakfast'!Z4</f>
        <v>45879</v>
      </c>
      <c r="AA2" s="245">
        <f>'C завтраками| Bed and breakfast'!AA4</f>
        <v>45880</v>
      </c>
      <c r="AB2" s="245">
        <f>'C завтраками| Bed and breakfast'!AB4</f>
        <v>45881</v>
      </c>
      <c r="AC2" s="245">
        <f>'C завтраками| Bed and breakfast'!AC4</f>
        <v>45883</v>
      </c>
      <c r="AD2" s="245">
        <f>'C завтраками| Bed and breakfast'!AD4</f>
        <v>45887</v>
      </c>
      <c r="AE2" s="245">
        <f>'C завтраками| Bed and breakfast'!AE4</f>
        <v>45891</v>
      </c>
      <c r="AF2" s="245">
        <f>'C завтраками| Bed and breakfast'!AF4</f>
        <v>45893</v>
      </c>
      <c r="AG2" s="245">
        <f>'C завтраками| Bed and breakfast'!AG4</f>
        <v>45896</v>
      </c>
      <c r="AH2" s="245">
        <f>'C завтраками| Bed and breakfast'!AH4</f>
        <v>45899</v>
      </c>
      <c r="AI2" s="245">
        <f>'C завтраками| Bed and breakfast'!AI4</f>
        <v>45901</v>
      </c>
      <c r="AJ2" s="245">
        <f>'C завтраками| Bed and breakfast'!AJ4</f>
        <v>45902</v>
      </c>
      <c r="AK2" s="245">
        <f>'C завтраками| Bed and breakfast'!AK4</f>
        <v>45905</v>
      </c>
      <c r="AL2" s="245">
        <f>'C завтраками| Bed and breakfast'!AL4</f>
        <v>45913</v>
      </c>
      <c r="AM2" s="245">
        <f>'C завтраками| Bed and breakfast'!AM4</f>
        <v>45921</v>
      </c>
    </row>
    <row r="3" spans="1:39" x14ac:dyDescent="0.2">
      <c r="A3" s="110" t="s">
        <v>124</v>
      </c>
      <c r="B3" s="245">
        <f>'C завтраками| Bed and breakfast'!B5</f>
        <v>45826</v>
      </c>
      <c r="C3" s="245">
        <f>'C завтраками| Bed and breakfast'!C5</f>
        <v>45828</v>
      </c>
      <c r="D3" s="245">
        <f>'C завтраками| Bed and breakfast'!D5</f>
        <v>45830</v>
      </c>
      <c r="E3" s="245">
        <f>'C завтраками| Bed and breakfast'!E5</f>
        <v>45831</v>
      </c>
      <c r="F3" s="245">
        <f>'C завтраками| Bed and breakfast'!F5</f>
        <v>45834</v>
      </c>
      <c r="G3" s="245">
        <f>'C завтраками| Bed and breakfast'!G5</f>
        <v>45835</v>
      </c>
      <c r="H3" s="245">
        <f>'C завтраками| Bed and breakfast'!H5</f>
        <v>45838</v>
      </c>
      <c r="I3" s="245">
        <f>'C завтраками| Bed and breakfast'!I5</f>
        <v>45846</v>
      </c>
      <c r="J3" s="245">
        <f>'C завтраками| Bed and breakfast'!J5</f>
        <v>45848</v>
      </c>
      <c r="K3" s="245">
        <f>'C завтраками| Bed and breakfast'!K5</f>
        <v>45850</v>
      </c>
      <c r="L3" s="245">
        <f>'C завтраками| Bed and breakfast'!L5</f>
        <v>45851</v>
      </c>
      <c r="M3" s="245">
        <f>'C завтраками| Bed and breakfast'!M5</f>
        <v>45855</v>
      </c>
      <c r="N3" s="245">
        <f>'C завтраками| Bed and breakfast'!N5</f>
        <v>45857</v>
      </c>
      <c r="O3" s="245">
        <f>'C завтраками| Bed and breakfast'!O5</f>
        <v>45859</v>
      </c>
      <c r="P3" s="245">
        <f>'C завтраками| Bed and breakfast'!P5</f>
        <v>45860</v>
      </c>
      <c r="Q3" s="245">
        <f>'C завтраками| Bed and breakfast'!Q5</f>
        <v>45862</v>
      </c>
      <c r="R3" s="245">
        <f>'C завтраками| Bed and breakfast'!R5</f>
        <v>45863</v>
      </c>
      <c r="S3" s="245">
        <f>'C завтраками| Bed and breakfast'!S5</f>
        <v>45864</v>
      </c>
      <c r="T3" s="245">
        <f>'C завтраками| Bed and breakfast'!T5</f>
        <v>45866</v>
      </c>
      <c r="U3" s="245">
        <f>'C завтраками| Bed and breakfast'!U5</f>
        <v>45868</v>
      </c>
      <c r="V3" s="245">
        <f>'C завтраками| Bed and breakfast'!V5</f>
        <v>45869</v>
      </c>
      <c r="W3" s="245">
        <f>'C завтраками| Bed and breakfast'!W5</f>
        <v>45872</v>
      </c>
      <c r="X3" s="245">
        <f>'C завтраками| Bed and breakfast'!X5</f>
        <v>45877</v>
      </c>
      <c r="Y3" s="245">
        <f>'C завтраками| Bed and breakfast'!Y5</f>
        <v>45878</v>
      </c>
      <c r="Z3" s="245">
        <f>'C завтраками| Bed and breakfast'!Z5</f>
        <v>45879</v>
      </c>
      <c r="AA3" s="245">
        <f>'C завтраками| Bed and breakfast'!AA5</f>
        <v>45880</v>
      </c>
      <c r="AB3" s="245">
        <f>'C завтраками| Bed and breakfast'!AB5</f>
        <v>45882</v>
      </c>
      <c r="AC3" s="245">
        <f>'C завтраками| Bed and breakfast'!AC5</f>
        <v>45886</v>
      </c>
      <c r="AD3" s="245">
        <f>'C завтраками| Bed and breakfast'!AD5</f>
        <v>45890</v>
      </c>
      <c r="AE3" s="245">
        <f>'C завтраками| Bed and breakfast'!AE5</f>
        <v>45892</v>
      </c>
      <c r="AF3" s="245">
        <f>'C завтраками| Bed and breakfast'!AF5</f>
        <v>45895</v>
      </c>
      <c r="AG3" s="245">
        <f>'C завтраками| Bed and breakfast'!AG5</f>
        <v>45898</v>
      </c>
      <c r="AH3" s="245">
        <f>'C завтраками| Bed and breakfast'!AH5</f>
        <v>45900</v>
      </c>
      <c r="AI3" s="245">
        <f>'C завтраками| Bed and breakfast'!AI5</f>
        <v>45901</v>
      </c>
      <c r="AJ3" s="245">
        <f>'C завтраками| Bed and breakfast'!AJ5</f>
        <v>45904</v>
      </c>
      <c r="AK3" s="245">
        <f>'C завтраками| Bed and breakfast'!AK5</f>
        <v>45912</v>
      </c>
      <c r="AL3" s="245">
        <f>'C завтраками| Bed and breakfast'!AL5</f>
        <v>45920</v>
      </c>
      <c r="AM3" s="245">
        <f>'C завтраками| Bed and breakfast'!AM5</f>
        <v>45930</v>
      </c>
    </row>
    <row r="4" spans="1:39" x14ac:dyDescent="0.2">
      <c r="A4" s="113" t="s">
        <v>148</v>
      </c>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row>
    <row r="5" spans="1:39" x14ac:dyDescent="0.2">
      <c r="A5" s="115">
        <v>1</v>
      </c>
      <c r="B5" s="257">
        <f>'C завтраками| Bed and breakfast'!B7*0.9</f>
        <v>12330</v>
      </c>
      <c r="C5" s="257">
        <f>'C завтраками| Bed and breakfast'!C7*0.9</f>
        <v>12330</v>
      </c>
      <c r="D5" s="257">
        <f>'C завтраками| Bed and breakfast'!D7*0.9</f>
        <v>10620</v>
      </c>
      <c r="E5" s="257">
        <f>'C завтраками| Bed and breakfast'!E7*0.9</f>
        <v>16200</v>
      </c>
      <c r="F5" s="257">
        <f>'C завтраками| Bed and breakfast'!F7*0.9</f>
        <v>17730</v>
      </c>
      <c r="G5" s="257">
        <f>'C завтраками| Bed and breakfast'!G7*0.9</f>
        <v>16200</v>
      </c>
      <c r="H5" s="257">
        <f>'C завтраками| Bed and breakfast'!H7*0.9</f>
        <v>10620</v>
      </c>
      <c r="I5" s="257">
        <f>'C завтраками| Bed and breakfast'!I7*0.9</f>
        <v>15570</v>
      </c>
      <c r="J5" s="257">
        <f>'C завтраками| Bed and breakfast'!J7*0.9</f>
        <v>16200</v>
      </c>
      <c r="K5" s="257">
        <f>'C завтраками| Bed and breakfast'!K7*0.9</f>
        <v>15570</v>
      </c>
      <c r="L5" s="257">
        <f>'C завтраками| Bed and breakfast'!L7*0.9</f>
        <v>15570</v>
      </c>
      <c r="M5" s="257">
        <f>'C завтраками| Bed and breakfast'!M7*0.9</f>
        <v>14490</v>
      </c>
      <c r="N5" s="257">
        <f>'C завтраками| Bed and breakfast'!N7*0.9</f>
        <v>14490</v>
      </c>
      <c r="O5" s="257">
        <f>'C завтраками| Bed and breakfast'!O7*0.9</f>
        <v>14490</v>
      </c>
      <c r="P5" s="257">
        <f>'C завтраками| Bed and breakfast'!P7*0.9</f>
        <v>14490</v>
      </c>
      <c r="Q5" s="257">
        <f>'C завтраками| Bed and breakfast'!Q7*0.9</f>
        <v>15570</v>
      </c>
      <c r="R5" s="257">
        <f>'C завтраками| Bed and breakfast'!R7*0.9</f>
        <v>17730</v>
      </c>
      <c r="S5" s="257">
        <f>'C завтраками| Bed and breakfast'!S7*0.9</f>
        <v>16200</v>
      </c>
      <c r="T5" s="257">
        <f>'C завтраками| Bed and breakfast'!T7*0.9</f>
        <v>15570</v>
      </c>
      <c r="U5" s="257">
        <f>'C завтраками| Bed and breakfast'!U7*0.9</f>
        <v>13410</v>
      </c>
      <c r="V5" s="257">
        <f>'C завтраками| Bed and breakfast'!V7*0.9</f>
        <v>12330</v>
      </c>
      <c r="W5" s="257">
        <f>'C завтраками| Bed and breakfast'!W7*0.9</f>
        <v>13410</v>
      </c>
      <c r="X5" s="257">
        <f>'C завтраками| Bed and breakfast'!X7*0.9</f>
        <v>15570</v>
      </c>
      <c r="Y5" s="257">
        <f>'C завтраками| Bed and breakfast'!Y7*0.9</f>
        <v>14490</v>
      </c>
      <c r="Z5" s="257">
        <f>'C завтраками| Bed and breakfast'!Z7*0.9</f>
        <v>14490</v>
      </c>
      <c r="AA5" s="257">
        <f>'C завтраками| Bed and breakfast'!AA7*0.9</f>
        <v>15570</v>
      </c>
      <c r="AB5" s="257">
        <f>'C завтраками| Bed and breakfast'!AB7*0.9</f>
        <v>15570</v>
      </c>
      <c r="AC5" s="257">
        <f>'C завтраками| Bed and breakfast'!AC7*0.9</f>
        <v>15570</v>
      </c>
      <c r="AD5" s="257">
        <f>'C завтраками| Bed and breakfast'!AD7*0.9</f>
        <v>15570</v>
      </c>
      <c r="AE5" s="257">
        <f>'C завтраками| Bed and breakfast'!AE7*0.9</f>
        <v>14490</v>
      </c>
      <c r="AF5" s="257">
        <f>'C завтраками| Bed and breakfast'!AF7*0.9</f>
        <v>14490</v>
      </c>
      <c r="AG5" s="257">
        <f>'C завтраками| Bed and breakfast'!AG7*0.9</f>
        <v>12330</v>
      </c>
      <c r="AH5" s="257">
        <f>'C завтраками| Bed and breakfast'!AH7*0.9</f>
        <v>11250</v>
      </c>
      <c r="AI5" s="257">
        <f>'C завтраками| Bed and breakfast'!AI7*0.9</f>
        <v>11250</v>
      </c>
      <c r="AJ5" s="257">
        <f>'C завтраками| Bed and breakfast'!AJ7*0.9</f>
        <v>12330</v>
      </c>
      <c r="AK5" s="257">
        <f>'C завтраками| Bed and breakfast'!AK7*0.9</f>
        <v>11250</v>
      </c>
      <c r="AL5" s="257">
        <f>'C завтраками| Bed and breakfast'!AL7*0.9</f>
        <v>13410</v>
      </c>
      <c r="AM5" s="257">
        <f>'C завтраками| Bed and breakfast'!AM7*0.9</f>
        <v>11250</v>
      </c>
    </row>
    <row r="6" spans="1:39" x14ac:dyDescent="0.2">
      <c r="A6" s="115">
        <v>2</v>
      </c>
      <c r="B6" s="257">
        <f>'C завтраками| Bed and breakfast'!B8*0.9</f>
        <v>14040</v>
      </c>
      <c r="C6" s="257">
        <f>'C завтраками| Bed and breakfast'!C8*0.9</f>
        <v>14040</v>
      </c>
      <c r="D6" s="257">
        <f>'C завтраками| Bed and breakfast'!D8*0.9</f>
        <v>12330</v>
      </c>
      <c r="E6" s="257">
        <f>'C завтраками| Bed and breakfast'!E8*0.9</f>
        <v>17910</v>
      </c>
      <c r="F6" s="257">
        <f>'C завтраками| Bed and breakfast'!F8*0.9</f>
        <v>19440</v>
      </c>
      <c r="G6" s="257">
        <f>'C завтраками| Bed and breakfast'!G8*0.9</f>
        <v>17910</v>
      </c>
      <c r="H6" s="257">
        <f>'C завтраками| Bed and breakfast'!H8*0.9</f>
        <v>12330</v>
      </c>
      <c r="I6" s="257">
        <f>'C завтраками| Bed and breakfast'!I8*0.9</f>
        <v>17280</v>
      </c>
      <c r="J6" s="257">
        <f>'C завтраками| Bed and breakfast'!J8*0.9</f>
        <v>17910</v>
      </c>
      <c r="K6" s="257">
        <f>'C завтраками| Bed and breakfast'!K8*0.9</f>
        <v>17280</v>
      </c>
      <c r="L6" s="257">
        <f>'C завтраками| Bed and breakfast'!L8*0.9</f>
        <v>17280</v>
      </c>
      <c r="M6" s="257">
        <f>'C завтраками| Bed and breakfast'!M8*0.9</f>
        <v>16200</v>
      </c>
      <c r="N6" s="257">
        <f>'C завтраками| Bed and breakfast'!N8*0.9</f>
        <v>16200</v>
      </c>
      <c r="O6" s="257">
        <f>'C завтраками| Bed and breakfast'!O8*0.9</f>
        <v>16200</v>
      </c>
      <c r="P6" s="257">
        <f>'C завтраками| Bed and breakfast'!P8*0.9</f>
        <v>16200</v>
      </c>
      <c r="Q6" s="257">
        <f>'C завтраками| Bed and breakfast'!Q8*0.9</f>
        <v>17280</v>
      </c>
      <c r="R6" s="257">
        <f>'C завтраками| Bed and breakfast'!R8*0.9</f>
        <v>19440</v>
      </c>
      <c r="S6" s="257">
        <f>'C завтраками| Bed and breakfast'!S8*0.9</f>
        <v>17910</v>
      </c>
      <c r="T6" s="257">
        <f>'C завтраками| Bed and breakfast'!T8*0.9</f>
        <v>17280</v>
      </c>
      <c r="U6" s="257">
        <f>'C завтраками| Bed and breakfast'!U8*0.9</f>
        <v>15120</v>
      </c>
      <c r="V6" s="257">
        <f>'C завтраками| Bed and breakfast'!V8*0.9</f>
        <v>14040</v>
      </c>
      <c r="W6" s="257">
        <f>'C завтраками| Bed and breakfast'!W8*0.9</f>
        <v>15120</v>
      </c>
      <c r="X6" s="257">
        <f>'C завтраками| Bed and breakfast'!X8*0.9</f>
        <v>17280</v>
      </c>
      <c r="Y6" s="257">
        <f>'C завтраками| Bed and breakfast'!Y8*0.9</f>
        <v>16200</v>
      </c>
      <c r="Z6" s="257">
        <f>'C завтраками| Bed and breakfast'!Z8*0.9</f>
        <v>16200</v>
      </c>
      <c r="AA6" s="257">
        <f>'C завтраками| Bed and breakfast'!AA8*0.9</f>
        <v>17280</v>
      </c>
      <c r="AB6" s="257">
        <f>'C завтраками| Bed and breakfast'!AB8*0.9</f>
        <v>17280</v>
      </c>
      <c r="AC6" s="257">
        <f>'C завтраками| Bed and breakfast'!AC8*0.9</f>
        <v>17280</v>
      </c>
      <c r="AD6" s="257">
        <f>'C завтраками| Bed and breakfast'!AD8*0.9</f>
        <v>17280</v>
      </c>
      <c r="AE6" s="257">
        <f>'C завтраками| Bed and breakfast'!AE8*0.9</f>
        <v>16200</v>
      </c>
      <c r="AF6" s="257">
        <f>'C завтраками| Bed and breakfast'!AF8*0.9</f>
        <v>16200</v>
      </c>
      <c r="AG6" s="257">
        <f>'C завтраками| Bed and breakfast'!AG8*0.9</f>
        <v>14040</v>
      </c>
      <c r="AH6" s="257">
        <f>'C завтраками| Bed and breakfast'!AH8*0.9</f>
        <v>12960</v>
      </c>
      <c r="AI6" s="257">
        <f>'C завтраками| Bed and breakfast'!AI8*0.9</f>
        <v>12960</v>
      </c>
      <c r="AJ6" s="257">
        <f>'C завтраками| Bed and breakfast'!AJ8*0.9</f>
        <v>14040</v>
      </c>
      <c r="AK6" s="257">
        <f>'C завтраками| Bed and breakfast'!AK8*0.9</f>
        <v>12960</v>
      </c>
      <c r="AL6" s="257">
        <f>'C завтраками| Bed and breakfast'!AL8*0.9</f>
        <v>15120</v>
      </c>
      <c r="AM6" s="257">
        <f>'C завтраками| Bed and breakfast'!AM8*0.9</f>
        <v>12960</v>
      </c>
    </row>
    <row r="7" spans="1:39" x14ac:dyDescent="0.2">
      <c r="A7" s="115" t="s">
        <v>149</v>
      </c>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row>
    <row r="8" spans="1:39" x14ac:dyDescent="0.2">
      <c r="A8" s="115">
        <v>1</v>
      </c>
      <c r="B8" s="257">
        <f>'C завтраками| Bed and breakfast'!B10*0.9</f>
        <v>15030</v>
      </c>
      <c r="C8" s="257">
        <f>'C завтраками| Bed and breakfast'!C10*0.9</f>
        <v>15030</v>
      </c>
      <c r="D8" s="257">
        <f>'C завтраками| Bed and breakfast'!D10*0.9</f>
        <v>13320</v>
      </c>
      <c r="E8" s="257">
        <f>'C завтраками| Bed and breakfast'!E10*0.9</f>
        <v>18900</v>
      </c>
      <c r="F8" s="257">
        <f>'C завтраками| Bed and breakfast'!F10*0.9</f>
        <v>20430</v>
      </c>
      <c r="G8" s="257">
        <f>'C завтраками| Bed and breakfast'!G10*0.9</f>
        <v>18900</v>
      </c>
      <c r="H8" s="257">
        <f>'C завтраками| Bed and breakfast'!H10*0.9</f>
        <v>13320</v>
      </c>
      <c r="I8" s="257">
        <f>'C завтраками| Bed and breakfast'!I10*0.9</f>
        <v>18270</v>
      </c>
      <c r="J8" s="257">
        <f>'C завтраками| Bed and breakfast'!J10*0.9</f>
        <v>18900</v>
      </c>
      <c r="K8" s="257">
        <f>'C завтраками| Bed and breakfast'!K10*0.9</f>
        <v>18270</v>
      </c>
      <c r="L8" s="257">
        <f>'C завтраками| Bed and breakfast'!L10*0.9</f>
        <v>18270</v>
      </c>
      <c r="M8" s="257">
        <f>'C завтраками| Bed and breakfast'!M10*0.9</f>
        <v>17190</v>
      </c>
      <c r="N8" s="257">
        <f>'C завтраками| Bed and breakfast'!N10*0.9</f>
        <v>17190</v>
      </c>
      <c r="O8" s="257">
        <f>'C завтраками| Bed and breakfast'!O10*0.9</f>
        <v>17190</v>
      </c>
      <c r="P8" s="257">
        <f>'C завтраками| Bed and breakfast'!P10*0.9</f>
        <v>17190</v>
      </c>
      <c r="Q8" s="257">
        <f>'C завтраками| Bed and breakfast'!Q10*0.9</f>
        <v>18270</v>
      </c>
      <c r="R8" s="257">
        <f>'C завтраками| Bed and breakfast'!R10*0.9</f>
        <v>20430</v>
      </c>
      <c r="S8" s="257">
        <f>'C завтраками| Bed and breakfast'!S10*0.9</f>
        <v>18900</v>
      </c>
      <c r="T8" s="257">
        <f>'C завтраками| Bed and breakfast'!T10*0.9</f>
        <v>18270</v>
      </c>
      <c r="U8" s="257">
        <f>'C завтраками| Bed and breakfast'!U10*0.9</f>
        <v>16110</v>
      </c>
      <c r="V8" s="257">
        <f>'C завтраками| Bed and breakfast'!V10*0.9</f>
        <v>15030</v>
      </c>
      <c r="W8" s="257">
        <f>'C завтраками| Bed and breakfast'!W10*0.9</f>
        <v>16110</v>
      </c>
      <c r="X8" s="257">
        <f>'C завтраками| Bed and breakfast'!X10*0.9</f>
        <v>18270</v>
      </c>
      <c r="Y8" s="257">
        <f>'C завтраками| Bed and breakfast'!Y10*0.9</f>
        <v>17190</v>
      </c>
      <c r="Z8" s="257">
        <f>'C завтраками| Bed and breakfast'!Z10*0.9</f>
        <v>17190</v>
      </c>
      <c r="AA8" s="257">
        <f>'C завтраками| Bed and breakfast'!AA10*0.9</f>
        <v>18270</v>
      </c>
      <c r="AB8" s="257">
        <f>'C завтраками| Bed and breakfast'!AB10*0.9</f>
        <v>18270</v>
      </c>
      <c r="AC8" s="257">
        <f>'C завтраками| Bed and breakfast'!AC10*0.9</f>
        <v>18270</v>
      </c>
      <c r="AD8" s="257">
        <f>'C завтраками| Bed and breakfast'!AD10*0.9</f>
        <v>18270</v>
      </c>
      <c r="AE8" s="257">
        <f>'C завтраками| Bed and breakfast'!AE10*0.9</f>
        <v>17190</v>
      </c>
      <c r="AF8" s="257">
        <f>'C завтраками| Bed and breakfast'!AF10*0.9</f>
        <v>17190</v>
      </c>
      <c r="AG8" s="257">
        <f>'C завтраками| Bed and breakfast'!AG10*0.9</f>
        <v>15030</v>
      </c>
      <c r="AH8" s="257">
        <f>'C завтраками| Bed and breakfast'!AH10*0.9</f>
        <v>13950</v>
      </c>
      <c r="AI8" s="257">
        <f>'C завтраками| Bed and breakfast'!AI10*0.9</f>
        <v>13950</v>
      </c>
      <c r="AJ8" s="257">
        <f>'C завтраками| Bed and breakfast'!AJ10*0.9</f>
        <v>15030</v>
      </c>
      <c r="AK8" s="257">
        <f>'C завтраками| Bed and breakfast'!AK10*0.9</f>
        <v>13950</v>
      </c>
      <c r="AL8" s="257">
        <f>'C завтраками| Bed and breakfast'!AL10*0.9</f>
        <v>16110</v>
      </c>
      <c r="AM8" s="257">
        <f>'C завтраками| Bed and breakfast'!AM10*0.9</f>
        <v>13950</v>
      </c>
    </row>
    <row r="9" spans="1:39" x14ac:dyDescent="0.2">
      <c r="A9" s="115">
        <v>2</v>
      </c>
      <c r="B9" s="257">
        <f>'C завтраками| Bed and breakfast'!B11*0.9</f>
        <v>16740</v>
      </c>
      <c r="C9" s="257">
        <f>'C завтраками| Bed and breakfast'!C11*0.9</f>
        <v>16740</v>
      </c>
      <c r="D9" s="257">
        <f>'C завтраками| Bed and breakfast'!D11*0.9</f>
        <v>15030</v>
      </c>
      <c r="E9" s="257">
        <f>'C завтраками| Bed and breakfast'!E11*0.9</f>
        <v>20610</v>
      </c>
      <c r="F9" s="257">
        <f>'C завтраками| Bed and breakfast'!F11*0.9</f>
        <v>22140</v>
      </c>
      <c r="G9" s="257">
        <f>'C завтраками| Bed and breakfast'!G11*0.9</f>
        <v>20610</v>
      </c>
      <c r="H9" s="257">
        <f>'C завтраками| Bed and breakfast'!H11*0.9</f>
        <v>15030</v>
      </c>
      <c r="I9" s="257">
        <f>'C завтраками| Bed and breakfast'!I11*0.9</f>
        <v>19980</v>
      </c>
      <c r="J9" s="257">
        <f>'C завтраками| Bed and breakfast'!J11*0.9</f>
        <v>20610</v>
      </c>
      <c r="K9" s="257">
        <f>'C завтраками| Bed and breakfast'!K11*0.9</f>
        <v>19980</v>
      </c>
      <c r="L9" s="257">
        <f>'C завтраками| Bed and breakfast'!L11*0.9</f>
        <v>19980</v>
      </c>
      <c r="M9" s="257">
        <f>'C завтраками| Bed and breakfast'!M11*0.9</f>
        <v>18900</v>
      </c>
      <c r="N9" s="257">
        <f>'C завтраками| Bed and breakfast'!N11*0.9</f>
        <v>18900</v>
      </c>
      <c r="O9" s="257">
        <f>'C завтраками| Bed and breakfast'!O11*0.9</f>
        <v>18900</v>
      </c>
      <c r="P9" s="257">
        <f>'C завтраками| Bed and breakfast'!P11*0.9</f>
        <v>18900</v>
      </c>
      <c r="Q9" s="257">
        <f>'C завтраками| Bed and breakfast'!Q11*0.9</f>
        <v>19980</v>
      </c>
      <c r="R9" s="257">
        <f>'C завтраками| Bed and breakfast'!R11*0.9</f>
        <v>22140</v>
      </c>
      <c r="S9" s="257">
        <f>'C завтраками| Bed and breakfast'!S11*0.9</f>
        <v>20610</v>
      </c>
      <c r="T9" s="257">
        <f>'C завтраками| Bed and breakfast'!T11*0.9</f>
        <v>19980</v>
      </c>
      <c r="U9" s="257">
        <f>'C завтраками| Bed and breakfast'!U11*0.9</f>
        <v>17820</v>
      </c>
      <c r="V9" s="257">
        <f>'C завтраками| Bed and breakfast'!V11*0.9</f>
        <v>16740</v>
      </c>
      <c r="W9" s="257">
        <f>'C завтраками| Bed and breakfast'!W11*0.9</f>
        <v>17820</v>
      </c>
      <c r="X9" s="257">
        <f>'C завтраками| Bed and breakfast'!X11*0.9</f>
        <v>19980</v>
      </c>
      <c r="Y9" s="257">
        <f>'C завтраками| Bed and breakfast'!Y11*0.9</f>
        <v>18900</v>
      </c>
      <c r="Z9" s="257">
        <f>'C завтраками| Bed and breakfast'!Z11*0.9</f>
        <v>18900</v>
      </c>
      <c r="AA9" s="257">
        <f>'C завтраками| Bed and breakfast'!AA11*0.9</f>
        <v>19980</v>
      </c>
      <c r="AB9" s="257">
        <f>'C завтраками| Bed and breakfast'!AB11*0.9</f>
        <v>19980</v>
      </c>
      <c r="AC9" s="257">
        <f>'C завтраками| Bed and breakfast'!AC11*0.9</f>
        <v>19980</v>
      </c>
      <c r="AD9" s="257">
        <f>'C завтраками| Bed and breakfast'!AD11*0.9</f>
        <v>19980</v>
      </c>
      <c r="AE9" s="257">
        <f>'C завтраками| Bed and breakfast'!AE11*0.9</f>
        <v>18900</v>
      </c>
      <c r="AF9" s="257">
        <f>'C завтраками| Bed and breakfast'!AF11*0.9</f>
        <v>18900</v>
      </c>
      <c r="AG9" s="257">
        <f>'C завтраками| Bed and breakfast'!AG11*0.9</f>
        <v>16740</v>
      </c>
      <c r="AH9" s="257">
        <f>'C завтраками| Bed and breakfast'!AH11*0.9</f>
        <v>15660</v>
      </c>
      <c r="AI9" s="257">
        <f>'C завтраками| Bed and breakfast'!AI11*0.9</f>
        <v>15660</v>
      </c>
      <c r="AJ9" s="257">
        <f>'C завтраками| Bed and breakfast'!AJ11*0.9</f>
        <v>16740</v>
      </c>
      <c r="AK9" s="257">
        <f>'C завтраками| Bed and breakfast'!AK11*0.9</f>
        <v>15660</v>
      </c>
      <c r="AL9" s="257">
        <f>'C завтраками| Bed and breakfast'!AL11*0.9</f>
        <v>17820</v>
      </c>
      <c r="AM9" s="257">
        <f>'C завтраками| Bed and breakfast'!AM11*0.9</f>
        <v>15660</v>
      </c>
    </row>
    <row r="10" spans="1:39" x14ac:dyDescent="0.2">
      <c r="A10" s="115" t="s">
        <v>135</v>
      </c>
      <c r="B10" s="257"/>
      <c r="C10" s="257"/>
      <c r="D10" s="257"/>
      <c r="E10" s="257"/>
      <c r="F10" s="257"/>
      <c r="G10" s="257"/>
      <c r="H10" s="257"/>
      <c r="I10" s="257"/>
      <c r="J10" s="257"/>
      <c r="K10" s="257"/>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c r="AL10" s="257"/>
      <c r="AM10" s="257"/>
    </row>
    <row r="11" spans="1:39" x14ac:dyDescent="0.2">
      <c r="A11" s="115">
        <v>1</v>
      </c>
      <c r="B11" s="257">
        <f>'C завтраками| Bed and breakfast'!B13*0.9</f>
        <v>22230</v>
      </c>
      <c r="C11" s="257">
        <f>'C завтраками| Bed and breakfast'!C13*0.9</f>
        <v>22230</v>
      </c>
      <c r="D11" s="257">
        <f>'C завтраками| Bed and breakfast'!D13*0.9</f>
        <v>20520</v>
      </c>
      <c r="E11" s="257">
        <f>'C завтраками| Bed and breakfast'!E13*0.9</f>
        <v>26100</v>
      </c>
      <c r="F11" s="257">
        <f>'C завтраками| Bed and breakfast'!F13*0.9</f>
        <v>27630</v>
      </c>
      <c r="G11" s="257">
        <f>'C завтраками| Bed and breakfast'!G13*0.9</f>
        <v>26100</v>
      </c>
      <c r="H11" s="257">
        <f>'C завтраками| Bed and breakfast'!H13*0.9</f>
        <v>20520</v>
      </c>
      <c r="I11" s="257">
        <f>'C завтраками| Bed and breakfast'!I13*0.9</f>
        <v>25470</v>
      </c>
      <c r="J11" s="257">
        <f>'C завтраками| Bed and breakfast'!J13*0.9</f>
        <v>26100</v>
      </c>
      <c r="K11" s="257">
        <f>'C завтраками| Bed and breakfast'!K13*0.9</f>
        <v>25470</v>
      </c>
      <c r="L11" s="257">
        <f>'C завтраками| Bed and breakfast'!L13*0.9</f>
        <v>25470</v>
      </c>
      <c r="M11" s="257">
        <f>'C завтраками| Bed and breakfast'!M13*0.9</f>
        <v>24390</v>
      </c>
      <c r="N11" s="257">
        <f>'C завтраками| Bed and breakfast'!N13*0.9</f>
        <v>24390</v>
      </c>
      <c r="O11" s="257">
        <f>'C завтраками| Bed and breakfast'!O13*0.9</f>
        <v>24390</v>
      </c>
      <c r="P11" s="257">
        <f>'C завтраками| Bed and breakfast'!P13*0.9</f>
        <v>24390</v>
      </c>
      <c r="Q11" s="257">
        <f>'C завтраками| Bed and breakfast'!Q13*0.9</f>
        <v>25470</v>
      </c>
      <c r="R11" s="257">
        <f>'C завтраками| Bed and breakfast'!R13*0.9</f>
        <v>27630</v>
      </c>
      <c r="S11" s="257">
        <f>'C завтраками| Bed and breakfast'!S13*0.9</f>
        <v>26100</v>
      </c>
      <c r="T11" s="257">
        <f>'C завтраками| Bed and breakfast'!T13*0.9</f>
        <v>25470</v>
      </c>
      <c r="U11" s="257">
        <f>'C завтраками| Bed and breakfast'!U13*0.9</f>
        <v>23310</v>
      </c>
      <c r="V11" s="257">
        <f>'C завтраками| Bed and breakfast'!V13*0.9</f>
        <v>22230</v>
      </c>
      <c r="W11" s="257">
        <f>'C завтраками| Bed and breakfast'!W13*0.9</f>
        <v>23310</v>
      </c>
      <c r="X11" s="257">
        <f>'C завтраками| Bed and breakfast'!X13*0.9</f>
        <v>25470</v>
      </c>
      <c r="Y11" s="257">
        <f>'C завтраками| Bed and breakfast'!Y13*0.9</f>
        <v>24390</v>
      </c>
      <c r="Z11" s="257">
        <f>'C завтраками| Bed and breakfast'!Z13*0.9</f>
        <v>24390</v>
      </c>
      <c r="AA11" s="257">
        <f>'C завтраками| Bed and breakfast'!AA13*0.9</f>
        <v>25470</v>
      </c>
      <c r="AB11" s="257">
        <f>'C завтраками| Bed and breakfast'!AB13*0.9</f>
        <v>25470</v>
      </c>
      <c r="AC11" s="257">
        <f>'C завтраками| Bed and breakfast'!AC13*0.9</f>
        <v>25470</v>
      </c>
      <c r="AD11" s="257">
        <f>'C завтраками| Bed and breakfast'!AD13*0.9</f>
        <v>25470</v>
      </c>
      <c r="AE11" s="257">
        <f>'C завтраками| Bed and breakfast'!AE13*0.9</f>
        <v>24390</v>
      </c>
      <c r="AF11" s="257">
        <f>'C завтраками| Bed and breakfast'!AF13*0.9</f>
        <v>24390</v>
      </c>
      <c r="AG11" s="257">
        <f>'C завтраками| Bed and breakfast'!AG13*0.9</f>
        <v>22230</v>
      </c>
      <c r="AH11" s="257">
        <f>'C завтраками| Bed and breakfast'!AH13*0.9</f>
        <v>21150</v>
      </c>
      <c r="AI11" s="257">
        <f>'C завтраками| Bed and breakfast'!AI13*0.9</f>
        <v>21150</v>
      </c>
      <c r="AJ11" s="257">
        <f>'C завтраками| Bed and breakfast'!AJ13*0.9</f>
        <v>22230</v>
      </c>
      <c r="AK11" s="257">
        <f>'C завтраками| Bed and breakfast'!AK13*0.9</f>
        <v>21150</v>
      </c>
      <c r="AL11" s="257">
        <f>'C завтраками| Bed and breakfast'!AL13*0.9</f>
        <v>23310</v>
      </c>
      <c r="AM11" s="257">
        <f>'C завтраками| Bed and breakfast'!AM13*0.9</f>
        <v>21150</v>
      </c>
    </row>
    <row r="12" spans="1:39" x14ac:dyDescent="0.2">
      <c r="A12" s="115">
        <v>2</v>
      </c>
      <c r="B12" s="257">
        <f>'C завтраками| Bed and breakfast'!B14*0.9</f>
        <v>23940</v>
      </c>
      <c r="C12" s="257">
        <f>'C завтраками| Bed and breakfast'!C14*0.9</f>
        <v>23940</v>
      </c>
      <c r="D12" s="257">
        <f>'C завтраками| Bed and breakfast'!D14*0.9</f>
        <v>22230</v>
      </c>
      <c r="E12" s="257">
        <f>'C завтраками| Bed and breakfast'!E14*0.9</f>
        <v>27810</v>
      </c>
      <c r="F12" s="257">
        <f>'C завтраками| Bed and breakfast'!F14*0.9</f>
        <v>29340</v>
      </c>
      <c r="G12" s="257">
        <f>'C завтраками| Bed and breakfast'!G14*0.9</f>
        <v>27810</v>
      </c>
      <c r="H12" s="257">
        <f>'C завтраками| Bed and breakfast'!H14*0.9</f>
        <v>22230</v>
      </c>
      <c r="I12" s="257">
        <f>'C завтраками| Bed and breakfast'!I14*0.9</f>
        <v>27180</v>
      </c>
      <c r="J12" s="257">
        <f>'C завтраками| Bed and breakfast'!J14*0.9</f>
        <v>27810</v>
      </c>
      <c r="K12" s="257">
        <f>'C завтраками| Bed and breakfast'!K14*0.9</f>
        <v>27180</v>
      </c>
      <c r="L12" s="257">
        <f>'C завтраками| Bed and breakfast'!L14*0.9</f>
        <v>27180</v>
      </c>
      <c r="M12" s="257">
        <f>'C завтраками| Bed and breakfast'!M14*0.9</f>
        <v>26100</v>
      </c>
      <c r="N12" s="257">
        <f>'C завтраками| Bed and breakfast'!N14*0.9</f>
        <v>26100</v>
      </c>
      <c r="O12" s="257">
        <f>'C завтраками| Bed and breakfast'!O14*0.9</f>
        <v>26100</v>
      </c>
      <c r="P12" s="257">
        <f>'C завтраками| Bed and breakfast'!P14*0.9</f>
        <v>26100</v>
      </c>
      <c r="Q12" s="257">
        <f>'C завтраками| Bed and breakfast'!Q14*0.9</f>
        <v>27180</v>
      </c>
      <c r="R12" s="257">
        <f>'C завтраками| Bed and breakfast'!R14*0.9</f>
        <v>29340</v>
      </c>
      <c r="S12" s="257">
        <f>'C завтраками| Bed and breakfast'!S14*0.9</f>
        <v>27810</v>
      </c>
      <c r="T12" s="257">
        <f>'C завтраками| Bed and breakfast'!T14*0.9</f>
        <v>27180</v>
      </c>
      <c r="U12" s="257">
        <f>'C завтраками| Bed and breakfast'!U14*0.9</f>
        <v>25020</v>
      </c>
      <c r="V12" s="257">
        <f>'C завтраками| Bed and breakfast'!V14*0.9</f>
        <v>23940</v>
      </c>
      <c r="W12" s="257">
        <f>'C завтраками| Bed and breakfast'!W14*0.9</f>
        <v>25020</v>
      </c>
      <c r="X12" s="257">
        <f>'C завтраками| Bed and breakfast'!X14*0.9</f>
        <v>27180</v>
      </c>
      <c r="Y12" s="257">
        <f>'C завтраками| Bed and breakfast'!Y14*0.9</f>
        <v>26100</v>
      </c>
      <c r="Z12" s="257">
        <f>'C завтраками| Bed and breakfast'!Z14*0.9</f>
        <v>26100</v>
      </c>
      <c r="AA12" s="257">
        <f>'C завтраками| Bed and breakfast'!AA14*0.9</f>
        <v>27180</v>
      </c>
      <c r="AB12" s="257">
        <f>'C завтраками| Bed and breakfast'!AB14*0.9</f>
        <v>27180</v>
      </c>
      <c r="AC12" s="257">
        <f>'C завтраками| Bed and breakfast'!AC14*0.9</f>
        <v>27180</v>
      </c>
      <c r="AD12" s="257">
        <f>'C завтраками| Bed and breakfast'!AD14*0.9</f>
        <v>27180</v>
      </c>
      <c r="AE12" s="257">
        <f>'C завтраками| Bed and breakfast'!AE14*0.9</f>
        <v>26100</v>
      </c>
      <c r="AF12" s="257">
        <f>'C завтраками| Bed and breakfast'!AF14*0.9</f>
        <v>26100</v>
      </c>
      <c r="AG12" s="257">
        <f>'C завтраками| Bed and breakfast'!AG14*0.9</f>
        <v>23940</v>
      </c>
      <c r="AH12" s="257">
        <f>'C завтраками| Bed and breakfast'!AH14*0.9</f>
        <v>22860</v>
      </c>
      <c r="AI12" s="257">
        <f>'C завтраками| Bed and breakfast'!AI14*0.9</f>
        <v>22860</v>
      </c>
      <c r="AJ12" s="257">
        <f>'C завтраками| Bed and breakfast'!AJ14*0.9</f>
        <v>23940</v>
      </c>
      <c r="AK12" s="257">
        <f>'C завтраками| Bed and breakfast'!AK14*0.9</f>
        <v>22860</v>
      </c>
      <c r="AL12" s="257">
        <f>'C завтраками| Bed and breakfast'!AL14*0.9</f>
        <v>25020</v>
      </c>
      <c r="AM12" s="257">
        <f>'C завтраками| Bed and breakfast'!AM14*0.9</f>
        <v>22860</v>
      </c>
    </row>
    <row r="13" spans="1:39" x14ac:dyDescent="0.2">
      <c r="A13" s="114" t="s">
        <v>137</v>
      </c>
      <c r="B13" s="257"/>
      <c r="C13" s="257"/>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7"/>
      <c r="AM13" s="257"/>
    </row>
    <row r="14" spans="1:39" x14ac:dyDescent="0.2">
      <c r="A14" s="115">
        <v>1</v>
      </c>
      <c r="B14" s="257">
        <f>'C завтраками| Bed and breakfast'!B16*0.9</f>
        <v>26730</v>
      </c>
      <c r="C14" s="257">
        <f>'C завтраками| Bed and breakfast'!C16*0.9</f>
        <v>26730</v>
      </c>
      <c r="D14" s="257">
        <f>'C завтраками| Bed and breakfast'!D16*0.9</f>
        <v>25020</v>
      </c>
      <c r="E14" s="257">
        <f>'C завтраками| Bed and breakfast'!E16*0.9</f>
        <v>30600</v>
      </c>
      <c r="F14" s="257">
        <f>'C завтраками| Bed and breakfast'!F16*0.9</f>
        <v>32130</v>
      </c>
      <c r="G14" s="257">
        <f>'C завтраками| Bed and breakfast'!G16*0.9</f>
        <v>30600</v>
      </c>
      <c r="H14" s="257">
        <f>'C завтраками| Bed and breakfast'!H16*0.9</f>
        <v>25020</v>
      </c>
      <c r="I14" s="257">
        <f>'C завтраками| Bed and breakfast'!I16*0.9</f>
        <v>29970</v>
      </c>
      <c r="J14" s="257">
        <f>'C завтраками| Bed and breakfast'!J16*0.9</f>
        <v>30600</v>
      </c>
      <c r="K14" s="257">
        <f>'C завтраками| Bed and breakfast'!K16*0.9</f>
        <v>29970</v>
      </c>
      <c r="L14" s="257">
        <f>'C завтраками| Bed and breakfast'!L16*0.9</f>
        <v>29970</v>
      </c>
      <c r="M14" s="257">
        <f>'C завтраками| Bed and breakfast'!M16*0.9</f>
        <v>28890</v>
      </c>
      <c r="N14" s="257">
        <f>'C завтраками| Bed and breakfast'!N16*0.9</f>
        <v>28890</v>
      </c>
      <c r="O14" s="257">
        <f>'C завтраками| Bed and breakfast'!O16*0.9</f>
        <v>28890</v>
      </c>
      <c r="P14" s="257">
        <f>'C завтраками| Bed and breakfast'!P16*0.9</f>
        <v>28890</v>
      </c>
      <c r="Q14" s="257">
        <f>'C завтраками| Bed and breakfast'!Q16*0.9</f>
        <v>29970</v>
      </c>
      <c r="R14" s="257">
        <f>'C завтраками| Bed and breakfast'!R16*0.9</f>
        <v>32130</v>
      </c>
      <c r="S14" s="257">
        <f>'C завтраками| Bed and breakfast'!S16*0.9</f>
        <v>30600</v>
      </c>
      <c r="T14" s="257">
        <f>'C завтраками| Bed and breakfast'!T16*0.9</f>
        <v>29970</v>
      </c>
      <c r="U14" s="257">
        <f>'C завтраками| Bed and breakfast'!U16*0.9</f>
        <v>27810</v>
      </c>
      <c r="V14" s="257">
        <f>'C завтраками| Bed and breakfast'!V16*0.9</f>
        <v>26730</v>
      </c>
      <c r="W14" s="257">
        <f>'C завтраками| Bed and breakfast'!W16*0.9</f>
        <v>27810</v>
      </c>
      <c r="X14" s="257">
        <f>'C завтраками| Bed and breakfast'!X16*0.9</f>
        <v>29970</v>
      </c>
      <c r="Y14" s="257">
        <f>'C завтраками| Bed and breakfast'!Y16*0.9</f>
        <v>28890</v>
      </c>
      <c r="Z14" s="257">
        <f>'C завтраками| Bed and breakfast'!Z16*0.9</f>
        <v>28890</v>
      </c>
      <c r="AA14" s="257">
        <f>'C завтраками| Bed and breakfast'!AA16*0.9</f>
        <v>29970</v>
      </c>
      <c r="AB14" s="257">
        <f>'C завтраками| Bed and breakfast'!AB16*0.9</f>
        <v>29970</v>
      </c>
      <c r="AC14" s="257">
        <f>'C завтраками| Bed and breakfast'!AC16*0.9</f>
        <v>29970</v>
      </c>
      <c r="AD14" s="257">
        <f>'C завтраками| Bed and breakfast'!AD16*0.9</f>
        <v>29970</v>
      </c>
      <c r="AE14" s="257">
        <f>'C завтраками| Bed and breakfast'!AE16*0.9</f>
        <v>28890</v>
      </c>
      <c r="AF14" s="257">
        <f>'C завтраками| Bed and breakfast'!AF16*0.9</f>
        <v>28890</v>
      </c>
      <c r="AG14" s="257">
        <f>'C завтраками| Bed and breakfast'!AG16*0.9</f>
        <v>26730</v>
      </c>
      <c r="AH14" s="257">
        <f>'C завтраками| Bed and breakfast'!AH16*0.9</f>
        <v>25650</v>
      </c>
      <c r="AI14" s="257">
        <f>'C завтраками| Bed and breakfast'!AI16*0.9</f>
        <v>25650</v>
      </c>
      <c r="AJ14" s="257">
        <f>'C завтраками| Bed and breakfast'!AJ16*0.9</f>
        <v>26730</v>
      </c>
      <c r="AK14" s="257">
        <f>'C завтраками| Bed and breakfast'!AK16*0.9</f>
        <v>25650</v>
      </c>
      <c r="AL14" s="257">
        <f>'C завтраками| Bed and breakfast'!AL16*0.9</f>
        <v>27810</v>
      </c>
      <c r="AM14" s="257">
        <f>'C завтраками| Bed and breakfast'!AM16*0.9</f>
        <v>25650</v>
      </c>
    </row>
    <row r="15" spans="1:39" x14ac:dyDescent="0.2">
      <c r="A15" s="115">
        <v>2</v>
      </c>
      <c r="B15" s="257">
        <f>'C завтраками| Bed and breakfast'!B17*0.9</f>
        <v>28440</v>
      </c>
      <c r="C15" s="257">
        <f>'C завтраками| Bed and breakfast'!C17*0.9</f>
        <v>28440</v>
      </c>
      <c r="D15" s="257">
        <f>'C завтраками| Bed and breakfast'!D17*0.9</f>
        <v>26730</v>
      </c>
      <c r="E15" s="257">
        <f>'C завтраками| Bed and breakfast'!E17*0.9</f>
        <v>32310</v>
      </c>
      <c r="F15" s="257">
        <f>'C завтраками| Bed and breakfast'!F17*0.9</f>
        <v>33840</v>
      </c>
      <c r="G15" s="257">
        <f>'C завтраками| Bed and breakfast'!G17*0.9</f>
        <v>32310</v>
      </c>
      <c r="H15" s="257">
        <f>'C завтраками| Bed and breakfast'!H17*0.9</f>
        <v>26730</v>
      </c>
      <c r="I15" s="257">
        <f>'C завтраками| Bed and breakfast'!I17*0.9</f>
        <v>31680</v>
      </c>
      <c r="J15" s="257">
        <f>'C завтраками| Bed and breakfast'!J17*0.9</f>
        <v>32310</v>
      </c>
      <c r="K15" s="257">
        <f>'C завтраками| Bed and breakfast'!K17*0.9</f>
        <v>31680</v>
      </c>
      <c r="L15" s="257">
        <f>'C завтраками| Bed and breakfast'!L17*0.9</f>
        <v>31680</v>
      </c>
      <c r="M15" s="257">
        <f>'C завтраками| Bed and breakfast'!M17*0.9</f>
        <v>30600</v>
      </c>
      <c r="N15" s="257">
        <f>'C завтраками| Bed and breakfast'!N17*0.9</f>
        <v>30600</v>
      </c>
      <c r="O15" s="257">
        <f>'C завтраками| Bed and breakfast'!O17*0.9</f>
        <v>30600</v>
      </c>
      <c r="P15" s="257">
        <f>'C завтраками| Bed and breakfast'!P17*0.9</f>
        <v>30600</v>
      </c>
      <c r="Q15" s="257">
        <f>'C завтраками| Bed and breakfast'!Q17*0.9</f>
        <v>31680</v>
      </c>
      <c r="R15" s="257">
        <f>'C завтраками| Bed and breakfast'!R17*0.9</f>
        <v>33840</v>
      </c>
      <c r="S15" s="257">
        <f>'C завтраками| Bed and breakfast'!S17*0.9</f>
        <v>32310</v>
      </c>
      <c r="T15" s="257">
        <f>'C завтраками| Bed and breakfast'!T17*0.9</f>
        <v>31680</v>
      </c>
      <c r="U15" s="257">
        <f>'C завтраками| Bed and breakfast'!U17*0.9</f>
        <v>29520</v>
      </c>
      <c r="V15" s="257">
        <f>'C завтраками| Bed and breakfast'!V17*0.9</f>
        <v>28440</v>
      </c>
      <c r="W15" s="257">
        <f>'C завтраками| Bed and breakfast'!W17*0.9</f>
        <v>29520</v>
      </c>
      <c r="X15" s="257">
        <f>'C завтраками| Bed and breakfast'!X17*0.9</f>
        <v>31680</v>
      </c>
      <c r="Y15" s="257">
        <f>'C завтраками| Bed and breakfast'!Y17*0.9</f>
        <v>30600</v>
      </c>
      <c r="Z15" s="257">
        <f>'C завтраками| Bed and breakfast'!Z17*0.9</f>
        <v>30600</v>
      </c>
      <c r="AA15" s="257">
        <f>'C завтраками| Bed and breakfast'!AA17*0.9</f>
        <v>31680</v>
      </c>
      <c r="AB15" s="257">
        <f>'C завтраками| Bed and breakfast'!AB17*0.9</f>
        <v>31680</v>
      </c>
      <c r="AC15" s="257">
        <f>'C завтраками| Bed and breakfast'!AC17*0.9</f>
        <v>31680</v>
      </c>
      <c r="AD15" s="257">
        <f>'C завтраками| Bed and breakfast'!AD17*0.9</f>
        <v>31680</v>
      </c>
      <c r="AE15" s="257">
        <f>'C завтраками| Bed and breakfast'!AE17*0.9</f>
        <v>30600</v>
      </c>
      <c r="AF15" s="257">
        <f>'C завтраками| Bed and breakfast'!AF17*0.9</f>
        <v>30600</v>
      </c>
      <c r="AG15" s="257">
        <f>'C завтраками| Bed and breakfast'!AG17*0.9</f>
        <v>28440</v>
      </c>
      <c r="AH15" s="257">
        <f>'C завтраками| Bed and breakfast'!AH17*0.9</f>
        <v>27360</v>
      </c>
      <c r="AI15" s="257">
        <f>'C завтраками| Bed and breakfast'!AI17*0.9</f>
        <v>27360</v>
      </c>
      <c r="AJ15" s="257">
        <f>'C завтраками| Bed and breakfast'!AJ17*0.9</f>
        <v>28440</v>
      </c>
      <c r="AK15" s="257">
        <f>'C завтраками| Bed and breakfast'!AK17*0.9</f>
        <v>27360</v>
      </c>
      <c r="AL15" s="257">
        <f>'C завтраками| Bed and breakfast'!AL17*0.9</f>
        <v>29520</v>
      </c>
      <c r="AM15" s="257">
        <f>'C завтраками| Bed and breakfast'!AM17*0.9</f>
        <v>27360</v>
      </c>
    </row>
    <row r="16" spans="1:39" x14ac:dyDescent="0.2">
      <c r="A16" s="97" t="s">
        <v>139</v>
      </c>
      <c r="B16" s="257"/>
      <c r="C16" s="257"/>
      <c r="D16" s="257"/>
      <c r="E16" s="257"/>
      <c r="F16" s="257"/>
      <c r="G16" s="257"/>
      <c r="H16" s="257"/>
      <c r="I16" s="257"/>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257"/>
    </row>
    <row r="17" spans="1:39" x14ac:dyDescent="0.2">
      <c r="A17" s="98" t="s">
        <v>78</v>
      </c>
      <c r="B17" s="257">
        <f>'C завтраками| Bed and breakfast'!B19*0.9</f>
        <v>54540</v>
      </c>
      <c r="C17" s="257">
        <f>'C завтраками| Bed and breakfast'!C19*0.9</f>
        <v>54540</v>
      </c>
      <c r="D17" s="257">
        <f>'C завтраками| Bed and breakfast'!D19*0.9</f>
        <v>52830</v>
      </c>
      <c r="E17" s="257">
        <f>'C завтраками| Bed and breakfast'!E19*0.9</f>
        <v>58410</v>
      </c>
      <c r="F17" s="257">
        <f>'C завтраками| Bed and breakfast'!F19*0.9</f>
        <v>59940</v>
      </c>
      <c r="G17" s="257">
        <f>'C завтраками| Bed and breakfast'!G19*0.9</f>
        <v>58410</v>
      </c>
      <c r="H17" s="257">
        <f>'C завтраками| Bed and breakfast'!H19*0.9</f>
        <v>52830</v>
      </c>
      <c r="I17" s="257">
        <f>'C завтраками| Bed and breakfast'!I19*0.9</f>
        <v>57780</v>
      </c>
      <c r="J17" s="257">
        <f>'C завтраками| Bed and breakfast'!J19*0.9</f>
        <v>58410</v>
      </c>
      <c r="K17" s="257">
        <f>'C завтраками| Bed and breakfast'!K19*0.9</f>
        <v>57780</v>
      </c>
      <c r="L17" s="257">
        <f>'C завтраками| Bed and breakfast'!L19*0.9</f>
        <v>57780</v>
      </c>
      <c r="M17" s="257">
        <f>'C завтраками| Bed and breakfast'!M19*0.9</f>
        <v>56700</v>
      </c>
      <c r="N17" s="257">
        <f>'C завтраками| Bed and breakfast'!N19*0.9</f>
        <v>56700</v>
      </c>
      <c r="O17" s="257">
        <f>'C завтраками| Bed and breakfast'!O19*0.9</f>
        <v>56700</v>
      </c>
      <c r="P17" s="257">
        <f>'C завтраками| Bed and breakfast'!P19*0.9</f>
        <v>56700</v>
      </c>
      <c r="Q17" s="257">
        <f>'C завтраками| Bed and breakfast'!Q19*0.9</f>
        <v>57780</v>
      </c>
      <c r="R17" s="257">
        <f>'C завтраками| Bed and breakfast'!R19*0.9</f>
        <v>59940</v>
      </c>
      <c r="S17" s="257">
        <f>'C завтраками| Bed and breakfast'!S19*0.9</f>
        <v>58410</v>
      </c>
      <c r="T17" s="257">
        <f>'C завтраками| Bed and breakfast'!T19*0.9</f>
        <v>57780</v>
      </c>
      <c r="U17" s="257">
        <f>'C завтраками| Bed and breakfast'!U19*0.9</f>
        <v>55620</v>
      </c>
      <c r="V17" s="257">
        <f>'C завтраками| Bed and breakfast'!V19*0.9</f>
        <v>54540</v>
      </c>
      <c r="W17" s="257">
        <f>'C завтраками| Bed and breakfast'!W19*0.9</f>
        <v>55620</v>
      </c>
      <c r="X17" s="257">
        <f>'C завтраками| Bed and breakfast'!X19*0.9</f>
        <v>57780</v>
      </c>
      <c r="Y17" s="257">
        <f>'C завтраками| Bed and breakfast'!Y19*0.9</f>
        <v>56700</v>
      </c>
      <c r="Z17" s="257">
        <f>'C завтраками| Bed and breakfast'!Z19*0.9</f>
        <v>56700</v>
      </c>
      <c r="AA17" s="257">
        <f>'C завтраками| Bed and breakfast'!AA19*0.9</f>
        <v>57780</v>
      </c>
      <c r="AB17" s="257">
        <f>'C завтраками| Bed and breakfast'!AB19*0.9</f>
        <v>57780</v>
      </c>
      <c r="AC17" s="257">
        <f>'C завтраками| Bed and breakfast'!AC19*0.9</f>
        <v>57780</v>
      </c>
      <c r="AD17" s="257">
        <f>'C завтраками| Bed and breakfast'!AD19*0.9</f>
        <v>57780</v>
      </c>
      <c r="AE17" s="257">
        <f>'C завтраками| Bed and breakfast'!AE19*0.9</f>
        <v>56700</v>
      </c>
      <c r="AF17" s="257">
        <f>'C завтраками| Bed and breakfast'!AF19*0.9</f>
        <v>56700</v>
      </c>
      <c r="AG17" s="257">
        <f>'C завтраками| Bed and breakfast'!AG19*0.9</f>
        <v>54540</v>
      </c>
      <c r="AH17" s="257">
        <f>'C завтраками| Bed and breakfast'!AH19*0.9</f>
        <v>53460</v>
      </c>
      <c r="AI17" s="257">
        <f>'C завтраками| Bed and breakfast'!AI19*0.9</f>
        <v>53460</v>
      </c>
      <c r="AJ17" s="257">
        <f>'C завтраками| Bed and breakfast'!AJ19*0.9</f>
        <v>54540</v>
      </c>
      <c r="AK17" s="257">
        <f>'C завтраками| Bed and breakfast'!AK19*0.9</f>
        <v>53460</v>
      </c>
      <c r="AL17" s="257">
        <f>'C завтраками| Bed and breakfast'!AL19*0.9</f>
        <v>55620</v>
      </c>
      <c r="AM17" s="257">
        <f>'C завтраками| Bed and breakfast'!AM19*0.9</f>
        <v>53460</v>
      </c>
    </row>
    <row r="18" spans="1:39" x14ac:dyDescent="0.2">
      <c r="A18" s="97" t="s">
        <v>138</v>
      </c>
      <c r="B18" s="257"/>
      <c r="C18" s="257"/>
      <c r="D18" s="257"/>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row>
    <row r="19" spans="1:39" x14ac:dyDescent="0.2">
      <c r="A19" s="98" t="s">
        <v>67</v>
      </c>
      <c r="B19" s="257">
        <f>'C завтраками| Bed and breakfast'!B21*0.9</f>
        <v>72540</v>
      </c>
      <c r="C19" s="257">
        <f>'C завтраками| Bed and breakfast'!C21*0.9</f>
        <v>72540</v>
      </c>
      <c r="D19" s="257">
        <f>'C завтраками| Bed and breakfast'!D21*0.9</f>
        <v>70830</v>
      </c>
      <c r="E19" s="257">
        <f>'C завтраками| Bed and breakfast'!E21*0.9</f>
        <v>76410</v>
      </c>
      <c r="F19" s="257">
        <f>'C завтраками| Bed and breakfast'!F21*0.9</f>
        <v>77940</v>
      </c>
      <c r="G19" s="257">
        <f>'C завтраками| Bed and breakfast'!G21*0.9</f>
        <v>76410</v>
      </c>
      <c r="H19" s="257">
        <f>'C завтраками| Bed and breakfast'!H21*0.9</f>
        <v>70830</v>
      </c>
      <c r="I19" s="257">
        <f>'C завтраками| Bed and breakfast'!I21*0.9</f>
        <v>75780</v>
      </c>
      <c r="J19" s="257">
        <f>'C завтраками| Bed and breakfast'!J21*0.9</f>
        <v>76410</v>
      </c>
      <c r="K19" s="257">
        <f>'C завтраками| Bed and breakfast'!K21*0.9</f>
        <v>75780</v>
      </c>
      <c r="L19" s="257">
        <f>'C завтраками| Bed and breakfast'!L21*0.9</f>
        <v>75780</v>
      </c>
      <c r="M19" s="257">
        <f>'C завтраками| Bed and breakfast'!M21*0.9</f>
        <v>74700</v>
      </c>
      <c r="N19" s="257">
        <f>'C завтраками| Bed and breakfast'!N21*0.9</f>
        <v>74700</v>
      </c>
      <c r="O19" s="257">
        <f>'C завтраками| Bed and breakfast'!O21*0.9</f>
        <v>74700</v>
      </c>
      <c r="P19" s="257">
        <f>'C завтраками| Bed and breakfast'!P21*0.9</f>
        <v>74700</v>
      </c>
      <c r="Q19" s="257">
        <f>'C завтраками| Bed and breakfast'!Q21*0.9</f>
        <v>75780</v>
      </c>
      <c r="R19" s="257">
        <f>'C завтраками| Bed and breakfast'!R21*0.9</f>
        <v>77940</v>
      </c>
      <c r="S19" s="257">
        <f>'C завтраками| Bed and breakfast'!S21*0.9</f>
        <v>76410</v>
      </c>
      <c r="T19" s="257">
        <f>'C завтраками| Bed and breakfast'!T21*0.9</f>
        <v>75780</v>
      </c>
      <c r="U19" s="257">
        <f>'C завтраками| Bed and breakfast'!U21*0.9</f>
        <v>73620</v>
      </c>
      <c r="V19" s="257">
        <f>'C завтраками| Bed and breakfast'!V21*0.9</f>
        <v>72540</v>
      </c>
      <c r="W19" s="257">
        <f>'C завтраками| Bed and breakfast'!W21*0.9</f>
        <v>73620</v>
      </c>
      <c r="X19" s="257">
        <f>'C завтраками| Bed and breakfast'!X21*0.9</f>
        <v>75780</v>
      </c>
      <c r="Y19" s="257">
        <f>'C завтраками| Bed and breakfast'!Y21*0.9</f>
        <v>74700</v>
      </c>
      <c r="Z19" s="257">
        <f>'C завтраками| Bed and breakfast'!Z21*0.9</f>
        <v>74700</v>
      </c>
      <c r="AA19" s="257">
        <f>'C завтраками| Bed and breakfast'!AA21*0.9</f>
        <v>75780</v>
      </c>
      <c r="AB19" s="257">
        <f>'C завтраками| Bed and breakfast'!AB21*0.9</f>
        <v>75780</v>
      </c>
      <c r="AC19" s="257">
        <f>'C завтраками| Bed and breakfast'!AC21*0.9</f>
        <v>75780</v>
      </c>
      <c r="AD19" s="257">
        <f>'C завтраками| Bed and breakfast'!AD21*0.9</f>
        <v>75780</v>
      </c>
      <c r="AE19" s="257">
        <f>'C завтраками| Bed and breakfast'!AE21*0.9</f>
        <v>74700</v>
      </c>
      <c r="AF19" s="257">
        <f>'C завтраками| Bed and breakfast'!AF21*0.9</f>
        <v>74700</v>
      </c>
      <c r="AG19" s="257">
        <f>'C завтраками| Bed and breakfast'!AG21*0.9</f>
        <v>72540</v>
      </c>
      <c r="AH19" s="257">
        <f>'C завтраками| Bed and breakfast'!AH21*0.9</f>
        <v>71460</v>
      </c>
      <c r="AI19" s="257">
        <f>'C завтраками| Bed and breakfast'!AI21*0.9</f>
        <v>71460</v>
      </c>
      <c r="AJ19" s="257">
        <f>'C завтраками| Bed and breakfast'!AJ21*0.9</f>
        <v>72540</v>
      </c>
      <c r="AK19" s="257">
        <f>'C завтраками| Bed and breakfast'!AK21*0.9</f>
        <v>71460</v>
      </c>
      <c r="AL19" s="257">
        <f>'C завтраками| Bed and breakfast'!AL21*0.9</f>
        <v>73620</v>
      </c>
      <c r="AM19" s="257">
        <f>'C завтраками| Bed and breakfast'!AM21*0.9</f>
        <v>71460</v>
      </c>
    </row>
    <row r="20" spans="1:39" x14ac:dyDescent="0.2">
      <c r="A20" s="86"/>
      <c r="B20" s="258"/>
      <c r="C20" s="258"/>
      <c r="D20" s="258"/>
      <c r="E20" s="258"/>
      <c r="F20" s="258"/>
      <c r="G20" s="258"/>
      <c r="H20" s="258"/>
      <c r="I20" s="258"/>
      <c r="J20" s="258"/>
      <c r="K20" s="258"/>
      <c r="L20" s="258"/>
      <c r="M20" s="258"/>
      <c r="N20" s="258"/>
      <c r="O20" s="258"/>
      <c r="P20" s="258"/>
      <c r="Q20" s="258"/>
      <c r="R20" s="258"/>
      <c r="S20" s="258"/>
      <c r="T20" s="258"/>
      <c r="U20" s="258"/>
      <c r="V20" s="258"/>
      <c r="W20" s="258"/>
      <c r="X20" s="258"/>
      <c r="Y20" s="258"/>
      <c r="Z20" s="258"/>
      <c r="AA20" s="258"/>
      <c r="AB20" s="258"/>
      <c r="AC20" s="258"/>
      <c r="AD20" s="258"/>
      <c r="AE20" s="258"/>
      <c r="AF20" s="258"/>
      <c r="AG20" s="258"/>
      <c r="AH20" s="258"/>
      <c r="AI20" s="258"/>
      <c r="AJ20" s="258"/>
      <c r="AK20" s="258"/>
      <c r="AL20" s="258"/>
      <c r="AM20" s="258"/>
    </row>
    <row r="21" spans="1:39" ht="30.75" customHeight="1" x14ac:dyDescent="0.2">
      <c r="A21" s="240" t="s">
        <v>163</v>
      </c>
      <c r="B21" s="201">
        <f t="shared" ref="B21" si="0">B2</f>
        <v>45824</v>
      </c>
      <c r="C21" s="201">
        <f t="shared" ref="C21:AM21" si="1">C2</f>
        <v>45827</v>
      </c>
      <c r="D21" s="201">
        <f t="shared" si="1"/>
        <v>45829</v>
      </c>
      <c r="E21" s="201">
        <f t="shared" si="1"/>
        <v>45831</v>
      </c>
      <c r="F21" s="201">
        <f t="shared" si="1"/>
        <v>45832</v>
      </c>
      <c r="G21" s="201">
        <f t="shared" si="1"/>
        <v>45835</v>
      </c>
      <c r="H21" s="201">
        <f t="shared" si="1"/>
        <v>45836</v>
      </c>
      <c r="I21" s="201">
        <f t="shared" si="1"/>
        <v>45839</v>
      </c>
      <c r="J21" s="201">
        <f t="shared" si="1"/>
        <v>45847</v>
      </c>
      <c r="K21" s="201">
        <f t="shared" si="1"/>
        <v>45849</v>
      </c>
      <c r="L21" s="201">
        <f t="shared" si="1"/>
        <v>45851</v>
      </c>
      <c r="M21" s="201">
        <f t="shared" si="1"/>
        <v>45852</v>
      </c>
      <c r="N21" s="201">
        <f t="shared" si="1"/>
        <v>45856</v>
      </c>
      <c r="O21" s="201">
        <f t="shared" si="1"/>
        <v>45858</v>
      </c>
      <c r="P21" s="201">
        <f t="shared" si="1"/>
        <v>45860</v>
      </c>
      <c r="Q21" s="201">
        <f t="shared" si="1"/>
        <v>45861</v>
      </c>
      <c r="R21" s="201">
        <f t="shared" si="1"/>
        <v>45863</v>
      </c>
      <c r="S21" s="201">
        <f t="shared" si="1"/>
        <v>45864</v>
      </c>
      <c r="T21" s="201">
        <f t="shared" si="1"/>
        <v>45865</v>
      </c>
      <c r="U21" s="201">
        <f t="shared" si="1"/>
        <v>45867</v>
      </c>
      <c r="V21" s="201">
        <f t="shared" si="1"/>
        <v>45869</v>
      </c>
      <c r="W21" s="201">
        <f t="shared" si="1"/>
        <v>45870</v>
      </c>
      <c r="X21" s="201">
        <f t="shared" si="1"/>
        <v>45873</v>
      </c>
      <c r="Y21" s="201">
        <f t="shared" si="1"/>
        <v>45878</v>
      </c>
      <c r="Z21" s="201">
        <f t="shared" si="1"/>
        <v>45879</v>
      </c>
      <c r="AA21" s="201">
        <f t="shared" si="1"/>
        <v>45880</v>
      </c>
      <c r="AB21" s="201">
        <f t="shared" si="1"/>
        <v>45881</v>
      </c>
      <c r="AC21" s="201">
        <f t="shared" si="1"/>
        <v>45883</v>
      </c>
      <c r="AD21" s="201">
        <f t="shared" si="1"/>
        <v>45887</v>
      </c>
      <c r="AE21" s="201">
        <f t="shared" si="1"/>
        <v>45891</v>
      </c>
      <c r="AF21" s="201">
        <f t="shared" si="1"/>
        <v>45893</v>
      </c>
      <c r="AG21" s="201">
        <f t="shared" si="1"/>
        <v>45896</v>
      </c>
      <c r="AH21" s="201">
        <f t="shared" si="1"/>
        <v>45899</v>
      </c>
      <c r="AI21" s="201">
        <f t="shared" si="1"/>
        <v>45901</v>
      </c>
      <c r="AJ21" s="201">
        <f t="shared" si="1"/>
        <v>45902</v>
      </c>
      <c r="AK21" s="201">
        <f t="shared" si="1"/>
        <v>45905</v>
      </c>
      <c r="AL21" s="201">
        <f t="shared" si="1"/>
        <v>45913</v>
      </c>
      <c r="AM21" s="201">
        <f t="shared" si="1"/>
        <v>45921</v>
      </c>
    </row>
    <row r="22" spans="1:39" x14ac:dyDescent="0.2">
      <c r="A22" s="112" t="s">
        <v>124</v>
      </c>
      <c r="B22" s="202">
        <f t="shared" ref="B22" si="2">B3</f>
        <v>45826</v>
      </c>
      <c r="C22" s="202">
        <f t="shared" ref="C22:AM22" si="3">C3</f>
        <v>45828</v>
      </c>
      <c r="D22" s="202">
        <f t="shared" si="3"/>
        <v>45830</v>
      </c>
      <c r="E22" s="202">
        <f t="shared" si="3"/>
        <v>45831</v>
      </c>
      <c r="F22" s="202">
        <f t="shared" si="3"/>
        <v>45834</v>
      </c>
      <c r="G22" s="202">
        <f t="shared" si="3"/>
        <v>45835</v>
      </c>
      <c r="H22" s="202">
        <f t="shared" si="3"/>
        <v>45838</v>
      </c>
      <c r="I22" s="202">
        <f t="shared" si="3"/>
        <v>45846</v>
      </c>
      <c r="J22" s="202">
        <f t="shared" si="3"/>
        <v>45848</v>
      </c>
      <c r="K22" s="202">
        <f t="shared" si="3"/>
        <v>45850</v>
      </c>
      <c r="L22" s="202">
        <f t="shared" si="3"/>
        <v>45851</v>
      </c>
      <c r="M22" s="202">
        <f t="shared" si="3"/>
        <v>45855</v>
      </c>
      <c r="N22" s="202">
        <f t="shared" si="3"/>
        <v>45857</v>
      </c>
      <c r="O22" s="202">
        <f t="shared" si="3"/>
        <v>45859</v>
      </c>
      <c r="P22" s="202">
        <f t="shared" si="3"/>
        <v>45860</v>
      </c>
      <c r="Q22" s="202">
        <f t="shared" si="3"/>
        <v>45862</v>
      </c>
      <c r="R22" s="202">
        <f t="shared" si="3"/>
        <v>45863</v>
      </c>
      <c r="S22" s="202">
        <f t="shared" si="3"/>
        <v>45864</v>
      </c>
      <c r="T22" s="202">
        <f t="shared" si="3"/>
        <v>45866</v>
      </c>
      <c r="U22" s="202">
        <f t="shared" si="3"/>
        <v>45868</v>
      </c>
      <c r="V22" s="202">
        <f t="shared" si="3"/>
        <v>45869</v>
      </c>
      <c r="W22" s="202">
        <f t="shared" si="3"/>
        <v>45872</v>
      </c>
      <c r="X22" s="202">
        <f t="shared" si="3"/>
        <v>45877</v>
      </c>
      <c r="Y22" s="202">
        <f t="shared" si="3"/>
        <v>45878</v>
      </c>
      <c r="Z22" s="202">
        <f t="shared" si="3"/>
        <v>45879</v>
      </c>
      <c r="AA22" s="202">
        <f t="shared" si="3"/>
        <v>45880</v>
      </c>
      <c r="AB22" s="202">
        <f t="shared" si="3"/>
        <v>45882</v>
      </c>
      <c r="AC22" s="202">
        <f t="shared" si="3"/>
        <v>45886</v>
      </c>
      <c r="AD22" s="202">
        <f t="shared" si="3"/>
        <v>45890</v>
      </c>
      <c r="AE22" s="202">
        <f t="shared" si="3"/>
        <v>45892</v>
      </c>
      <c r="AF22" s="202">
        <f t="shared" si="3"/>
        <v>45895</v>
      </c>
      <c r="AG22" s="202">
        <f t="shared" si="3"/>
        <v>45898</v>
      </c>
      <c r="AH22" s="202">
        <f t="shared" si="3"/>
        <v>45900</v>
      </c>
      <c r="AI22" s="202">
        <f t="shared" si="3"/>
        <v>45901</v>
      </c>
      <c r="AJ22" s="202">
        <f t="shared" si="3"/>
        <v>45904</v>
      </c>
      <c r="AK22" s="202">
        <f t="shared" si="3"/>
        <v>45912</v>
      </c>
      <c r="AL22" s="202">
        <f t="shared" si="3"/>
        <v>45920</v>
      </c>
      <c r="AM22" s="202">
        <f t="shared" si="3"/>
        <v>45930</v>
      </c>
    </row>
    <row r="23" spans="1:39" x14ac:dyDescent="0.2">
      <c r="A23" s="113" t="s">
        <v>148</v>
      </c>
      <c r="B23" s="258"/>
      <c r="C23" s="258"/>
      <c r="D23" s="258"/>
      <c r="E23" s="258"/>
      <c r="F23" s="258"/>
      <c r="G23" s="258"/>
      <c r="H23" s="258"/>
      <c r="I23" s="258"/>
      <c r="J23" s="258"/>
      <c r="K23" s="258"/>
      <c r="L23" s="258"/>
      <c r="M23" s="258"/>
      <c r="N23" s="258"/>
      <c r="O23" s="258"/>
      <c r="P23" s="258"/>
      <c r="Q23" s="258"/>
      <c r="R23" s="258"/>
      <c r="S23" s="258"/>
      <c r="T23" s="258"/>
      <c r="U23" s="258"/>
      <c r="V23" s="258"/>
      <c r="W23" s="258"/>
      <c r="X23" s="258"/>
      <c r="Y23" s="258"/>
      <c r="Z23" s="258"/>
      <c r="AA23" s="258"/>
      <c r="AB23" s="258"/>
      <c r="AC23" s="258"/>
      <c r="AD23" s="258"/>
      <c r="AE23" s="258"/>
      <c r="AF23" s="258"/>
      <c r="AG23" s="258"/>
      <c r="AH23" s="258"/>
      <c r="AI23" s="258"/>
      <c r="AJ23" s="258"/>
      <c r="AK23" s="258"/>
      <c r="AL23" s="258"/>
      <c r="AM23" s="258"/>
    </row>
    <row r="24" spans="1:39" x14ac:dyDescent="0.2">
      <c r="A24" s="115">
        <v>1</v>
      </c>
      <c r="B24" s="263">
        <f t="shared" ref="B24" si="4">ROUNDUP(B5*0.9,)</f>
        <v>11097</v>
      </c>
      <c r="C24" s="263">
        <f t="shared" ref="C24:AM24" si="5">ROUNDUP(C5*0.9,)</f>
        <v>11097</v>
      </c>
      <c r="D24" s="263">
        <f t="shared" si="5"/>
        <v>9558</v>
      </c>
      <c r="E24" s="263">
        <f t="shared" si="5"/>
        <v>14580</v>
      </c>
      <c r="F24" s="263">
        <f t="shared" si="5"/>
        <v>15957</v>
      </c>
      <c r="G24" s="263">
        <f t="shared" si="5"/>
        <v>14580</v>
      </c>
      <c r="H24" s="263">
        <f t="shared" si="5"/>
        <v>9558</v>
      </c>
      <c r="I24" s="263">
        <f t="shared" si="5"/>
        <v>14013</v>
      </c>
      <c r="J24" s="263">
        <f t="shared" si="5"/>
        <v>14580</v>
      </c>
      <c r="K24" s="263">
        <f t="shared" si="5"/>
        <v>14013</v>
      </c>
      <c r="L24" s="263">
        <f t="shared" si="5"/>
        <v>14013</v>
      </c>
      <c r="M24" s="263">
        <f t="shared" si="5"/>
        <v>13041</v>
      </c>
      <c r="N24" s="263">
        <f t="shared" si="5"/>
        <v>13041</v>
      </c>
      <c r="O24" s="263">
        <f t="shared" si="5"/>
        <v>13041</v>
      </c>
      <c r="P24" s="263">
        <f t="shared" si="5"/>
        <v>13041</v>
      </c>
      <c r="Q24" s="263">
        <f t="shared" si="5"/>
        <v>14013</v>
      </c>
      <c r="R24" s="263">
        <f t="shared" si="5"/>
        <v>15957</v>
      </c>
      <c r="S24" s="263">
        <f t="shared" si="5"/>
        <v>14580</v>
      </c>
      <c r="T24" s="263">
        <f t="shared" si="5"/>
        <v>14013</v>
      </c>
      <c r="U24" s="263">
        <f t="shared" si="5"/>
        <v>12069</v>
      </c>
      <c r="V24" s="263">
        <f t="shared" si="5"/>
        <v>11097</v>
      </c>
      <c r="W24" s="263">
        <f t="shared" si="5"/>
        <v>12069</v>
      </c>
      <c r="X24" s="263">
        <f t="shared" si="5"/>
        <v>14013</v>
      </c>
      <c r="Y24" s="263">
        <f t="shared" si="5"/>
        <v>13041</v>
      </c>
      <c r="Z24" s="263">
        <f t="shared" si="5"/>
        <v>13041</v>
      </c>
      <c r="AA24" s="263">
        <f t="shared" si="5"/>
        <v>14013</v>
      </c>
      <c r="AB24" s="263">
        <f t="shared" si="5"/>
        <v>14013</v>
      </c>
      <c r="AC24" s="263">
        <f t="shared" si="5"/>
        <v>14013</v>
      </c>
      <c r="AD24" s="263">
        <f t="shared" si="5"/>
        <v>14013</v>
      </c>
      <c r="AE24" s="263">
        <f t="shared" si="5"/>
        <v>13041</v>
      </c>
      <c r="AF24" s="263">
        <f t="shared" si="5"/>
        <v>13041</v>
      </c>
      <c r="AG24" s="263">
        <f t="shared" si="5"/>
        <v>11097</v>
      </c>
      <c r="AH24" s="263">
        <f t="shared" si="5"/>
        <v>10125</v>
      </c>
      <c r="AI24" s="263">
        <f t="shared" si="5"/>
        <v>10125</v>
      </c>
      <c r="AJ24" s="263">
        <f t="shared" si="5"/>
        <v>11097</v>
      </c>
      <c r="AK24" s="263">
        <f t="shared" si="5"/>
        <v>10125</v>
      </c>
      <c r="AL24" s="263">
        <f t="shared" si="5"/>
        <v>12069</v>
      </c>
      <c r="AM24" s="263">
        <f t="shared" si="5"/>
        <v>10125</v>
      </c>
    </row>
    <row r="25" spans="1:39" x14ac:dyDescent="0.2">
      <c r="A25" s="115">
        <v>2</v>
      </c>
      <c r="B25" s="263">
        <f t="shared" ref="B25" si="6">ROUNDUP(B6*0.9,)</f>
        <v>12636</v>
      </c>
      <c r="C25" s="263">
        <f t="shared" ref="C25:AM25" si="7">ROUNDUP(C6*0.9,)</f>
        <v>12636</v>
      </c>
      <c r="D25" s="263">
        <f t="shared" si="7"/>
        <v>11097</v>
      </c>
      <c r="E25" s="263">
        <f t="shared" si="7"/>
        <v>16119</v>
      </c>
      <c r="F25" s="263">
        <f t="shared" si="7"/>
        <v>17496</v>
      </c>
      <c r="G25" s="263">
        <f t="shared" si="7"/>
        <v>16119</v>
      </c>
      <c r="H25" s="263">
        <f t="shared" si="7"/>
        <v>11097</v>
      </c>
      <c r="I25" s="263">
        <f t="shared" si="7"/>
        <v>15552</v>
      </c>
      <c r="J25" s="263">
        <f t="shared" si="7"/>
        <v>16119</v>
      </c>
      <c r="K25" s="263">
        <f t="shared" si="7"/>
        <v>15552</v>
      </c>
      <c r="L25" s="263">
        <f t="shared" si="7"/>
        <v>15552</v>
      </c>
      <c r="M25" s="263">
        <f t="shared" si="7"/>
        <v>14580</v>
      </c>
      <c r="N25" s="263">
        <f t="shared" si="7"/>
        <v>14580</v>
      </c>
      <c r="O25" s="263">
        <f t="shared" si="7"/>
        <v>14580</v>
      </c>
      <c r="P25" s="263">
        <f t="shared" si="7"/>
        <v>14580</v>
      </c>
      <c r="Q25" s="263">
        <f t="shared" si="7"/>
        <v>15552</v>
      </c>
      <c r="R25" s="263">
        <f t="shared" si="7"/>
        <v>17496</v>
      </c>
      <c r="S25" s="263">
        <f t="shared" si="7"/>
        <v>16119</v>
      </c>
      <c r="T25" s="263">
        <f t="shared" si="7"/>
        <v>15552</v>
      </c>
      <c r="U25" s="263">
        <f t="shared" si="7"/>
        <v>13608</v>
      </c>
      <c r="V25" s="263">
        <f t="shared" si="7"/>
        <v>12636</v>
      </c>
      <c r="W25" s="263">
        <f t="shared" si="7"/>
        <v>13608</v>
      </c>
      <c r="X25" s="263">
        <f t="shared" si="7"/>
        <v>15552</v>
      </c>
      <c r="Y25" s="263">
        <f t="shared" si="7"/>
        <v>14580</v>
      </c>
      <c r="Z25" s="263">
        <f t="shared" si="7"/>
        <v>14580</v>
      </c>
      <c r="AA25" s="263">
        <f t="shared" si="7"/>
        <v>15552</v>
      </c>
      <c r="AB25" s="263">
        <f t="shared" si="7"/>
        <v>15552</v>
      </c>
      <c r="AC25" s="263">
        <f t="shared" si="7"/>
        <v>15552</v>
      </c>
      <c r="AD25" s="263">
        <f t="shared" si="7"/>
        <v>15552</v>
      </c>
      <c r="AE25" s="263">
        <f t="shared" si="7"/>
        <v>14580</v>
      </c>
      <c r="AF25" s="263">
        <f t="shared" si="7"/>
        <v>14580</v>
      </c>
      <c r="AG25" s="263">
        <f t="shared" si="7"/>
        <v>12636</v>
      </c>
      <c r="AH25" s="263">
        <f t="shared" si="7"/>
        <v>11664</v>
      </c>
      <c r="AI25" s="263">
        <f t="shared" si="7"/>
        <v>11664</v>
      </c>
      <c r="AJ25" s="263">
        <f t="shared" si="7"/>
        <v>12636</v>
      </c>
      <c r="AK25" s="263">
        <f t="shared" si="7"/>
        <v>11664</v>
      </c>
      <c r="AL25" s="263">
        <f t="shared" si="7"/>
        <v>13608</v>
      </c>
      <c r="AM25" s="263">
        <f t="shared" si="7"/>
        <v>11664</v>
      </c>
    </row>
    <row r="26" spans="1:39" x14ac:dyDescent="0.2">
      <c r="A26" s="115" t="s">
        <v>149</v>
      </c>
      <c r="B26" s="263"/>
      <c r="C26" s="263"/>
      <c r="D26" s="263"/>
      <c r="E26" s="263"/>
      <c r="F26" s="263"/>
      <c r="G26" s="263"/>
      <c r="H26" s="263"/>
      <c r="I26" s="263"/>
      <c r="J26" s="263"/>
      <c r="K26" s="263"/>
      <c r="L26" s="263"/>
      <c r="M26" s="263"/>
      <c r="N26" s="263"/>
      <c r="O26" s="263"/>
      <c r="P26" s="263"/>
      <c r="Q26" s="263"/>
      <c r="R26" s="263"/>
      <c r="S26" s="263"/>
      <c r="T26" s="263"/>
      <c r="U26" s="263"/>
      <c r="V26" s="263"/>
      <c r="W26" s="263"/>
      <c r="X26" s="263"/>
      <c r="Y26" s="263"/>
      <c r="Z26" s="263"/>
      <c r="AA26" s="263"/>
      <c r="AB26" s="263"/>
      <c r="AC26" s="263"/>
      <c r="AD26" s="263"/>
      <c r="AE26" s="263"/>
      <c r="AF26" s="263"/>
      <c r="AG26" s="263"/>
      <c r="AH26" s="263"/>
      <c r="AI26" s="263"/>
      <c r="AJ26" s="263"/>
      <c r="AK26" s="263"/>
      <c r="AL26" s="263"/>
      <c r="AM26" s="263"/>
    </row>
    <row r="27" spans="1:39" x14ac:dyDescent="0.2">
      <c r="A27" s="115">
        <v>1</v>
      </c>
      <c r="B27" s="263">
        <f t="shared" ref="B27" si="8">ROUNDUP(B8*0.9,)</f>
        <v>13527</v>
      </c>
      <c r="C27" s="263">
        <f t="shared" ref="C27:AM27" si="9">ROUNDUP(C8*0.9,)</f>
        <v>13527</v>
      </c>
      <c r="D27" s="263">
        <f t="shared" si="9"/>
        <v>11988</v>
      </c>
      <c r="E27" s="263">
        <f t="shared" si="9"/>
        <v>17010</v>
      </c>
      <c r="F27" s="263">
        <f t="shared" si="9"/>
        <v>18387</v>
      </c>
      <c r="G27" s="263">
        <f t="shared" si="9"/>
        <v>17010</v>
      </c>
      <c r="H27" s="263">
        <f t="shared" si="9"/>
        <v>11988</v>
      </c>
      <c r="I27" s="263">
        <f t="shared" si="9"/>
        <v>16443</v>
      </c>
      <c r="J27" s="263">
        <f t="shared" si="9"/>
        <v>17010</v>
      </c>
      <c r="K27" s="263">
        <f t="shared" si="9"/>
        <v>16443</v>
      </c>
      <c r="L27" s="263">
        <f t="shared" si="9"/>
        <v>16443</v>
      </c>
      <c r="M27" s="263">
        <f t="shared" si="9"/>
        <v>15471</v>
      </c>
      <c r="N27" s="263">
        <f t="shared" si="9"/>
        <v>15471</v>
      </c>
      <c r="O27" s="263">
        <f t="shared" si="9"/>
        <v>15471</v>
      </c>
      <c r="P27" s="263">
        <f t="shared" si="9"/>
        <v>15471</v>
      </c>
      <c r="Q27" s="263">
        <f t="shared" si="9"/>
        <v>16443</v>
      </c>
      <c r="R27" s="263">
        <f t="shared" si="9"/>
        <v>18387</v>
      </c>
      <c r="S27" s="263">
        <f t="shared" si="9"/>
        <v>17010</v>
      </c>
      <c r="T27" s="263">
        <f t="shared" si="9"/>
        <v>16443</v>
      </c>
      <c r="U27" s="263">
        <f t="shared" si="9"/>
        <v>14499</v>
      </c>
      <c r="V27" s="263">
        <f t="shared" si="9"/>
        <v>13527</v>
      </c>
      <c r="W27" s="263">
        <f t="shared" si="9"/>
        <v>14499</v>
      </c>
      <c r="X27" s="263">
        <f t="shared" si="9"/>
        <v>16443</v>
      </c>
      <c r="Y27" s="263">
        <f t="shared" si="9"/>
        <v>15471</v>
      </c>
      <c r="Z27" s="263">
        <f t="shared" si="9"/>
        <v>15471</v>
      </c>
      <c r="AA27" s="263">
        <f t="shared" si="9"/>
        <v>16443</v>
      </c>
      <c r="AB27" s="263">
        <f t="shared" si="9"/>
        <v>16443</v>
      </c>
      <c r="AC27" s="263">
        <f t="shared" si="9"/>
        <v>16443</v>
      </c>
      <c r="AD27" s="263">
        <f t="shared" si="9"/>
        <v>16443</v>
      </c>
      <c r="AE27" s="263">
        <f t="shared" si="9"/>
        <v>15471</v>
      </c>
      <c r="AF27" s="263">
        <f t="shared" si="9"/>
        <v>15471</v>
      </c>
      <c r="AG27" s="263">
        <f t="shared" si="9"/>
        <v>13527</v>
      </c>
      <c r="AH27" s="263">
        <f t="shared" si="9"/>
        <v>12555</v>
      </c>
      <c r="AI27" s="263">
        <f t="shared" si="9"/>
        <v>12555</v>
      </c>
      <c r="AJ27" s="263">
        <f t="shared" si="9"/>
        <v>13527</v>
      </c>
      <c r="AK27" s="263">
        <f t="shared" si="9"/>
        <v>12555</v>
      </c>
      <c r="AL27" s="263">
        <f t="shared" si="9"/>
        <v>14499</v>
      </c>
      <c r="AM27" s="263">
        <f t="shared" si="9"/>
        <v>12555</v>
      </c>
    </row>
    <row r="28" spans="1:39" ht="11.45" customHeight="1" x14ac:dyDescent="0.2">
      <c r="A28" s="115">
        <v>2</v>
      </c>
      <c r="B28" s="263">
        <f t="shared" ref="B28" si="10">ROUNDUP(B9*0.9,)</f>
        <v>15066</v>
      </c>
      <c r="C28" s="263">
        <f t="shared" ref="C28:AM28" si="11">ROUNDUP(C9*0.9,)</f>
        <v>15066</v>
      </c>
      <c r="D28" s="263">
        <f t="shared" si="11"/>
        <v>13527</v>
      </c>
      <c r="E28" s="263">
        <f t="shared" si="11"/>
        <v>18549</v>
      </c>
      <c r="F28" s="263">
        <f t="shared" si="11"/>
        <v>19926</v>
      </c>
      <c r="G28" s="263">
        <f t="shared" si="11"/>
        <v>18549</v>
      </c>
      <c r="H28" s="263">
        <f t="shared" si="11"/>
        <v>13527</v>
      </c>
      <c r="I28" s="263">
        <f t="shared" si="11"/>
        <v>17982</v>
      </c>
      <c r="J28" s="263">
        <f t="shared" si="11"/>
        <v>18549</v>
      </c>
      <c r="K28" s="263">
        <f t="shared" si="11"/>
        <v>17982</v>
      </c>
      <c r="L28" s="263">
        <f t="shared" si="11"/>
        <v>17982</v>
      </c>
      <c r="M28" s="263">
        <f t="shared" si="11"/>
        <v>17010</v>
      </c>
      <c r="N28" s="263">
        <f t="shared" si="11"/>
        <v>17010</v>
      </c>
      <c r="O28" s="263">
        <f t="shared" si="11"/>
        <v>17010</v>
      </c>
      <c r="P28" s="263">
        <f t="shared" si="11"/>
        <v>17010</v>
      </c>
      <c r="Q28" s="263">
        <f t="shared" si="11"/>
        <v>17982</v>
      </c>
      <c r="R28" s="263">
        <f t="shared" si="11"/>
        <v>19926</v>
      </c>
      <c r="S28" s="263">
        <f t="shared" si="11"/>
        <v>18549</v>
      </c>
      <c r="T28" s="263">
        <f t="shared" si="11"/>
        <v>17982</v>
      </c>
      <c r="U28" s="263">
        <f t="shared" si="11"/>
        <v>16038</v>
      </c>
      <c r="V28" s="263">
        <f t="shared" si="11"/>
        <v>15066</v>
      </c>
      <c r="W28" s="263">
        <f t="shared" si="11"/>
        <v>16038</v>
      </c>
      <c r="X28" s="263">
        <f t="shared" si="11"/>
        <v>17982</v>
      </c>
      <c r="Y28" s="263">
        <f t="shared" si="11"/>
        <v>17010</v>
      </c>
      <c r="Z28" s="263">
        <f t="shared" si="11"/>
        <v>17010</v>
      </c>
      <c r="AA28" s="263">
        <f t="shared" si="11"/>
        <v>17982</v>
      </c>
      <c r="AB28" s="263">
        <f t="shared" si="11"/>
        <v>17982</v>
      </c>
      <c r="AC28" s="263">
        <f t="shared" si="11"/>
        <v>17982</v>
      </c>
      <c r="AD28" s="263">
        <f t="shared" si="11"/>
        <v>17982</v>
      </c>
      <c r="AE28" s="263">
        <f t="shared" si="11"/>
        <v>17010</v>
      </c>
      <c r="AF28" s="263">
        <f t="shared" si="11"/>
        <v>17010</v>
      </c>
      <c r="AG28" s="263">
        <f t="shared" si="11"/>
        <v>15066</v>
      </c>
      <c r="AH28" s="263">
        <f t="shared" si="11"/>
        <v>14094</v>
      </c>
      <c r="AI28" s="263">
        <f t="shared" si="11"/>
        <v>14094</v>
      </c>
      <c r="AJ28" s="263">
        <f t="shared" si="11"/>
        <v>15066</v>
      </c>
      <c r="AK28" s="263">
        <f t="shared" si="11"/>
        <v>14094</v>
      </c>
      <c r="AL28" s="263">
        <f t="shared" si="11"/>
        <v>16038</v>
      </c>
      <c r="AM28" s="263">
        <f t="shared" si="11"/>
        <v>14094</v>
      </c>
    </row>
    <row r="29" spans="1:39" x14ac:dyDescent="0.2">
      <c r="A29" s="115" t="s">
        <v>135</v>
      </c>
      <c r="B29" s="263"/>
      <c r="C29" s="263"/>
      <c r="D29" s="263"/>
      <c r="E29" s="263"/>
      <c r="F29" s="263"/>
      <c r="G29" s="263"/>
      <c r="H29" s="263"/>
      <c r="I29" s="263"/>
      <c r="J29" s="263"/>
      <c r="K29" s="263"/>
      <c r="L29" s="263"/>
      <c r="M29" s="263"/>
      <c r="N29" s="263"/>
      <c r="O29" s="263"/>
      <c r="P29" s="263"/>
      <c r="Q29" s="263"/>
      <c r="R29" s="263"/>
      <c r="S29" s="263"/>
      <c r="T29" s="263"/>
      <c r="U29" s="263"/>
      <c r="V29" s="263"/>
      <c r="W29" s="263"/>
      <c r="X29" s="263"/>
      <c r="Y29" s="263"/>
      <c r="Z29" s="263"/>
      <c r="AA29" s="263"/>
      <c r="AB29" s="263"/>
      <c r="AC29" s="263"/>
      <c r="AD29" s="263"/>
      <c r="AE29" s="263"/>
      <c r="AF29" s="263"/>
      <c r="AG29" s="263"/>
      <c r="AH29" s="263"/>
      <c r="AI29" s="263"/>
      <c r="AJ29" s="263"/>
      <c r="AK29" s="263"/>
      <c r="AL29" s="263"/>
      <c r="AM29" s="263"/>
    </row>
    <row r="30" spans="1:39" x14ac:dyDescent="0.2">
      <c r="A30" s="115">
        <v>1</v>
      </c>
      <c r="B30" s="263">
        <f t="shared" ref="B30" si="12">ROUNDUP(B11*0.9,)</f>
        <v>20007</v>
      </c>
      <c r="C30" s="263">
        <f t="shared" ref="C30:AM30" si="13">ROUNDUP(C11*0.9,)</f>
        <v>20007</v>
      </c>
      <c r="D30" s="263">
        <f t="shared" si="13"/>
        <v>18468</v>
      </c>
      <c r="E30" s="263">
        <f t="shared" si="13"/>
        <v>23490</v>
      </c>
      <c r="F30" s="263">
        <f t="shared" si="13"/>
        <v>24867</v>
      </c>
      <c r="G30" s="263">
        <f t="shared" si="13"/>
        <v>23490</v>
      </c>
      <c r="H30" s="263">
        <f t="shared" si="13"/>
        <v>18468</v>
      </c>
      <c r="I30" s="263">
        <f t="shared" si="13"/>
        <v>22923</v>
      </c>
      <c r="J30" s="263">
        <f t="shared" si="13"/>
        <v>23490</v>
      </c>
      <c r="K30" s="263">
        <f t="shared" si="13"/>
        <v>22923</v>
      </c>
      <c r="L30" s="263">
        <f t="shared" si="13"/>
        <v>22923</v>
      </c>
      <c r="M30" s="263">
        <f t="shared" si="13"/>
        <v>21951</v>
      </c>
      <c r="N30" s="263">
        <f t="shared" si="13"/>
        <v>21951</v>
      </c>
      <c r="O30" s="263">
        <f t="shared" si="13"/>
        <v>21951</v>
      </c>
      <c r="P30" s="263">
        <f t="shared" si="13"/>
        <v>21951</v>
      </c>
      <c r="Q30" s="263">
        <f t="shared" si="13"/>
        <v>22923</v>
      </c>
      <c r="R30" s="263">
        <f t="shared" si="13"/>
        <v>24867</v>
      </c>
      <c r="S30" s="263">
        <f t="shared" si="13"/>
        <v>23490</v>
      </c>
      <c r="T30" s="263">
        <f t="shared" si="13"/>
        <v>22923</v>
      </c>
      <c r="U30" s="263">
        <f t="shared" si="13"/>
        <v>20979</v>
      </c>
      <c r="V30" s="263">
        <f t="shared" si="13"/>
        <v>20007</v>
      </c>
      <c r="W30" s="263">
        <f t="shared" si="13"/>
        <v>20979</v>
      </c>
      <c r="X30" s="263">
        <f t="shared" si="13"/>
        <v>22923</v>
      </c>
      <c r="Y30" s="263">
        <f t="shared" si="13"/>
        <v>21951</v>
      </c>
      <c r="Z30" s="263">
        <f t="shared" si="13"/>
        <v>21951</v>
      </c>
      <c r="AA30" s="263">
        <f t="shared" si="13"/>
        <v>22923</v>
      </c>
      <c r="AB30" s="263">
        <f t="shared" si="13"/>
        <v>22923</v>
      </c>
      <c r="AC30" s="263">
        <f t="shared" si="13"/>
        <v>22923</v>
      </c>
      <c r="AD30" s="263">
        <f t="shared" si="13"/>
        <v>22923</v>
      </c>
      <c r="AE30" s="263">
        <f t="shared" si="13"/>
        <v>21951</v>
      </c>
      <c r="AF30" s="263">
        <f t="shared" si="13"/>
        <v>21951</v>
      </c>
      <c r="AG30" s="263">
        <f t="shared" si="13"/>
        <v>20007</v>
      </c>
      <c r="AH30" s="263">
        <f t="shared" si="13"/>
        <v>19035</v>
      </c>
      <c r="AI30" s="263">
        <f t="shared" si="13"/>
        <v>19035</v>
      </c>
      <c r="AJ30" s="263">
        <f t="shared" si="13"/>
        <v>20007</v>
      </c>
      <c r="AK30" s="263">
        <f t="shared" si="13"/>
        <v>19035</v>
      </c>
      <c r="AL30" s="263">
        <f t="shared" si="13"/>
        <v>20979</v>
      </c>
      <c r="AM30" s="263">
        <f t="shared" si="13"/>
        <v>19035</v>
      </c>
    </row>
    <row r="31" spans="1:39" x14ac:dyDescent="0.2">
      <c r="A31" s="115">
        <v>2</v>
      </c>
      <c r="B31" s="263">
        <f t="shared" ref="B31" si="14">ROUNDUP(B12*0.9,)</f>
        <v>21546</v>
      </c>
      <c r="C31" s="263">
        <f t="shared" ref="C31:AM31" si="15">ROUNDUP(C12*0.9,)</f>
        <v>21546</v>
      </c>
      <c r="D31" s="263">
        <f t="shared" si="15"/>
        <v>20007</v>
      </c>
      <c r="E31" s="263">
        <f t="shared" si="15"/>
        <v>25029</v>
      </c>
      <c r="F31" s="263">
        <f t="shared" si="15"/>
        <v>26406</v>
      </c>
      <c r="G31" s="263">
        <f t="shared" si="15"/>
        <v>25029</v>
      </c>
      <c r="H31" s="263">
        <f t="shared" si="15"/>
        <v>20007</v>
      </c>
      <c r="I31" s="263">
        <f t="shared" si="15"/>
        <v>24462</v>
      </c>
      <c r="J31" s="263">
        <f t="shared" si="15"/>
        <v>25029</v>
      </c>
      <c r="K31" s="263">
        <f t="shared" si="15"/>
        <v>24462</v>
      </c>
      <c r="L31" s="263">
        <f t="shared" si="15"/>
        <v>24462</v>
      </c>
      <c r="M31" s="263">
        <f t="shared" si="15"/>
        <v>23490</v>
      </c>
      <c r="N31" s="263">
        <f t="shared" si="15"/>
        <v>23490</v>
      </c>
      <c r="O31" s="263">
        <f t="shared" si="15"/>
        <v>23490</v>
      </c>
      <c r="P31" s="263">
        <f t="shared" si="15"/>
        <v>23490</v>
      </c>
      <c r="Q31" s="263">
        <f t="shared" si="15"/>
        <v>24462</v>
      </c>
      <c r="R31" s="263">
        <f t="shared" si="15"/>
        <v>26406</v>
      </c>
      <c r="S31" s="263">
        <f t="shared" si="15"/>
        <v>25029</v>
      </c>
      <c r="T31" s="263">
        <f t="shared" si="15"/>
        <v>24462</v>
      </c>
      <c r="U31" s="263">
        <f t="shared" si="15"/>
        <v>22518</v>
      </c>
      <c r="V31" s="263">
        <f t="shared" si="15"/>
        <v>21546</v>
      </c>
      <c r="W31" s="263">
        <f t="shared" si="15"/>
        <v>22518</v>
      </c>
      <c r="X31" s="263">
        <f t="shared" si="15"/>
        <v>24462</v>
      </c>
      <c r="Y31" s="263">
        <f t="shared" si="15"/>
        <v>23490</v>
      </c>
      <c r="Z31" s="263">
        <f t="shared" si="15"/>
        <v>23490</v>
      </c>
      <c r="AA31" s="263">
        <f t="shared" si="15"/>
        <v>24462</v>
      </c>
      <c r="AB31" s="263">
        <f t="shared" si="15"/>
        <v>24462</v>
      </c>
      <c r="AC31" s="263">
        <f t="shared" si="15"/>
        <v>24462</v>
      </c>
      <c r="AD31" s="263">
        <f t="shared" si="15"/>
        <v>24462</v>
      </c>
      <c r="AE31" s="263">
        <f t="shared" si="15"/>
        <v>23490</v>
      </c>
      <c r="AF31" s="263">
        <f t="shared" si="15"/>
        <v>23490</v>
      </c>
      <c r="AG31" s="263">
        <f t="shared" si="15"/>
        <v>21546</v>
      </c>
      <c r="AH31" s="263">
        <f t="shared" si="15"/>
        <v>20574</v>
      </c>
      <c r="AI31" s="263">
        <f t="shared" si="15"/>
        <v>20574</v>
      </c>
      <c r="AJ31" s="263">
        <f t="shared" si="15"/>
        <v>21546</v>
      </c>
      <c r="AK31" s="263">
        <f t="shared" si="15"/>
        <v>20574</v>
      </c>
      <c r="AL31" s="263">
        <f t="shared" si="15"/>
        <v>22518</v>
      </c>
      <c r="AM31" s="263">
        <f t="shared" si="15"/>
        <v>20574</v>
      </c>
    </row>
    <row r="32" spans="1:39" x14ac:dyDescent="0.2">
      <c r="A32" s="114" t="s">
        <v>137</v>
      </c>
      <c r="B32" s="263"/>
      <c r="C32" s="263"/>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263"/>
    </row>
    <row r="33" spans="1:39" x14ac:dyDescent="0.2">
      <c r="A33" s="115">
        <v>1</v>
      </c>
      <c r="B33" s="263">
        <f t="shared" ref="B33" si="16">ROUNDUP(B14*0.9,)</f>
        <v>24057</v>
      </c>
      <c r="C33" s="263">
        <f t="shared" ref="C33:AM33" si="17">ROUNDUP(C14*0.9,)</f>
        <v>24057</v>
      </c>
      <c r="D33" s="263">
        <f t="shared" si="17"/>
        <v>22518</v>
      </c>
      <c r="E33" s="263">
        <f t="shared" si="17"/>
        <v>27540</v>
      </c>
      <c r="F33" s="263">
        <f t="shared" si="17"/>
        <v>28917</v>
      </c>
      <c r="G33" s="263">
        <f t="shared" si="17"/>
        <v>27540</v>
      </c>
      <c r="H33" s="263">
        <f t="shared" si="17"/>
        <v>22518</v>
      </c>
      <c r="I33" s="263">
        <f t="shared" si="17"/>
        <v>26973</v>
      </c>
      <c r="J33" s="263">
        <f t="shared" si="17"/>
        <v>27540</v>
      </c>
      <c r="K33" s="263">
        <f t="shared" si="17"/>
        <v>26973</v>
      </c>
      <c r="L33" s="263">
        <f t="shared" si="17"/>
        <v>26973</v>
      </c>
      <c r="M33" s="263">
        <f t="shared" si="17"/>
        <v>26001</v>
      </c>
      <c r="N33" s="263">
        <f t="shared" si="17"/>
        <v>26001</v>
      </c>
      <c r="O33" s="263">
        <f t="shared" si="17"/>
        <v>26001</v>
      </c>
      <c r="P33" s="263">
        <f t="shared" si="17"/>
        <v>26001</v>
      </c>
      <c r="Q33" s="263">
        <f t="shared" si="17"/>
        <v>26973</v>
      </c>
      <c r="R33" s="263">
        <f t="shared" si="17"/>
        <v>28917</v>
      </c>
      <c r="S33" s="263">
        <f t="shared" si="17"/>
        <v>27540</v>
      </c>
      <c r="T33" s="263">
        <f t="shared" si="17"/>
        <v>26973</v>
      </c>
      <c r="U33" s="263">
        <f t="shared" si="17"/>
        <v>25029</v>
      </c>
      <c r="V33" s="263">
        <f t="shared" si="17"/>
        <v>24057</v>
      </c>
      <c r="W33" s="263">
        <f t="shared" si="17"/>
        <v>25029</v>
      </c>
      <c r="X33" s="263">
        <f t="shared" si="17"/>
        <v>26973</v>
      </c>
      <c r="Y33" s="263">
        <f t="shared" si="17"/>
        <v>26001</v>
      </c>
      <c r="Z33" s="263">
        <f t="shared" si="17"/>
        <v>26001</v>
      </c>
      <c r="AA33" s="263">
        <f t="shared" si="17"/>
        <v>26973</v>
      </c>
      <c r="AB33" s="263">
        <f t="shared" si="17"/>
        <v>26973</v>
      </c>
      <c r="AC33" s="263">
        <f t="shared" si="17"/>
        <v>26973</v>
      </c>
      <c r="AD33" s="263">
        <f t="shared" si="17"/>
        <v>26973</v>
      </c>
      <c r="AE33" s="263">
        <f t="shared" si="17"/>
        <v>26001</v>
      </c>
      <c r="AF33" s="263">
        <f t="shared" si="17"/>
        <v>26001</v>
      </c>
      <c r="AG33" s="263">
        <f t="shared" si="17"/>
        <v>24057</v>
      </c>
      <c r="AH33" s="263">
        <f t="shared" si="17"/>
        <v>23085</v>
      </c>
      <c r="AI33" s="263">
        <f t="shared" si="17"/>
        <v>23085</v>
      </c>
      <c r="AJ33" s="263">
        <f t="shared" si="17"/>
        <v>24057</v>
      </c>
      <c r="AK33" s="263">
        <f t="shared" si="17"/>
        <v>23085</v>
      </c>
      <c r="AL33" s="263">
        <f t="shared" si="17"/>
        <v>25029</v>
      </c>
      <c r="AM33" s="263">
        <f t="shared" si="17"/>
        <v>23085</v>
      </c>
    </row>
    <row r="34" spans="1:39" x14ac:dyDescent="0.2">
      <c r="A34" s="115">
        <v>2</v>
      </c>
      <c r="B34" s="263">
        <f t="shared" ref="B34" si="18">ROUNDUP(B15*0.9,)</f>
        <v>25596</v>
      </c>
      <c r="C34" s="263">
        <f t="shared" ref="C34:AM34" si="19">ROUNDUP(C15*0.9,)</f>
        <v>25596</v>
      </c>
      <c r="D34" s="263">
        <f t="shared" si="19"/>
        <v>24057</v>
      </c>
      <c r="E34" s="263">
        <f t="shared" si="19"/>
        <v>29079</v>
      </c>
      <c r="F34" s="263">
        <f t="shared" si="19"/>
        <v>30456</v>
      </c>
      <c r="G34" s="263">
        <f t="shared" si="19"/>
        <v>29079</v>
      </c>
      <c r="H34" s="263">
        <f t="shared" si="19"/>
        <v>24057</v>
      </c>
      <c r="I34" s="263">
        <f t="shared" si="19"/>
        <v>28512</v>
      </c>
      <c r="J34" s="263">
        <f t="shared" si="19"/>
        <v>29079</v>
      </c>
      <c r="K34" s="263">
        <f t="shared" si="19"/>
        <v>28512</v>
      </c>
      <c r="L34" s="263">
        <f t="shared" si="19"/>
        <v>28512</v>
      </c>
      <c r="M34" s="263">
        <f t="shared" si="19"/>
        <v>27540</v>
      </c>
      <c r="N34" s="263">
        <f t="shared" si="19"/>
        <v>27540</v>
      </c>
      <c r="O34" s="263">
        <f t="shared" si="19"/>
        <v>27540</v>
      </c>
      <c r="P34" s="263">
        <f t="shared" si="19"/>
        <v>27540</v>
      </c>
      <c r="Q34" s="263">
        <f t="shared" si="19"/>
        <v>28512</v>
      </c>
      <c r="R34" s="263">
        <f t="shared" si="19"/>
        <v>30456</v>
      </c>
      <c r="S34" s="263">
        <f t="shared" si="19"/>
        <v>29079</v>
      </c>
      <c r="T34" s="263">
        <f t="shared" si="19"/>
        <v>28512</v>
      </c>
      <c r="U34" s="263">
        <f t="shared" si="19"/>
        <v>26568</v>
      </c>
      <c r="V34" s="263">
        <f t="shared" si="19"/>
        <v>25596</v>
      </c>
      <c r="W34" s="263">
        <f t="shared" si="19"/>
        <v>26568</v>
      </c>
      <c r="X34" s="263">
        <f t="shared" si="19"/>
        <v>28512</v>
      </c>
      <c r="Y34" s="263">
        <f t="shared" si="19"/>
        <v>27540</v>
      </c>
      <c r="Z34" s="263">
        <f t="shared" si="19"/>
        <v>27540</v>
      </c>
      <c r="AA34" s="263">
        <f t="shared" si="19"/>
        <v>28512</v>
      </c>
      <c r="AB34" s="263">
        <f t="shared" si="19"/>
        <v>28512</v>
      </c>
      <c r="AC34" s="263">
        <f t="shared" si="19"/>
        <v>28512</v>
      </c>
      <c r="AD34" s="263">
        <f t="shared" si="19"/>
        <v>28512</v>
      </c>
      <c r="AE34" s="263">
        <f t="shared" si="19"/>
        <v>27540</v>
      </c>
      <c r="AF34" s="263">
        <f t="shared" si="19"/>
        <v>27540</v>
      </c>
      <c r="AG34" s="263">
        <f t="shared" si="19"/>
        <v>25596</v>
      </c>
      <c r="AH34" s="263">
        <f t="shared" si="19"/>
        <v>24624</v>
      </c>
      <c r="AI34" s="263">
        <f t="shared" si="19"/>
        <v>24624</v>
      </c>
      <c r="AJ34" s="263">
        <f t="shared" si="19"/>
        <v>25596</v>
      </c>
      <c r="AK34" s="263">
        <f t="shared" si="19"/>
        <v>24624</v>
      </c>
      <c r="AL34" s="263">
        <f t="shared" si="19"/>
        <v>26568</v>
      </c>
      <c r="AM34" s="263">
        <f t="shared" si="19"/>
        <v>24624</v>
      </c>
    </row>
    <row r="35" spans="1:39" x14ac:dyDescent="0.2">
      <c r="A35" s="97" t="s">
        <v>139</v>
      </c>
      <c r="B35" s="263"/>
      <c r="C35" s="263"/>
      <c r="D35" s="263"/>
      <c r="E35" s="263"/>
      <c r="F35" s="263"/>
      <c r="G35" s="263"/>
      <c r="H35" s="263"/>
      <c r="I35" s="263"/>
      <c r="J35" s="263"/>
      <c r="K35" s="263"/>
      <c r="L35" s="263"/>
      <c r="M35" s="263"/>
      <c r="N35" s="263"/>
      <c r="O35" s="263"/>
      <c r="P35" s="263"/>
      <c r="Q35" s="263"/>
      <c r="R35" s="263"/>
      <c r="S35" s="263"/>
      <c r="T35" s="263"/>
      <c r="U35" s="263"/>
      <c r="V35" s="263"/>
      <c r="W35" s="263"/>
      <c r="X35" s="263"/>
      <c r="Y35" s="263"/>
      <c r="Z35" s="263"/>
      <c r="AA35" s="263"/>
      <c r="AB35" s="263"/>
      <c r="AC35" s="263"/>
      <c r="AD35" s="263"/>
      <c r="AE35" s="263"/>
      <c r="AF35" s="263"/>
      <c r="AG35" s="263"/>
      <c r="AH35" s="263"/>
      <c r="AI35" s="263"/>
      <c r="AJ35" s="263"/>
      <c r="AK35" s="263"/>
      <c r="AL35" s="263"/>
      <c r="AM35" s="263"/>
    </row>
    <row r="36" spans="1:39" x14ac:dyDescent="0.2">
      <c r="A36" s="98" t="s">
        <v>78</v>
      </c>
      <c r="B36" s="263">
        <f t="shared" ref="B36" si="20">ROUNDUP(B17*0.9,)</f>
        <v>49086</v>
      </c>
      <c r="C36" s="263">
        <f t="shared" ref="C36:AM36" si="21">ROUNDUP(C17*0.9,)</f>
        <v>49086</v>
      </c>
      <c r="D36" s="263">
        <f t="shared" si="21"/>
        <v>47547</v>
      </c>
      <c r="E36" s="263">
        <f t="shared" si="21"/>
        <v>52569</v>
      </c>
      <c r="F36" s="263">
        <f t="shared" si="21"/>
        <v>53946</v>
      </c>
      <c r="G36" s="263">
        <f t="shared" si="21"/>
        <v>52569</v>
      </c>
      <c r="H36" s="263">
        <f t="shared" si="21"/>
        <v>47547</v>
      </c>
      <c r="I36" s="263">
        <f t="shared" si="21"/>
        <v>52002</v>
      </c>
      <c r="J36" s="263">
        <f t="shared" si="21"/>
        <v>52569</v>
      </c>
      <c r="K36" s="263">
        <f t="shared" si="21"/>
        <v>52002</v>
      </c>
      <c r="L36" s="263">
        <f t="shared" si="21"/>
        <v>52002</v>
      </c>
      <c r="M36" s="263">
        <f t="shared" si="21"/>
        <v>51030</v>
      </c>
      <c r="N36" s="263">
        <f t="shared" si="21"/>
        <v>51030</v>
      </c>
      <c r="O36" s="263">
        <f t="shared" si="21"/>
        <v>51030</v>
      </c>
      <c r="P36" s="263">
        <f t="shared" si="21"/>
        <v>51030</v>
      </c>
      <c r="Q36" s="263">
        <f t="shared" si="21"/>
        <v>52002</v>
      </c>
      <c r="R36" s="263">
        <f t="shared" si="21"/>
        <v>53946</v>
      </c>
      <c r="S36" s="263">
        <f t="shared" si="21"/>
        <v>52569</v>
      </c>
      <c r="T36" s="263">
        <f t="shared" si="21"/>
        <v>52002</v>
      </c>
      <c r="U36" s="263">
        <f t="shared" si="21"/>
        <v>50058</v>
      </c>
      <c r="V36" s="263">
        <f t="shared" si="21"/>
        <v>49086</v>
      </c>
      <c r="W36" s="263">
        <f t="shared" si="21"/>
        <v>50058</v>
      </c>
      <c r="X36" s="263">
        <f t="shared" si="21"/>
        <v>52002</v>
      </c>
      <c r="Y36" s="263">
        <f t="shared" si="21"/>
        <v>51030</v>
      </c>
      <c r="Z36" s="263">
        <f t="shared" si="21"/>
        <v>51030</v>
      </c>
      <c r="AA36" s="263">
        <f t="shared" si="21"/>
        <v>52002</v>
      </c>
      <c r="AB36" s="263">
        <f t="shared" si="21"/>
        <v>52002</v>
      </c>
      <c r="AC36" s="263">
        <f t="shared" si="21"/>
        <v>52002</v>
      </c>
      <c r="AD36" s="263">
        <f t="shared" si="21"/>
        <v>52002</v>
      </c>
      <c r="AE36" s="263">
        <f t="shared" si="21"/>
        <v>51030</v>
      </c>
      <c r="AF36" s="263">
        <f t="shared" si="21"/>
        <v>51030</v>
      </c>
      <c r="AG36" s="263">
        <f t="shared" si="21"/>
        <v>49086</v>
      </c>
      <c r="AH36" s="263">
        <f t="shared" si="21"/>
        <v>48114</v>
      </c>
      <c r="AI36" s="263">
        <f t="shared" si="21"/>
        <v>48114</v>
      </c>
      <c r="AJ36" s="263">
        <f t="shared" si="21"/>
        <v>49086</v>
      </c>
      <c r="AK36" s="263">
        <f t="shared" si="21"/>
        <v>48114</v>
      </c>
      <c r="AL36" s="263">
        <f t="shared" si="21"/>
        <v>50058</v>
      </c>
      <c r="AM36" s="263">
        <f t="shared" si="21"/>
        <v>48114</v>
      </c>
    </row>
    <row r="37" spans="1:39" x14ac:dyDescent="0.2">
      <c r="A37" s="97" t="s">
        <v>138</v>
      </c>
      <c r="B37" s="263"/>
      <c r="C37" s="263"/>
      <c r="D37" s="263"/>
      <c r="E37" s="263"/>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row>
    <row r="38" spans="1:39" x14ac:dyDescent="0.2">
      <c r="A38" s="98" t="s">
        <v>67</v>
      </c>
      <c r="B38" s="263">
        <f t="shared" ref="B38" si="22">ROUNDUP(B19*0.9,)</f>
        <v>65286</v>
      </c>
      <c r="C38" s="263">
        <f t="shared" ref="C38:AM38" si="23">ROUNDUP(C19*0.9,)</f>
        <v>65286</v>
      </c>
      <c r="D38" s="263">
        <f t="shared" si="23"/>
        <v>63747</v>
      </c>
      <c r="E38" s="263">
        <f t="shared" si="23"/>
        <v>68769</v>
      </c>
      <c r="F38" s="263">
        <f t="shared" si="23"/>
        <v>70146</v>
      </c>
      <c r="G38" s="263">
        <f t="shared" si="23"/>
        <v>68769</v>
      </c>
      <c r="H38" s="263">
        <f t="shared" si="23"/>
        <v>63747</v>
      </c>
      <c r="I38" s="263">
        <f t="shared" si="23"/>
        <v>68202</v>
      </c>
      <c r="J38" s="263">
        <f t="shared" si="23"/>
        <v>68769</v>
      </c>
      <c r="K38" s="263">
        <f t="shared" si="23"/>
        <v>68202</v>
      </c>
      <c r="L38" s="263">
        <f t="shared" si="23"/>
        <v>68202</v>
      </c>
      <c r="M38" s="263">
        <f t="shared" si="23"/>
        <v>67230</v>
      </c>
      <c r="N38" s="263">
        <f t="shared" si="23"/>
        <v>67230</v>
      </c>
      <c r="O38" s="263">
        <f t="shared" si="23"/>
        <v>67230</v>
      </c>
      <c r="P38" s="263">
        <f t="shared" si="23"/>
        <v>67230</v>
      </c>
      <c r="Q38" s="263">
        <f t="shared" si="23"/>
        <v>68202</v>
      </c>
      <c r="R38" s="263">
        <f t="shared" si="23"/>
        <v>70146</v>
      </c>
      <c r="S38" s="263">
        <f t="shared" si="23"/>
        <v>68769</v>
      </c>
      <c r="T38" s="263">
        <f t="shared" si="23"/>
        <v>68202</v>
      </c>
      <c r="U38" s="263">
        <f t="shared" si="23"/>
        <v>66258</v>
      </c>
      <c r="V38" s="263">
        <f t="shared" si="23"/>
        <v>65286</v>
      </c>
      <c r="W38" s="263">
        <f t="shared" si="23"/>
        <v>66258</v>
      </c>
      <c r="X38" s="263">
        <f t="shared" si="23"/>
        <v>68202</v>
      </c>
      <c r="Y38" s="263">
        <f t="shared" si="23"/>
        <v>67230</v>
      </c>
      <c r="Z38" s="263">
        <f t="shared" si="23"/>
        <v>67230</v>
      </c>
      <c r="AA38" s="263">
        <f t="shared" si="23"/>
        <v>68202</v>
      </c>
      <c r="AB38" s="263">
        <f t="shared" si="23"/>
        <v>68202</v>
      </c>
      <c r="AC38" s="263">
        <f t="shared" si="23"/>
        <v>68202</v>
      </c>
      <c r="AD38" s="263">
        <f t="shared" si="23"/>
        <v>68202</v>
      </c>
      <c r="AE38" s="263">
        <f t="shared" si="23"/>
        <v>67230</v>
      </c>
      <c r="AF38" s="263">
        <f t="shared" si="23"/>
        <v>67230</v>
      </c>
      <c r="AG38" s="263">
        <f t="shared" si="23"/>
        <v>65286</v>
      </c>
      <c r="AH38" s="263">
        <f t="shared" si="23"/>
        <v>64314</v>
      </c>
      <c r="AI38" s="263">
        <f t="shared" si="23"/>
        <v>64314</v>
      </c>
      <c r="AJ38" s="263">
        <f t="shared" si="23"/>
        <v>65286</v>
      </c>
      <c r="AK38" s="263">
        <f t="shared" si="23"/>
        <v>64314</v>
      </c>
      <c r="AL38" s="263">
        <f t="shared" si="23"/>
        <v>66258</v>
      </c>
      <c r="AM38" s="263">
        <f t="shared" si="23"/>
        <v>64314</v>
      </c>
    </row>
    <row r="39" spans="1:39" x14ac:dyDescent="0.2">
      <c r="B39" s="301"/>
      <c r="C39" s="301"/>
      <c r="D39" s="301"/>
      <c r="E39" s="301"/>
      <c r="F39" s="301"/>
      <c r="G39" s="301"/>
      <c r="H39" s="301"/>
      <c r="I39" s="301"/>
      <c r="J39" s="301"/>
      <c r="K39" s="301"/>
      <c r="L39" s="301"/>
      <c r="M39" s="301"/>
      <c r="N39" s="301"/>
      <c r="O39" s="301"/>
      <c r="P39" s="301"/>
      <c r="Q39" s="301"/>
      <c r="R39" s="301"/>
      <c r="S39" s="301"/>
      <c r="T39" s="301"/>
      <c r="U39" s="301"/>
      <c r="V39" s="301"/>
      <c r="W39" s="301"/>
    </row>
    <row r="40" spans="1:39" ht="135" x14ac:dyDescent="0.2">
      <c r="A40" s="242" t="s">
        <v>377</v>
      </c>
    </row>
    <row r="41" spans="1:39" x14ac:dyDescent="0.2">
      <c r="A41" s="191" t="s">
        <v>143</v>
      </c>
    </row>
    <row r="42" spans="1:39" x14ac:dyDescent="0.2">
      <c r="A42" s="120" t="s">
        <v>378</v>
      </c>
    </row>
    <row r="43" spans="1:39" x14ac:dyDescent="0.2">
      <c r="A43" s="120" t="s">
        <v>379</v>
      </c>
    </row>
    <row r="44" spans="1:39" x14ac:dyDescent="0.2">
      <c r="A44" s="163"/>
    </row>
    <row r="45" spans="1:39" x14ac:dyDescent="0.2">
      <c r="A45" s="191" t="s">
        <v>128</v>
      </c>
    </row>
    <row r="46" spans="1:39" x14ac:dyDescent="0.2">
      <c r="A46" s="116" t="s">
        <v>342</v>
      </c>
    </row>
    <row r="47" spans="1:39" x14ac:dyDescent="0.2">
      <c r="A47" s="116" t="s">
        <v>343</v>
      </c>
    </row>
    <row r="48" spans="1:39" s="301" customFormat="1" x14ac:dyDescent="0.2">
      <c r="A48" s="116" t="s">
        <v>380</v>
      </c>
    </row>
    <row r="49" spans="1:1" x14ac:dyDescent="0.2">
      <c r="A49" s="215" t="s">
        <v>131</v>
      </c>
    </row>
    <row r="50" spans="1:1" x14ac:dyDescent="0.2">
      <c r="A50" s="116" t="s">
        <v>344</v>
      </c>
    </row>
    <row r="51" spans="1:1" x14ac:dyDescent="0.2">
      <c r="A51" s="234" t="s">
        <v>247</v>
      </c>
    </row>
    <row r="52" spans="1:1" ht="31.5" x14ac:dyDescent="0.2">
      <c r="A52" s="192" t="s">
        <v>350</v>
      </c>
    </row>
    <row r="53" spans="1:1" ht="42" x14ac:dyDescent="0.2">
      <c r="A53" s="243" t="s">
        <v>345</v>
      </c>
    </row>
    <row r="54" spans="1:1" ht="21" x14ac:dyDescent="0.2">
      <c r="A54" s="243" t="s">
        <v>346</v>
      </c>
    </row>
    <row r="55" spans="1:1" ht="21" x14ac:dyDescent="0.2">
      <c r="A55" s="243" t="s">
        <v>381</v>
      </c>
    </row>
    <row r="56" spans="1:1" ht="63" x14ac:dyDescent="0.2">
      <c r="A56" s="243" t="s">
        <v>382</v>
      </c>
    </row>
    <row r="57" spans="1:1" ht="42" x14ac:dyDescent="0.2">
      <c r="A57" s="192" t="s">
        <v>383</v>
      </c>
    </row>
    <row r="58" spans="1:1" ht="31.5" x14ac:dyDescent="0.2">
      <c r="A58" s="243" t="s">
        <v>384</v>
      </c>
    </row>
    <row r="59" spans="1:1" ht="21" x14ac:dyDescent="0.2">
      <c r="A59" s="243" t="s">
        <v>385</v>
      </c>
    </row>
    <row r="60" spans="1:1" ht="42" x14ac:dyDescent="0.2">
      <c r="A60" s="166" t="s">
        <v>170</v>
      </c>
    </row>
    <row r="61" spans="1:1" ht="63" x14ac:dyDescent="0.2">
      <c r="A61" s="198" t="s">
        <v>347</v>
      </c>
    </row>
    <row r="62" spans="1:1" ht="21" x14ac:dyDescent="0.2">
      <c r="A62" s="185" t="s">
        <v>166</v>
      </c>
    </row>
    <row r="63" spans="1:1" ht="42.75" x14ac:dyDescent="0.2">
      <c r="A63" s="153" t="s">
        <v>348</v>
      </c>
    </row>
    <row r="64" spans="1:1" ht="21" x14ac:dyDescent="0.2">
      <c r="A64" s="131" t="s">
        <v>168</v>
      </c>
    </row>
    <row r="65" spans="1:1" x14ac:dyDescent="0.2">
      <c r="A65" s="133"/>
    </row>
    <row r="66" spans="1:1" x14ac:dyDescent="0.2">
      <c r="A66" s="134" t="s">
        <v>133</v>
      </c>
    </row>
    <row r="67" spans="1:1" ht="24" x14ac:dyDescent="0.2">
      <c r="A67" s="135" t="s">
        <v>154</v>
      </c>
    </row>
    <row r="68" spans="1:1" ht="24" x14ac:dyDescent="0.2">
      <c r="A68" s="135" t="s">
        <v>155</v>
      </c>
    </row>
    <row r="69" spans="1:1" x14ac:dyDescent="0.2">
      <c r="A69" s="82"/>
    </row>
    <row r="70" spans="1:1" x14ac:dyDescent="0.2">
      <c r="A70" s="82"/>
    </row>
    <row r="71" spans="1:1" x14ac:dyDescent="0.2">
      <c r="A71" s="82"/>
    </row>
    <row r="72" spans="1:1" x14ac:dyDescent="0.2">
      <c r="A72" s="82"/>
    </row>
  </sheetData>
  <pageMargins left="0.7" right="0.7" top="0.75" bottom="0.75" header="0.3" footer="0.3"/>
  <pageSetup orientation="portrait"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2"/>
  <sheetViews>
    <sheetView zoomScaleNormal="100" workbookViewId="0">
      <pane xSplit="1" topLeftCell="B1" activePane="topRight" state="frozen"/>
      <selection activeCell="B7" sqref="B7"/>
      <selection pane="topRight" activeCell="B7" sqref="B7"/>
    </sheetView>
  </sheetViews>
  <sheetFormatPr defaultColWidth="8.7109375" defaultRowHeight="12.75" x14ac:dyDescent="0.2"/>
  <cols>
    <col min="1" max="1" width="82.5703125" style="301" customWidth="1"/>
    <col min="2" max="16384" width="8.7109375" style="301"/>
  </cols>
  <sheetData>
    <row r="1" spans="1:39" x14ac:dyDescent="0.2">
      <c r="A1" s="273" t="s">
        <v>134</v>
      </c>
    </row>
    <row r="2" spans="1:39" ht="18" customHeight="1" x14ac:dyDescent="0.2">
      <c r="A2" s="239" t="s">
        <v>312</v>
      </c>
      <c r="B2" s="245">
        <f>'C завтраками| Bed and breakfast'!B4</f>
        <v>45824</v>
      </c>
      <c r="C2" s="245">
        <f>'C завтраками| Bed and breakfast'!C4</f>
        <v>45827</v>
      </c>
      <c r="D2" s="245">
        <f>'C завтраками| Bed and breakfast'!D4</f>
        <v>45829</v>
      </c>
      <c r="E2" s="245">
        <f>'C завтраками| Bed and breakfast'!E4</f>
        <v>45831</v>
      </c>
      <c r="F2" s="245">
        <f>'C завтраками| Bed and breakfast'!F4</f>
        <v>45832</v>
      </c>
      <c r="G2" s="245">
        <f>'C завтраками| Bed and breakfast'!G4</f>
        <v>45835</v>
      </c>
      <c r="H2" s="245">
        <f>'C завтраками| Bed and breakfast'!H4</f>
        <v>45836</v>
      </c>
      <c r="I2" s="245">
        <f>'C завтраками| Bed and breakfast'!I4</f>
        <v>45839</v>
      </c>
      <c r="J2" s="245">
        <f>'C завтраками| Bed and breakfast'!J4</f>
        <v>45847</v>
      </c>
      <c r="K2" s="245">
        <f>'C завтраками| Bed and breakfast'!K4</f>
        <v>45849</v>
      </c>
      <c r="L2" s="245">
        <f>'C завтраками| Bed and breakfast'!L4</f>
        <v>45851</v>
      </c>
      <c r="M2" s="245">
        <f>'C завтраками| Bed and breakfast'!M4</f>
        <v>45852</v>
      </c>
      <c r="N2" s="245">
        <f>'C завтраками| Bed and breakfast'!N4</f>
        <v>45856</v>
      </c>
      <c r="O2" s="245">
        <f>'C завтраками| Bed and breakfast'!O4</f>
        <v>45858</v>
      </c>
      <c r="P2" s="245">
        <f>'C завтраками| Bed and breakfast'!P4</f>
        <v>45860</v>
      </c>
      <c r="Q2" s="245">
        <f>'C завтраками| Bed and breakfast'!Q4</f>
        <v>45861</v>
      </c>
      <c r="R2" s="245">
        <f>'C завтраками| Bed and breakfast'!R4</f>
        <v>45863</v>
      </c>
      <c r="S2" s="245">
        <f>'C завтраками| Bed and breakfast'!S4</f>
        <v>45864</v>
      </c>
      <c r="T2" s="245">
        <f>'C завтраками| Bed and breakfast'!T4</f>
        <v>45865</v>
      </c>
      <c r="U2" s="245">
        <f>'C завтраками| Bed and breakfast'!U4</f>
        <v>45867</v>
      </c>
      <c r="V2" s="245">
        <f>'C завтраками| Bed and breakfast'!V4</f>
        <v>45869</v>
      </c>
      <c r="W2" s="245">
        <f>'C завтраками| Bed and breakfast'!W4</f>
        <v>45870</v>
      </c>
      <c r="X2" s="245">
        <f>'C завтраками| Bed and breakfast'!X4</f>
        <v>45873</v>
      </c>
      <c r="Y2" s="245">
        <f>'C завтраками| Bed and breakfast'!Y4</f>
        <v>45878</v>
      </c>
      <c r="Z2" s="245">
        <f>'C завтраками| Bed and breakfast'!Z4</f>
        <v>45879</v>
      </c>
      <c r="AA2" s="245">
        <f>'C завтраками| Bed and breakfast'!AA4</f>
        <v>45880</v>
      </c>
      <c r="AB2" s="245">
        <f>'C завтраками| Bed and breakfast'!AB4</f>
        <v>45881</v>
      </c>
      <c r="AC2" s="245">
        <f>'C завтраками| Bed and breakfast'!AC4</f>
        <v>45883</v>
      </c>
      <c r="AD2" s="245">
        <f>'C завтраками| Bed and breakfast'!AD4</f>
        <v>45887</v>
      </c>
      <c r="AE2" s="245">
        <f>'C завтраками| Bed and breakfast'!AE4</f>
        <v>45891</v>
      </c>
      <c r="AF2" s="245">
        <f>'C завтраками| Bed and breakfast'!AF4</f>
        <v>45893</v>
      </c>
      <c r="AG2" s="245">
        <f>'C завтраками| Bed and breakfast'!AG4</f>
        <v>45896</v>
      </c>
      <c r="AH2" s="245">
        <f>'C завтраками| Bed and breakfast'!AH4</f>
        <v>45899</v>
      </c>
      <c r="AI2" s="245">
        <f>'C завтраками| Bed and breakfast'!AI4</f>
        <v>45901</v>
      </c>
      <c r="AJ2" s="245">
        <f>'C завтраками| Bed and breakfast'!AJ4</f>
        <v>45902</v>
      </c>
      <c r="AK2" s="245">
        <f>'C завтраками| Bed and breakfast'!AK4</f>
        <v>45905</v>
      </c>
      <c r="AL2" s="245">
        <f>'C завтраками| Bed and breakfast'!AL4</f>
        <v>45913</v>
      </c>
      <c r="AM2" s="245">
        <f>'C завтраками| Bed and breakfast'!AM4</f>
        <v>45921</v>
      </c>
    </row>
    <row r="3" spans="1:39" x14ac:dyDescent="0.2">
      <c r="A3" s="110" t="s">
        <v>124</v>
      </c>
      <c r="B3" s="245">
        <f>'C завтраками| Bed and breakfast'!B5</f>
        <v>45826</v>
      </c>
      <c r="C3" s="245">
        <f>'C завтраками| Bed and breakfast'!C5</f>
        <v>45828</v>
      </c>
      <c r="D3" s="245">
        <f>'C завтраками| Bed and breakfast'!D5</f>
        <v>45830</v>
      </c>
      <c r="E3" s="245">
        <f>'C завтраками| Bed and breakfast'!E5</f>
        <v>45831</v>
      </c>
      <c r="F3" s="245">
        <f>'C завтраками| Bed and breakfast'!F5</f>
        <v>45834</v>
      </c>
      <c r="G3" s="245">
        <f>'C завтраками| Bed and breakfast'!G5</f>
        <v>45835</v>
      </c>
      <c r="H3" s="245">
        <f>'C завтраками| Bed and breakfast'!H5</f>
        <v>45838</v>
      </c>
      <c r="I3" s="245">
        <f>'C завтраками| Bed and breakfast'!I5</f>
        <v>45846</v>
      </c>
      <c r="J3" s="245">
        <f>'C завтраками| Bed and breakfast'!J5</f>
        <v>45848</v>
      </c>
      <c r="K3" s="245">
        <f>'C завтраками| Bed and breakfast'!K5</f>
        <v>45850</v>
      </c>
      <c r="L3" s="245">
        <f>'C завтраками| Bed and breakfast'!L5</f>
        <v>45851</v>
      </c>
      <c r="M3" s="245">
        <f>'C завтраками| Bed and breakfast'!M5</f>
        <v>45855</v>
      </c>
      <c r="N3" s="245">
        <f>'C завтраками| Bed and breakfast'!N5</f>
        <v>45857</v>
      </c>
      <c r="O3" s="245">
        <f>'C завтраками| Bed and breakfast'!O5</f>
        <v>45859</v>
      </c>
      <c r="P3" s="245">
        <f>'C завтраками| Bed and breakfast'!P5</f>
        <v>45860</v>
      </c>
      <c r="Q3" s="245">
        <f>'C завтраками| Bed and breakfast'!Q5</f>
        <v>45862</v>
      </c>
      <c r="R3" s="245">
        <f>'C завтраками| Bed and breakfast'!R5</f>
        <v>45863</v>
      </c>
      <c r="S3" s="245">
        <f>'C завтраками| Bed and breakfast'!S5</f>
        <v>45864</v>
      </c>
      <c r="T3" s="245">
        <f>'C завтраками| Bed and breakfast'!T5</f>
        <v>45866</v>
      </c>
      <c r="U3" s="245">
        <f>'C завтраками| Bed and breakfast'!U5</f>
        <v>45868</v>
      </c>
      <c r="V3" s="245">
        <f>'C завтраками| Bed and breakfast'!V5</f>
        <v>45869</v>
      </c>
      <c r="W3" s="245">
        <f>'C завтраками| Bed and breakfast'!W5</f>
        <v>45872</v>
      </c>
      <c r="X3" s="245">
        <f>'C завтраками| Bed and breakfast'!X5</f>
        <v>45877</v>
      </c>
      <c r="Y3" s="245">
        <f>'C завтраками| Bed and breakfast'!Y5</f>
        <v>45878</v>
      </c>
      <c r="Z3" s="245">
        <f>'C завтраками| Bed and breakfast'!Z5</f>
        <v>45879</v>
      </c>
      <c r="AA3" s="245">
        <f>'C завтраками| Bed and breakfast'!AA5</f>
        <v>45880</v>
      </c>
      <c r="AB3" s="245">
        <f>'C завтраками| Bed and breakfast'!AB5</f>
        <v>45882</v>
      </c>
      <c r="AC3" s="245">
        <f>'C завтраками| Bed and breakfast'!AC5</f>
        <v>45886</v>
      </c>
      <c r="AD3" s="245">
        <f>'C завтраками| Bed and breakfast'!AD5</f>
        <v>45890</v>
      </c>
      <c r="AE3" s="245">
        <f>'C завтраками| Bed and breakfast'!AE5</f>
        <v>45892</v>
      </c>
      <c r="AF3" s="245">
        <f>'C завтраками| Bed and breakfast'!AF5</f>
        <v>45895</v>
      </c>
      <c r="AG3" s="245">
        <f>'C завтраками| Bed and breakfast'!AG5</f>
        <v>45898</v>
      </c>
      <c r="AH3" s="245">
        <f>'C завтраками| Bed and breakfast'!AH5</f>
        <v>45900</v>
      </c>
      <c r="AI3" s="245">
        <f>'C завтраками| Bed and breakfast'!AI5</f>
        <v>45901</v>
      </c>
      <c r="AJ3" s="245">
        <f>'C завтраками| Bed and breakfast'!AJ5</f>
        <v>45904</v>
      </c>
      <c r="AK3" s="245">
        <f>'C завтраками| Bed and breakfast'!AK5</f>
        <v>45912</v>
      </c>
      <c r="AL3" s="245">
        <f>'C завтраками| Bed and breakfast'!AL5</f>
        <v>45920</v>
      </c>
      <c r="AM3" s="245">
        <f>'C завтраками| Bed and breakfast'!AM5</f>
        <v>45930</v>
      </c>
    </row>
    <row r="4" spans="1:39" x14ac:dyDescent="0.2">
      <c r="A4" s="113" t="s">
        <v>148</v>
      </c>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row>
    <row r="5" spans="1:39" x14ac:dyDescent="0.2">
      <c r="A5" s="115">
        <v>1</v>
      </c>
      <c r="B5" s="257">
        <f>'C завтраками| Bed and breakfast'!B7*0.9</f>
        <v>12330</v>
      </c>
      <c r="C5" s="257">
        <f>'C завтраками| Bed and breakfast'!C7*0.9</f>
        <v>12330</v>
      </c>
      <c r="D5" s="257">
        <f>'C завтраками| Bed and breakfast'!D7*0.9</f>
        <v>10620</v>
      </c>
      <c r="E5" s="257">
        <f>'C завтраками| Bed and breakfast'!E7*0.9</f>
        <v>16200</v>
      </c>
      <c r="F5" s="257">
        <f>'C завтраками| Bed and breakfast'!F7*0.9</f>
        <v>17730</v>
      </c>
      <c r="G5" s="257">
        <f>'C завтраками| Bed and breakfast'!G7*0.9</f>
        <v>16200</v>
      </c>
      <c r="H5" s="257">
        <f>'C завтраками| Bed and breakfast'!H7*0.9</f>
        <v>10620</v>
      </c>
      <c r="I5" s="257">
        <f>'C завтраками| Bed and breakfast'!I7*0.9</f>
        <v>15570</v>
      </c>
      <c r="J5" s="257">
        <f>'C завтраками| Bed and breakfast'!J7*0.9</f>
        <v>16200</v>
      </c>
      <c r="K5" s="257">
        <f>'C завтраками| Bed and breakfast'!K7*0.9</f>
        <v>15570</v>
      </c>
      <c r="L5" s="257">
        <f>'C завтраками| Bed and breakfast'!L7*0.9</f>
        <v>15570</v>
      </c>
      <c r="M5" s="257">
        <f>'C завтраками| Bed and breakfast'!M7*0.9</f>
        <v>14490</v>
      </c>
      <c r="N5" s="257">
        <f>'C завтраками| Bed and breakfast'!N7*0.9</f>
        <v>14490</v>
      </c>
      <c r="O5" s="257">
        <f>'C завтраками| Bed and breakfast'!O7*0.9</f>
        <v>14490</v>
      </c>
      <c r="P5" s="257">
        <f>'C завтраками| Bed and breakfast'!P7*0.9</f>
        <v>14490</v>
      </c>
      <c r="Q5" s="257">
        <f>'C завтраками| Bed and breakfast'!Q7*0.9</f>
        <v>15570</v>
      </c>
      <c r="R5" s="257">
        <f>'C завтраками| Bed and breakfast'!R7*0.9</f>
        <v>17730</v>
      </c>
      <c r="S5" s="257">
        <f>'C завтраками| Bed and breakfast'!S7*0.9</f>
        <v>16200</v>
      </c>
      <c r="T5" s="257">
        <f>'C завтраками| Bed and breakfast'!T7*0.9</f>
        <v>15570</v>
      </c>
      <c r="U5" s="257">
        <f>'C завтраками| Bed and breakfast'!U7*0.9</f>
        <v>13410</v>
      </c>
      <c r="V5" s="257">
        <f>'C завтраками| Bed and breakfast'!V7*0.9</f>
        <v>12330</v>
      </c>
      <c r="W5" s="257">
        <f>'C завтраками| Bed and breakfast'!W7*0.9</f>
        <v>13410</v>
      </c>
      <c r="X5" s="257">
        <f>'C завтраками| Bed and breakfast'!X7*0.9</f>
        <v>15570</v>
      </c>
      <c r="Y5" s="257">
        <f>'C завтраками| Bed and breakfast'!Y7*0.9</f>
        <v>14490</v>
      </c>
      <c r="Z5" s="257">
        <f>'C завтраками| Bed and breakfast'!Z7*0.9</f>
        <v>14490</v>
      </c>
      <c r="AA5" s="257">
        <f>'C завтраками| Bed and breakfast'!AA7*0.9</f>
        <v>15570</v>
      </c>
      <c r="AB5" s="257">
        <f>'C завтраками| Bed and breakfast'!AB7*0.9</f>
        <v>15570</v>
      </c>
      <c r="AC5" s="257">
        <f>'C завтраками| Bed and breakfast'!AC7*0.9</f>
        <v>15570</v>
      </c>
      <c r="AD5" s="257">
        <f>'C завтраками| Bed and breakfast'!AD7*0.9</f>
        <v>15570</v>
      </c>
      <c r="AE5" s="257">
        <f>'C завтраками| Bed and breakfast'!AE7*0.9</f>
        <v>14490</v>
      </c>
      <c r="AF5" s="257">
        <f>'C завтраками| Bed and breakfast'!AF7*0.9</f>
        <v>14490</v>
      </c>
      <c r="AG5" s="257">
        <f>'C завтраками| Bed and breakfast'!AG7*0.9</f>
        <v>12330</v>
      </c>
      <c r="AH5" s="257">
        <f>'C завтраками| Bed and breakfast'!AH7*0.9</f>
        <v>11250</v>
      </c>
      <c r="AI5" s="257">
        <f>'C завтраками| Bed and breakfast'!AI7*0.9</f>
        <v>11250</v>
      </c>
      <c r="AJ5" s="257">
        <f>'C завтраками| Bed and breakfast'!AJ7*0.9</f>
        <v>12330</v>
      </c>
      <c r="AK5" s="257">
        <f>'C завтраками| Bed and breakfast'!AK7*0.9</f>
        <v>11250</v>
      </c>
      <c r="AL5" s="257">
        <f>'C завтраками| Bed and breakfast'!AL7*0.9</f>
        <v>13410</v>
      </c>
      <c r="AM5" s="257">
        <f>'C завтраками| Bed and breakfast'!AM7*0.9</f>
        <v>11250</v>
      </c>
    </row>
    <row r="6" spans="1:39" x14ac:dyDescent="0.2">
      <c r="A6" s="115">
        <v>2</v>
      </c>
      <c r="B6" s="257">
        <f>'C завтраками| Bed and breakfast'!B8*0.9</f>
        <v>14040</v>
      </c>
      <c r="C6" s="257">
        <f>'C завтраками| Bed and breakfast'!C8*0.9</f>
        <v>14040</v>
      </c>
      <c r="D6" s="257">
        <f>'C завтраками| Bed and breakfast'!D8*0.9</f>
        <v>12330</v>
      </c>
      <c r="E6" s="257">
        <f>'C завтраками| Bed and breakfast'!E8*0.9</f>
        <v>17910</v>
      </c>
      <c r="F6" s="257">
        <f>'C завтраками| Bed and breakfast'!F8*0.9</f>
        <v>19440</v>
      </c>
      <c r="G6" s="257">
        <f>'C завтраками| Bed and breakfast'!G8*0.9</f>
        <v>17910</v>
      </c>
      <c r="H6" s="257">
        <f>'C завтраками| Bed and breakfast'!H8*0.9</f>
        <v>12330</v>
      </c>
      <c r="I6" s="257">
        <f>'C завтраками| Bed and breakfast'!I8*0.9</f>
        <v>17280</v>
      </c>
      <c r="J6" s="257">
        <f>'C завтраками| Bed and breakfast'!J8*0.9</f>
        <v>17910</v>
      </c>
      <c r="K6" s="257">
        <f>'C завтраками| Bed and breakfast'!K8*0.9</f>
        <v>17280</v>
      </c>
      <c r="L6" s="257">
        <f>'C завтраками| Bed and breakfast'!L8*0.9</f>
        <v>17280</v>
      </c>
      <c r="M6" s="257">
        <f>'C завтраками| Bed and breakfast'!M8*0.9</f>
        <v>16200</v>
      </c>
      <c r="N6" s="257">
        <f>'C завтраками| Bed and breakfast'!N8*0.9</f>
        <v>16200</v>
      </c>
      <c r="O6" s="257">
        <f>'C завтраками| Bed and breakfast'!O8*0.9</f>
        <v>16200</v>
      </c>
      <c r="P6" s="257">
        <f>'C завтраками| Bed and breakfast'!P8*0.9</f>
        <v>16200</v>
      </c>
      <c r="Q6" s="257">
        <f>'C завтраками| Bed and breakfast'!Q8*0.9</f>
        <v>17280</v>
      </c>
      <c r="R6" s="257">
        <f>'C завтраками| Bed and breakfast'!R8*0.9</f>
        <v>19440</v>
      </c>
      <c r="S6" s="257">
        <f>'C завтраками| Bed and breakfast'!S8*0.9</f>
        <v>17910</v>
      </c>
      <c r="T6" s="257">
        <f>'C завтраками| Bed and breakfast'!T8*0.9</f>
        <v>17280</v>
      </c>
      <c r="U6" s="257">
        <f>'C завтраками| Bed and breakfast'!U8*0.9</f>
        <v>15120</v>
      </c>
      <c r="V6" s="257">
        <f>'C завтраками| Bed and breakfast'!V8*0.9</f>
        <v>14040</v>
      </c>
      <c r="W6" s="257">
        <f>'C завтраками| Bed and breakfast'!W8*0.9</f>
        <v>15120</v>
      </c>
      <c r="X6" s="257">
        <f>'C завтраками| Bed and breakfast'!X8*0.9</f>
        <v>17280</v>
      </c>
      <c r="Y6" s="257">
        <f>'C завтраками| Bed and breakfast'!Y8*0.9</f>
        <v>16200</v>
      </c>
      <c r="Z6" s="257">
        <f>'C завтраками| Bed and breakfast'!Z8*0.9</f>
        <v>16200</v>
      </c>
      <c r="AA6" s="257">
        <f>'C завтраками| Bed and breakfast'!AA8*0.9</f>
        <v>17280</v>
      </c>
      <c r="AB6" s="257">
        <f>'C завтраками| Bed and breakfast'!AB8*0.9</f>
        <v>17280</v>
      </c>
      <c r="AC6" s="257">
        <f>'C завтраками| Bed and breakfast'!AC8*0.9</f>
        <v>17280</v>
      </c>
      <c r="AD6" s="257">
        <f>'C завтраками| Bed and breakfast'!AD8*0.9</f>
        <v>17280</v>
      </c>
      <c r="AE6" s="257">
        <f>'C завтраками| Bed and breakfast'!AE8*0.9</f>
        <v>16200</v>
      </c>
      <c r="AF6" s="257">
        <f>'C завтраками| Bed and breakfast'!AF8*0.9</f>
        <v>16200</v>
      </c>
      <c r="AG6" s="257">
        <f>'C завтраками| Bed and breakfast'!AG8*0.9</f>
        <v>14040</v>
      </c>
      <c r="AH6" s="257">
        <f>'C завтраками| Bed and breakfast'!AH8*0.9</f>
        <v>12960</v>
      </c>
      <c r="AI6" s="257">
        <f>'C завтраками| Bed and breakfast'!AI8*0.9</f>
        <v>12960</v>
      </c>
      <c r="AJ6" s="257">
        <f>'C завтраками| Bed and breakfast'!AJ8*0.9</f>
        <v>14040</v>
      </c>
      <c r="AK6" s="257">
        <f>'C завтраками| Bed and breakfast'!AK8*0.9</f>
        <v>12960</v>
      </c>
      <c r="AL6" s="257">
        <f>'C завтраками| Bed and breakfast'!AL8*0.9</f>
        <v>15120</v>
      </c>
      <c r="AM6" s="257">
        <f>'C завтраками| Bed and breakfast'!AM8*0.9</f>
        <v>12960</v>
      </c>
    </row>
    <row r="7" spans="1:39" x14ac:dyDescent="0.2">
      <c r="A7" s="115" t="s">
        <v>149</v>
      </c>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row>
    <row r="8" spans="1:39" x14ac:dyDescent="0.2">
      <c r="A8" s="115">
        <v>1</v>
      </c>
      <c r="B8" s="257">
        <f>'C завтраками| Bed and breakfast'!B10*0.9</f>
        <v>15030</v>
      </c>
      <c r="C8" s="257">
        <f>'C завтраками| Bed and breakfast'!C10*0.9</f>
        <v>15030</v>
      </c>
      <c r="D8" s="257">
        <f>'C завтраками| Bed and breakfast'!D10*0.9</f>
        <v>13320</v>
      </c>
      <c r="E8" s="257">
        <f>'C завтраками| Bed and breakfast'!E10*0.9</f>
        <v>18900</v>
      </c>
      <c r="F8" s="257">
        <f>'C завтраками| Bed and breakfast'!F10*0.9</f>
        <v>20430</v>
      </c>
      <c r="G8" s="257">
        <f>'C завтраками| Bed and breakfast'!G10*0.9</f>
        <v>18900</v>
      </c>
      <c r="H8" s="257">
        <f>'C завтраками| Bed and breakfast'!H10*0.9</f>
        <v>13320</v>
      </c>
      <c r="I8" s="257">
        <f>'C завтраками| Bed and breakfast'!I10*0.9</f>
        <v>18270</v>
      </c>
      <c r="J8" s="257">
        <f>'C завтраками| Bed and breakfast'!J10*0.9</f>
        <v>18900</v>
      </c>
      <c r="K8" s="257">
        <f>'C завтраками| Bed and breakfast'!K10*0.9</f>
        <v>18270</v>
      </c>
      <c r="L8" s="257">
        <f>'C завтраками| Bed and breakfast'!L10*0.9</f>
        <v>18270</v>
      </c>
      <c r="M8" s="257">
        <f>'C завтраками| Bed and breakfast'!M10*0.9</f>
        <v>17190</v>
      </c>
      <c r="N8" s="257">
        <f>'C завтраками| Bed and breakfast'!N10*0.9</f>
        <v>17190</v>
      </c>
      <c r="O8" s="257">
        <f>'C завтраками| Bed and breakfast'!O10*0.9</f>
        <v>17190</v>
      </c>
      <c r="P8" s="257">
        <f>'C завтраками| Bed and breakfast'!P10*0.9</f>
        <v>17190</v>
      </c>
      <c r="Q8" s="257">
        <f>'C завтраками| Bed and breakfast'!Q10*0.9</f>
        <v>18270</v>
      </c>
      <c r="R8" s="257">
        <f>'C завтраками| Bed and breakfast'!R10*0.9</f>
        <v>20430</v>
      </c>
      <c r="S8" s="257">
        <f>'C завтраками| Bed and breakfast'!S10*0.9</f>
        <v>18900</v>
      </c>
      <c r="T8" s="257">
        <f>'C завтраками| Bed and breakfast'!T10*0.9</f>
        <v>18270</v>
      </c>
      <c r="U8" s="257">
        <f>'C завтраками| Bed and breakfast'!U10*0.9</f>
        <v>16110</v>
      </c>
      <c r="V8" s="257">
        <f>'C завтраками| Bed and breakfast'!V10*0.9</f>
        <v>15030</v>
      </c>
      <c r="W8" s="257">
        <f>'C завтраками| Bed and breakfast'!W10*0.9</f>
        <v>16110</v>
      </c>
      <c r="X8" s="257">
        <f>'C завтраками| Bed and breakfast'!X10*0.9</f>
        <v>18270</v>
      </c>
      <c r="Y8" s="257">
        <f>'C завтраками| Bed and breakfast'!Y10*0.9</f>
        <v>17190</v>
      </c>
      <c r="Z8" s="257">
        <f>'C завтраками| Bed and breakfast'!Z10*0.9</f>
        <v>17190</v>
      </c>
      <c r="AA8" s="257">
        <f>'C завтраками| Bed and breakfast'!AA10*0.9</f>
        <v>18270</v>
      </c>
      <c r="AB8" s="257">
        <f>'C завтраками| Bed and breakfast'!AB10*0.9</f>
        <v>18270</v>
      </c>
      <c r="AC8" s="257">
        <f>'C завтраками| Bed and breakfast'!AC10*0.9</f>
        <v>18270</v>
      </c>
      <c r="AD8" s="257">
        <f>'C завтраками| Bed and breakfast'!AD10*0.9</f>
        <v>18270</v>
      </c>
      <c r="AE8" s="257">
        <f>'C завтраками| Bed and breakfast'!AE10*0.9</f>
        <v>17190</v>
      </c>
      <c r="AF8" s="257">
        <f>'C завтраками| Bed and breakfast'!AF10*0.9</f>
        <v>17190</v>
      </c>
      <c r="AG8" s="257">
        <f>'C завтраками| Bed and breakfast'!AG10*0.9</f>
        <v>15030</v>
      </c>
      <c r="AH8" s="257">
        <f>'C завтраками| Bed and breakfast'!AH10*0.9</f>
        <v>13950</v>
      </c>
      <c r="AI8" s="257">
        <f>'C завтраками| Bed and breakfast'!AI10*0.9</f>
        <v>13950</v>
      </c>
      <c r="AJ8" s="257">
        <f>'C завтраками| Bed and breakfast'!AJ10*0.9</f>
        <v>15030</v>
      </c>
      <c r="AK8" s="257">
        <f>'C завтраками| Bed and breakfast'!AK10*0.9</f>
        <v>13950</v>
      </c>
      <c r="AL8" s="257">
        <f>'C завтраками| Bed and breakfast'!AL10*0.9</f>
        <v>16110</v>
      </c>
      <c r="AM8" s="257">
        <f>'C завтраками| Bed and breakfast'!AM10*0.9</f>
        <v>13950</v>
      </c>
    </row>
    <row r="9" spans="1:39" x14ac:dyDescent="0.2">
      <c r="A9" s="115">
        <v>2</v>
      </c>
      <c r="B9" s="257">
        <f>'C завтраками| Bed and breakfast'!B11*0.9</f>
        <v>16740</v>
      </c>
      <c r="C9" s="257">
        <f>'C завтраками| Bed and breakfast'!C11*0.9</f>
        <v>16740</v>
      </c>
      <c r="D9" s="257">
        <f>'C завтраками| Bed and breakfast'!D11*0.9</f>
        <v>15030</v>
      </c>
      <c r="E9" s="257">
        <f>'C завтраками| Bed and breakfast'!E11*0.9</f>
        <v>20610</v>
      </c>
      <c r="F9" s="257">
        <f>'C завтраками| Bed and breakfast'!F11*0.9</f>
        <v>22140</v>
      </c>
      <c r="G9" s="257">
        <f>'C завтраками| Bed and breakfast'!G11*0.9</f>
        <v>20610</v>
      </c>
      <c r="H9" s="257">
        <f>'C завтраками| Bed and breakfast'!H11*0.9</f>
        <v>15030</v>
      </c>
      <c r="I9" s="257">
        <f>'C завтраками| Bed and breakfast'!I11*0.9</f>
        <v>19980</v>
      </c>
      <c r="J9" s="257">
        <f>'C завтраками| Bed and breakfast'!J11*0.9</f>
        <v>20610</v>
      </c>
      <c r="K9" s="257">
        <f>'C завтраками| Bed and breakfast'!K11*0.9</f>
        <v>19980</v>
      </c>
      <c r="L9" s="257">
        <f>'C завтраками| Bed and breakfast'!L11*0.9</f>
        <v>19980</v>
      </c>
      <c r="M9" s="257">
        <f>'C завтраками| Bed and breakfast'!M11*0.9</f>
        <v>18900</v>
      </c>
      <c r="N9" s="257">
        <f>'C завтраками| Bed and breakfast'!N11*0.9</f>
        <v>18900</v>
      </c>
      <c r="O9" s="257">
        <f>'C завтраками| Bed and breakfast'!O11*0.9</f>
        <v>18900</v>
      </c>
      <c r="P9" s="257">
        <f>'C завтраками| Bed and breakfast'!P11*0.9</f>
        <v>18900</v>
      </c>
      <c r="Q9" s="257">
        <f>'C завтраками| Bed and breakfast'!Q11*0.9</f>
        <v>19980</v>
      </c>
      <c r="R9" s="257">
        <f>'C завтраками| Bed and breakfast'!R11*0.9</f>
        <v>22140</v>
      </c>
      <c r="S9" s="257">
        <f>'C завтраками| Bed and breakfast'!S11*0.9</f>
        <v>20610</v>
      </c>
      <c r="T9" s="257">
        <f>'C завтраками| Bed and breakfast'!T11*0.9</f>
        <v>19980</v>
      </c>
      <c r="U9" s="257">
        <f>'C завтраками| Bed and breakfast'!U11*0.9</f>
        <v>17820</v>
      </c>
      <c r="V9" s="257">
        <f>'C завтраками| Bed and breakfast'!V11*0.9</f>
        <v>16740</v>
      </c>
      <c r="W9" s="257">
        <f>'C завтраками| Bed and breakfast'!W11*0.9</f>
        <v>17820</v>
      </c>
      <c r="X9" s="257">
        <f>'C завтраками| Bed and breakfast'!X11*0.9</f>
        <v>19980</v>
      </c>
      <c r="Y9" s="257">
        <f>'C завтраками| Bed and breakfast'!Y11*0.9</f>
        <v>18900</v>
      </c>
      <c r="Z9" s="257">
        <f>'C завтраками| Bed and breakfast'!Z11*0.9</f>
        <v>18900</v>
      </c>
      <c r="AA9" s="257">
        <f>'C завтраками| Bed and breakfast'!AA11*0.9</f>
        <v>19980</v>
      </c>
      <c r="AB9" s="257">
        <f>'C завтраками| Bed and breakfast'!AB11*0.9</f>
        <v>19980</v>
      </c>
      <c r="AC9" s="257">
        <f>'C завтраками| Bed and breakfast'!AC11*0.9</f>
        <v>19980</v>
      </c>
      <c r="AD9" s="257">
        <f>'C завтраками| Bed and breakfast'!AD11*0.9</f>
        <v>19980</v>
      </c>
      <c r="AE9" s="257">
        <f>'C завтраками| Bed and breakfast'!AE11*0.9</f>
        <v>18900</v>
      </c>
      <c r="AF9" s="257">
        <f>'C завтраками| Bed and breakfast'!AF11*0.9</f>
        <v>18900</v>
      </c>
      <c r="AG9" s="257">
        <f>'C завтраками| Bed and breakfast'!AG11*0.9</f>
        <v>16740</v>
      </c>
      <c r="AH9" s="257">
        <f>'C завтраками| Bed and breakfast'!AH11*0.9</f>
        <v>15660</v>
      </c>
      <c r="AI9" s="257">
        <f>'C завтраками| Bed and breakfast'!AI11*0.9</f>
        <v>15660</v>
      </c>
      <c r="AJ9" s="257">
        <f>'C завтраками| Bed and breakfast'!AJ11*0.9</f>
        <v>16740</v>
      </c>
      <c r="AK9" s="257">
        <f>'C завтраками| Bed and breakfast'!AK11*0.9</f>
        <v>15660</v>
      </c>
      <c r="AL9" s="257">
        <f>'C завтраками| Bed and breakfast'!AL11*0.9</f>
        <v>17820</v>
      </c>
      <c r="AM9" s="257">
        <f>'C завтраками| Bed and breakfast'!AM11*0.9</f>
        <v>15660</v>
      </c>
    </row>
    <row r="10" spans="1:39" x14ac:dyDescent="0.2">
      <c r="A10" s="115" t="s">
        <v>135</v>
      </c>
      <c r="B10" s="257"/>
      <c r="C10" s="257"/>
      <c r="D10" s="257"/>
      <c r="E10" s="257"/>
      <c r="F10" s="257"/>
      <c r="G10" s="257"/>
      <c r="H10" s="257"/>
      <c r="I10" s="257"/>
      <c r="J10" s="257"/>
      <c r="K10" s="257"/>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c r="AL10" s="257"/>
      <c r="AM10" s="257"/>
    </row>
    <row r="11" spans="1:39" x14ac:dyDescent="0.2">
      <c r="A11" s="115">
        <v>1</v>
      </c>
      <c r="B11" s="257">
        <f>'C завтраками| Bed and breakfast'!B13*0.9</f>
        <v>22230</v>
      </c>
      <c r="C11" s="257">
        <f>'C завтраками| Bed and breakfast'!C13*0.9</f>
        <v>22230</v>
      </c>
      <c r="D11" s="257">
        <f>'C завтраками| Bed and breakfast'!D13*0.9</f>
        <v>20520</v>
      </c>
      <c r="E11" s="257">
        <f>'C завтраками| Bed and breakfast'!E13*0.9</f>
        <v>26100</v>
      </c>
      <c r="F11" s="257">
        <f>'C завтраками| Bed and breakfast'!F13*0.9</f>
        <v>27630</v>
      </c>
      <c r="G11" s="257">
        <f>'C завтраками| Bed and breakfast'!G13*0.9</f>
        <v>26100</v>
      </c>
      <c r="H11" s="257">
        <f>'C завтраками| Bed and breakfast'!H13*0.9</f>
        <v>20520</v>
      </c>
      <c r="I11" s="257">
        <f>'C завтраками| Bed and breakfast'!I13*0.9</f>
        <v>25470</v>
      </c>
      <c r="J11" s="257">
        <f>'C завтраками| Bed and breakfast'!J13*0.9</f>
        <v>26100</v>
      </c>
      <c r="K11" s="257">
        <f>'C завтраками| Bed and breakfast'!K13*0.9</f>
        <v>25470</v>
      </c>
      <c r="L11" s="257">
        <f>'C завтраками| Bed and breakfast'!L13*0.9</f>
        <v>25470</v>
      </c>
      <c r="M11" s="257">
        <f>'C завтраками| Bed and breakfast'!M13*0.9</f>
        <v>24390</v>
      </c>
      <c r="N11" s="257">
        <f>'C завтраками| Bed and breakfast'!N13*0.9</f>
        <v>24390</v>
      </c>
      <c r="O11" s="257">
        <f>'C завтраками| Bed and breakfast'!O13*0.9</f>
        <v>24390</v>
      </c>
      <c r="P11" s="257">
        <f>'C завтраками| Bed and breakfast'!P13*0.9</f>
        <v>24390</v>
      </c>
      <c r="Q11" s="257">
        <f>'C завтраками| Bed and breakfast'!Q13*0.9</f>
        <v>25470</v>
      </c>
      <c r="R11" s="257">
        <f>'C завтраками| Bed and breakfast'!R13*0.9</f>
        <v>27630</v>
      </c>
      <c r="S11" s="257">
        <f>'C завтраками| Bed and breakfast'!S13*0.9</f>
        <v>26100</v>
      </c>
      <c r="T11" s="257">
        <f>'C завтраками| Bed and breakfast'!T13*0.9</f>
        <v>25470</v>
      </c>
      <c r="U11" s="257">
        <f>'C завтраками| Bed and breakfast'!U13*0.9</f>
        <v>23310</v>
      </c>
      <c r="V11" s="257">
        <f>'C завтраками| Bed and breakfast'!V13*0.9</f>
        <v>22230</v>
      </c>
      <c r="W11" s="257">
        <f>'C завтраками| Bed and breakfast'!W13*0.9</f>
        <v>23310</v>
      </c>
      <c r="X11" s="257">
        <f>'C завтраками| Bed and breakfast'!X13*0.9</f>
        <v>25470</v>
      </c>
      <c r="Y11" s="257">
        <f>'C завтраками| Bed and breakfast'!Y13*0.9</f>
        <v>24390</v>
      </c>
      <c r="Z11" s="257">
        <f>'C завтраками| Bed and breakfast'!Z13*0.9</f>
        <v>24390</v>
      </c>
      <c r="AA11" s="257">
        <f>'C завтраками| Bed and breakfast'!AA13*0.9</f>
        <v>25470</v>
      </c>
      <c r="AB11" s="257">
        <f>'C завтраками| Bed and breakfast'!AB13*0.9</f>
        <v>25470</v>
      </c>
      <c r="AC11" s="257">
        <f>'C завтраками| Bed and breakfast'!AC13*0.9</f>
        <v>25470</v>
      </c>
      <c r="AD11" s="257">
        <f>'C завтраками| Bed and breakfast'!AD13*0.9</f>
        <v>25470</v>
      </c>
      <c r="AE11" s="257">
        <f>'C завтраками| Bed and breakfast'!AE13*0.9</f>
        <v>24390</v>
      </c>
      <c r="AF11" s="257">
        <f>'C завтраками| Bed and breakfast'!AF13*0.9</f>
        <v>24390</v>
      </c>
      <c r="AG11" s="257">
        <f>'C завтраками| Bed and breakfast'!AG13*0.9</f>
        <v>22230</v>
      </c>
      <c r="AH11" s="257">
        <f>'C завтраками| Bed and breakfast'!AH13*0.9</f>
        <v>21150</v>
      </c>
      <c r="AI11" s="257">
        <f>'C завтраками| Bed and breakfast'!AI13*0.9</f>
        <v>21150</v>
      </c>
      <c r="AJ11" s="257">
        <f>'C завтраками| Bed and breakfast'!AJ13*0.9</f>
        <v>22230</v>
      </c>
      <c r="AK11" s="257">
        <f>'C завтраками| Bed and breakfast'!AK13*0.9</f>
        <v>21150</v>
      </c>
      <c r="AL11" s="257">
        <f>'C завтраками| Bed and breakfast'!AL13*0.9</f>
        <v>23310</v>
      </c>
      <c r="AM11" s="257">
        <f>'C завтраками| Bed and breakfast'!AM13*0.9</f>
        <v>21150</v>
      </c>
    </row>
    <row r="12" spans="1:39" x14ac:dyDescent="0.2">
      <c r="A12" s="115">
        <v>2</v>
      </c>
      <c r="B12" s="257">
        <f>'C завтраками| Bed and breakfast'!B14*0.9</f>
        <v>23940</v>
      </c>
      <c r="C12" s="257">
        <f>'C завтраками| Bed and breakfast'!C14*0.9</f>
        <v>23940</v>
      </c>
      <c r="D12" s="257">
        <f>'C завтраками| Bed and breakfast'!D14*0.9</f>
        <v>22230</v>
      </c>
      <c r="E12" s="257">
        <f>'C завтраками| Bed and breakfast'!E14*0.9</f>
        <v>27810</v>
      </c>
      <c r="F12" s="257">
        <f>'C завтраками| Bed and breakfast'!F14*0.9</f>
        <v>29340</v>
      </c>
      <c r="G12" s="257">
        <f>'C завтраками| Bed and breakfast'!G14*0.9</f>
        <v>27810</v>
      </c>
      <c r="H12" s="257">
        <f>'C завтраками| Bed and breakfast'!H14*0.9</f>
        <v>22230</v>
      </c>
      <c r="I12" s="257">
        <f>'C завтраками| Bed and breakfast'!I14*0.9</f>
        <v>27180</v>
      </c>
      <c r="J12" s="257">
        <f>'C завтраками| Bed and breakfast'!J14*0.9</f>
        <v>27810</v>
      </c>
      <c r="K12" s="257">
        <f>'C завтраками| Bed and breakfast'!K14*0.9</f>
        <v>27180</v>
      </c>
      <c r="L12" s="257">
        <f>'C завтраками| Bed and breakfast'!L14*0.9</f>
        <v>27180</v>
      </c>
      <c r="M12" s="257">
        <f>'C завтраками| Bed and breakfast'!M14*0.9</f>
        <v>26100</v>
      </c>
      <c r="N12" s="257">
        <f>'C завтраками| Bed and breakfast'!N14*0.9</f>
        <v>26100</v>
      </c>
      <c r="O12" s="257">
        <f>'C завтраками| Bed and breakfast'!O14*0.9</f>
        <v>26100</v>
      </c>
      <c r="P12" s="257">
        <f>'C завтраками| Bed and breakfast'!P14*0.9</f>
        <v>26100</v>
      </c>
      <c r="Q12" s="257">
        <f>'C завтраками| Bed and breakfast'!Q14*0.9</f>
        <v>27180</v>
      </c>
      <c r="R12" s="257">
        <f>'C завтраками| Bed and breakfast'!R14*0.9</f>
        <v>29340</v>
      </c>
      <c r="S12" s="257">
        <f>'C завтраками| Bed and breakfast'!S14*0.9</f>
        <v>27810</v>
      </c>
      <c r="T12" s="257">
        <f>'C завтраками| Bed and breakfast'!T14*0.9</f>
        <v>27180</v>
      </c>
      <c r="U12" s="257">
        <f>'C завтраками| Bed and breakfast'!U14*0.9</f>
        <v>25020</v>
      </c>
      <c r="V12" s="257">
        <f>'C завтраками| Bed and breakfast'!V14*0.9</f>
        <v>23940</v>
      </c>
      <c r="W12" s="257">
        <f>'C завтраками| Bed and breakfast'!W14*0.9</f>
        <v>25020</v>
      </c>
      <c r="X12" s="257">
        <f>'C завтраками| Bed and breakfast'!X14*0.9</f>
        <v>27180</v>
      </c>
      <c r="Y12" s="257">
        <f>'C завтраками| Bed and breakfast'!Y14*0.9</f>
        <v>26100</v>
      </c>
      <c r="Z12" s="257">
        <f>'C завтраками| Bed and breakfast'!Z14*0.9</f>
        <v>26100</v>
      </c>
      <c r="AA12" s="257">
        <f>'C завтраками| Bed and breakfast'!AA14*0.9</f>
        <v>27180</v>
      </c>
      <c r="AB12" s="257">
        <f>'C завтраками| Bed and breakfast'!AB14*0.9</f>
        <v>27180</v>
      </c>
      <c r="AC12" s="257">
        <f>'C завтраками| Bed and breakfast'!AC14*0.9</f>
        <v>27180</v>
      </c>
      <c r="AD12" s="257">
        <f>'C завтраками| Bed and breakfast'!AD14*0.9</f>
        <v>27180</v>
      </c>
      <c r="AE12" s="257">
        <f>'C завтраками| Bed and breakfast'!AE14*0.9</f>
        <v>26100</v>
      </c>
      <c r="AF12" s="257">
        <f>'C завтраками| Bed and breakfast'!AF14*0.9</f>
        <v>26100</v>
      </c>
      <c r="AG12" s="257">
        <f>'C завтраками| Bed and breakfast'!AG14*0.9</f>
        <v>23940</v>
      </c>
      <c r="AH12" s="257">
        <f>'C завтраками| Bed and breakfast'!AH14*0.9</f>
        <v>22860</v>
      </c>
      <c r="AI12" s="257">
        <f>'C завтраками| Bed and breakfast'!AI14*0.9</f>
        <v>22860</v>
      </c>
      <c r="AJ12" s="257">
        <f>'C завтраками| Bed and breakfast'!AJ14*0.9</f>
        <v>23940</v>
      </c>
      <c r="AK12" s="257">
        <f>'C завтраками| Bed and breakfast'!AK14*0.9</f>
        <v>22860</v>
      </c>
      <c r="AL12" s="257">
        <f>'C завтраками| Bed and breakfast'!AL14*0.9</f>
        <v>25020</v>
      </c>
      <c r="AM12" s="257">
        <f>'C завтраками| Bed and breakfast'!AM14*0.9</f>
        <v>22860</v>
      </c>
    </row>
    <row r="13" spans="1:39" x14ac:dyDescent="0.2">
      <c r="A13" s="114" t="s">
        <v>137</v>
      </c>
      <c r="B13" s="257"/>
      <c r="C13" s="257"/>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7"/>
      <c r="AM13" s="257"/>
    </row>
    <row r="14" spans="1:39" x14ac:dyDescent="0.2">
      <c r="A14" s="115">
        <v>1</v>
      </c>
      <c r="B14" s="257">
        <f>'C завтраками| Bed and breakfast'!B16*0.9</f>
        <v>26730</v>
      </c>
      <c r="C14" s="257">
        <f>'C завтраками| Bed and breakfast'!C16*0.9</f>
        <v>26730</v>
      </c>
      <c r="D14" s="257">
        <f>'C завтраками| Bed and breakfast'!D16*0.9</f>
        <v>25020</v>
      </c>
      <c r="E14" s="257">
        <f>'C завтраками| Bed and breakfast'!E16*0.9</f>
        <v>30600</v>
      </c>
      <c r="F14" s="257">
        <f>'C завтраками| Bed and breakfast'!F16*0.9</f>
        <v>32130</v>
      </c>
      <c r="G14" s="257">
        <f>'C завтраками| Bed and breakfast'!G16*0.9</f>
        <v>30600</v>
      </c>
      <c r="H14" s="257">
        <f>'C завтраками| Bed and breakfast'!H16*0.9</f>
        <v>25020</v>
      </c>
      <c r="I14" s="257">
        <f>'C завтраками| Bed and breakfast'!I16*0.9</f>
        <v>29970</v>
      </c>
      <c r="J14" s="257">
        <f>'C завтраками| Bed and breakfast'!J16*0.9</f>
        <v>30600</v>
      </c>
      <c r="K14" s="257">
        <f>'C завтраками| Bed and breakfast'!K16*0.9</f>
        <v>29970</v>
      </c>
      <c r="L14" s="257">
        <f>'C завтраками| Bed and breakfast'!L16*0.9</f>
        <v>29970</v>
      </c>
      <c r="M14" s="257">
        <f>'C завтраками| Bed and breakfast'!M16*0.9</f>
        <v>28890</v>
      </c>
      <c r="N14" s="257">
        <f>'C завтраками| Bed and breakfast'!N16*0.9</f>
        <v>28890</v>
      </c>
      <c r="O14" s="257">
        <f>'C завтраками| Bed and breakfast'!O16*0.9</f>
        <v>28890</v>
      </c>
      <c r="P14" s="257">
        <f>'C завтраками| Bed and breakfast'!P16*0.9</f>
        <v>28890</v>
      </c>
      <c r="Q14" s="257">
        <f>'C завтраками| Bed and breakfast'!Q16*0.9</f>
        <v>29970</v>
      </c>
      <c r="R14" s="257">
        <f>'C завтраками| Bed and breakfast'!R16*0.9</f>
        <v>32130</v>
      </c>
      <c r="S14" s="257">
        <f>'C завтраками| Bed and breakfast'!S16*0.9</f>
        <v>30600</v>
      </c>
      <c r="T14" s="257">
        <f>'C завтраками| Bed and breakfast'!T16*0.9</f>
        <v>29970</v>
      </c>
      <c r="U14" s="257">
        <f>'C завтраками| Bed and breakfast'!U16*0.9</f>
        <v>27810</v>
      </c>
      <c r="V14" s="257">
        <f>'C завтраками| Bed and breakfast'!V16*0.9</f>
        <v>26730</v>
      </c>
      <c r="W14" s="257">
        <f>'C завтраками| Bed and breakfast'!W16*0.9</f>
        <v>27810</v>
      </c>
      <c r="X14" s="257">
        <f>'C завтраками| Bed and breakfast'!X16*0.9</f>
        <v>29970</v>
      </c>
      <c r="Y14" s="257">
        <f>'C завтраками| Bed and breakfast'!Y16*0.9</f>
        <v>28890</v>
      </c>
      <c r="Z14" s="257">
        <f>'C завтраками| Bed and breakfast'!Z16*0.9</f>
        <v>28890</v>
      </c>
      <c r="AA14" s="257">
        <f>'C завтраками| Bed and breakfast'!AA16*0.9</f>
        <v>29970</v>
      </c>
      <c r="AB14" s="257">
        <f>'C завтраками| Bed and breakfast'!AB16*0.9</f>
        <v>29970</v>
      </c>
      <c r="AC14" s="257">
        <f>'C завтраками| Bed and breakfast'!AC16*0.9</f>
        <v>29970</v>
      </c>
      <c r="AD14" s="257">
        <f>'C завтраками| Bed and breakfast'!AD16*0.9</f>
        <v>29970</v>
      </c>
      <c r="AE14" s="257">
        <f>'C завтраками| Bed and breakfast'!AE16*0.9</f>
        <v>28890</v>
      </c>
      <c r="AF14" s="257">
        <f>'C завтраками| Bed and breakfast'!AF16*0.9</f>
        <v>28890</v>
      </c>
      <c r="AG14" s="257">
        <f>'C завтраками| Bed and breakfast'!AG16*0.9</f>
        <v>26730</v>
      </c>
      <c r="AH14" s="257">
        <f>'C завтраками| Bed and breakfast'!AH16*0.9</f>
        <v>25650</v>
      </c>
      <c r="AI14" s="257">
        <f>'C завтраками| Bed and breakfast'!AI16*0.9</f>
        <v>25650</v>
      </c>
      <c r="AJ14" s="257">
        <f>'C завтраками| Bed and breakfast'!AJ16*0.9</f>
        <v>26730</v>
      </c>
      <c r="AK14" s="257">
        <f>'C завтраками| Bed and breakfast'!AK16*0.9</f>
        <v>25650</v>
      </c>
      <c r="AL14" s="257">
        <f>'C завтраками| Bed and breakfast'!AL16*0.9</f>
        <v>27810</v>
      </c>
      <c r="AM14" s="257">
        <f>'C завтраками| Bed and breakfast'!AM16*0.9</f>
        <v>25650</v>
      </c>
    </row>
    <row r="15" spans="1:39" x14ac:dyDescent="0.2">
      <c r="A15" s="115">
        <v>2</v>
      </c>
      <c r="B15" s="257">
        <f>'C завтраками| Bed and breakfast'!B17*0.9</f>
        <v>28440</v>
      </c>
      <c r="C15" s="257">
        <f>'C завтраками| Bed and breakfast'!C17*0.9</f>
        <v>28440</v>
      </c>
      <c r="D15" s="257">
        <f>'C завтраками| Bed and breakfast'!D17*0.9</f>
        <v>26730</v>
      </c>
      <c r="E15" s="257">
        <f>'C завтраками| Bed and breakfast'!E17*0.9</f>
        <v>32310</v>
      </c>
      <c r="F15" s="257">
        <f>'C завтраками| Bed and breakfast'!F17*0.9</f>
        <v>33840</v>
      </c>
      <c r="G15" s="257">
        <f>'C завтраками| Bed and breakfast'!G17*0.9</f>
        <v>32310</v>
      </c>
      <c r="H15" s="257">
        <f>'C завтраками| Bed and breakfast'!H17*0.9</f>
        <v>26730</v>
      </c>
      <c r="I15" s="257">
        <f>'C завтраками| Bed and breakfast'!I17*0.9</f>
        <v>31680</v>
      </c>
      <c r="J15" s="257">
        <f>'C завтраками| Bed and breakfast'!J17*0.9</f>
        <v>32310</v>
      </c>
      <c r="K15" s="257">
        <f>'C завтраками| Bed and breakfast'!K17*0.9</f>
        <v>31680</v>
      </c>
      <c r="L15" s="257">
        <f>'C завтраками| Bed and breakfast'!L17*0.9</f>
        <v>31680</v>
      </c>
      <c r="M15" s="257">
        <f>'C завтраками| Bed and breakfast'!M17*0.9</f>
        <v>30600</v>
      </c>
      <c r="N15" s="257">
        <f>'C завтраками| Bed and breakfast'!N17*0.9</f>
        <v>30600</v>
      </c>
      <c r="O15" s="257">
        <f>'C завтраками| Bed and breakfast'!O17*0.9</f>
        <v>30600</v>
      </c>
      <c r="P15" s="257">
        <f>'C завтраками| Bed and breakfast'!P17*0.9</f>
        <v>30600</v>
      </c>
      <c r="Q15" s="257">
        <f>'C завтраками| Bed and breakfast'!Q17*0.9</f>
        <v>31680</v>
      </c>
      <c r="R15" s="257">
        <f>'C завтраками| Bed and breakfast'!R17*0.9</f>
        <v>33840</v>
      </c>
      <c r="S15" s="257">
        <f>'C завтраками| Bed and breakfast'!S17*0.9</f>
        <v>32310</v>
      </c>
      <c r="T15" s="257">
        <f>'C завтраками| Bed and breakfast'!T17*0.9</f>
        <v>31680</v>
      </c>
      <c r="U15" s="257">
        <f>'C завтраками| Bed and breakfast'!U17*0.9</f>
        <v>29520</v>
      </c>
      <c r="V15" s="257">
        <f>'C завтраками| Bed and breakfast'!V17*0.9</f>
        <v>28440</v>
      </c>
      <c r="W15" s="257">
        <f>'C завтраками| Bed and breakfast'!W17*0.9</f>
        <v>29520</v>
      </c>
      <c r="X15" s="257">
        <f>'C завтраками| Bed and breakfast'!X17*0.9</f>
        <v>31680</v>
      </c>
      <c r="Y15" s="257">
        <f>'C завтраками| Bed and breakfast'!Y17*0.9</f>
        <v>30600</v>
      </c>
      <c r="Z15" s="257">
        <f>'C завтраками| Bed and breakfast'!Z17*0.9</f>
        <v>30600</v>
      </c>
      <c r="AA15" s="257">
        <f>'C завтраками| Bed and breakfast'!AA17*0.9</f>
        <v>31680</v>
      </c>
      <c r="AB15" s="257">
        <f>'C завтраками| Bed and breakfast'!AB17*0.9</f>
        <v>31680</v>
      </c>
      <c r="AC15" s="257">
        <f>'C завтраками| Bed and breakfast'!AC17*0.9</f>
        <v>31680</v>
      </c>
      <c r="AD15" s="257">
        <f>'C завтраками| Bed and breakfast'!AD17*0.9</f>
        <v>31680</v>
      </c>
      <c r="AE15" s="257">
        <f>'C завтраками| Bed and breakfast'!AE17*0.9</f>
        <v>30600</v>
      </c>
      <c r="AF15" s="257">
        <f>'C завтраками| Bed and breakfast'!AF17*0.9</f>
        <v>30600</v>
      </c>
      <c r="AG15" s="257">
        <f>'C завтраками| Bed and breakfast'!AG17*0.9</f>
        <v>28440</v>
      </c>
      <c r="AH15" s="257">
        <f>'C завтраками| Bed and breakfast'!AH17*0.9</f>
        <v>27360</v>
      </c>
      <c r="AI15" s="257">
        <f>'C завтраками| Bed and breakfast'!AI17*0.9</f>
        <v>27360</v>
      </c>
      <c r="AJ15" s="257">
        <f>'C завтраками| Bed and breakfast'!AJ17*0.9</f>
        <v>28440</v>
      </c>
      <c r="AK15" s="257">
        <f>'C завтраками| Bed and breakfast'!AK17*0.9</f>
        <v>27360</v>
      </c>
      <c r="AL15" s="257">
        <f>'C завтраками| Bed and breakfast'!AL17*0.9</f>
        <v>29520</v>
      </c>
      <c r="AM15" s="257">
        <f>'C завтраками| Bed and breakfast'!AM17*0.9</f>
        <v>27360</v>
      </c>
    </row>
    <row r="16" spans="1:39" x14ac:dyDescent="0.2">
      <c r="A16" s="97" t="s">
        <v>139</v>
      </c>
      <c r="B16" s="257"/>
      <c r="C16" s="257"/>
      <c r="D16" s="257"/>
      <c r="E16" s="257"/>
      <c r="F16" s="257"/>
      <c r="G16" s="257"/>
      <c r="H16" s="257"/>
      <c r="I16" s="257"/>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257"/>
    </row>
    <row r="17" spans="1:39" x14ac:dyDescent="0.2">
      <c r="A17" s="299" t="s">
        <v>78</v>
      </c>
      <c r="B17" s="257">
        <f>'C завтраками| Bed and breakfast'!B19*0.9</f>
        <v>54540</v>
      </c>
      <c r="C17" s="257">
        <f>'C завтраками| Bed and breakfast'!C19*0.9</f>
        <v>54540</v>
      </c>
      <c r="D17" s="257">
        <f>'C завтраками| Bed and breakfast'!D19*0.9</f>
        <v>52830</v>
      </c>
      <c r="E17" s="257">
        <f>'C завтраками| Bed and breakfast'!E19*0.9</f>
        <v>58410</v>
      </c>
      <c r="F17" s="257">
        <f>'C завтраками| Bed and breakfast'!F19*0.9</f>
        <v>59940</v>
      </c>
      <c r="G17" s="257">
        <f>'C завтраками| Bed and breakfast'!G19*0.9</f>
        <v>58410</v>
      </c>
      <c r="H17" s="257">
        <f>'C завтраками| Bed and breakfast'!H19*0.9</f>
        <v>52830</v>
      </c>
      <c r="I17" s="257">
        <f>'C завтраками| Bed and breakfast'!I19*0.9</f>
        <v>57780</v>
      </c>
      <c r="J17" s="257">
        <f>'C завтраками| Bed and breakfast'!J19*0.9</f>
        <v>58410</v>
      </c>
      <c r="K17" s="257">
        <f>'C завтраками| Bed and breakfast'!K19*0.9</f>
        <v>57780</v>
      </c>
      <c r="L17" s="257">
        <f>'C завтраками| Bed and breakfast'!L19*0.9</f>
        <v>57780</v>
      </c>
      <c r="M17" s="257">
        <f>'C завтраками| Bed and breakfast'!M19*0.9</f>
        <v>56700</v>
      </c>
      <c r="N17" s="257">
        <f>'C завтраками| Bed and breakfast'!N19*0.9</f>
        <v>56700</v>
      </c>
      <c r="O17" s="257">
        <f>'C завтраками| Bed and breakfast'!O19*0.9</f>
        <v>56700</v>
      </c>
      <c r="P17" s="257">
        <f>'C завтраками| Bed and breakfast'!P19*0.9</f>
        <v>56700</v>
      </c>
      <c r="Q17" s="257">
        <f>'C завтраками| Bed and breakfast'!Q19*0.9</f>
        <v>57780</v>
      </c>
      <c r="R17" s="257">
        <f>'C завтраками| Bed and breakfast'!R19*0.9</f>
        <v>59940</v>
      </c>
      <c r="S17" s="257">
        <f>'C завтраками| Bed and breakfast'!S19*0.9</f>
        <v>58410</v>
      </c>
      <c r="T17" s="257">
        <f>'C завтраками| Bed and breakfast'!T19*0.9</f>
        <v>57780</v>
      </c>
      <c r="U17" s="257">
        <f>'C завтраками| Bed and breakfast'!U19*0.9</f>
        <v>55620</v>
      </c>
      <c r="V17" s="257">
        <f>'C завтраками| Bed and breakfast'!V19*0.9</f>
        <v>54540</v>
      </c>
      <c r="W17" s="257">
        <f>'C завтраками| Bed and breakfast'!W19*0.9</f>
        <v>55620</v>
      </c>
      <c r="X17" s="257">
        <f>'C завтраками| Bed and breakfast'!X19*0.9</f>
        <v>57780</v>
      </c>
      <c r="Y17" s="257">
        <f>'C завтраками| Bed and breakfast'!Y19*0.9</f>
        <v>56700</v>
      </c>
      <c r="Z17" s="257">
        <f>'C завтраками| Bed and breakfast'!Z19*0.9</f>
        <v>56700</v>
      </c>
      <c r="AA17" s="257">
        <f>'C завтраками| Bed and breakfast'!AA19*0.9</f>
        <v>57780</v>
      </c>
      <c r="AB17" s="257">
        <f>'C завтраками| Bed and breakfast'!AB19*0.9</f>
        <v>57780</v>
      </c>
      <c r="AC17" s="257">
        <f>'C завтраками| Bed and breakfast'!AC19*0.9</f>
        <v>57780</v>
      </c>
      <c r="AD17" s="257">
        <f>'C завтраками| Bed and breakfast'!AD19*0.9</f>
        <v>57780</v>
      </c>
      <c r="AE17" s="257">
        <f>'C завтраками| Bed and breakfast'!AE19*0.9</f>
        <v>56700</v>
      </c>
      <c r="AF17" s="257">
        <f>'C завтраками| Bed and breakfast'!AF19*0.9</f>
        <v>56700</v>
      </c>
      <c r="AG17" s="257">
        <f>'C завтраками| Bed and breakfast'!AG19*0.9</f>
        <v>54540</v>
      </c>
      <c r="AH17" s="257">
        <f>'C завтраками| Bed and breakfast'!AH19*0.9</f>
        <v>53460</v>
      </c>
      <c r="AI17" s="257">
        <f>'C завтраками| Bed and breakfast'!AI19*0.9</f>
        <v>53460</v>
      </c>
      <c r="AJ17" s="257">
        <f>'C завтраками| Bed and breakfast'!AJ19*0.9</f>
        <v>54540</v>
      </c>
      <c r="AK17" s="257">
        <f>'C завтраками| Bed and breakfast'!AK19*0.9</f>
        <v>53460</v>
      </c>
      <c r="AL17" s="257">
        <f>'C завтраками| Bed and breakfast'!AL19*0.9</f>
        <v>55620</v>
      </c>
      <c r="AM17" s="257">
        <f>'C завтраками| Bed and breakfast'!AM19*0.9</f>
        <v>53460</v>
      </c>
    </row>
    <row r="18" spans="1:39" x14ac:dyDescent="0.2">
      <c r="A18" s="97" t="s">
        <v>138</v>
      </c>
      <c r="B18" s="257"/>
      <c r="C18" s="257"/>
      <c r="D18" s="257"/>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row>
    <row r="19" spans="1:39" x14ac:dyDescent="0.2">
      <c r="A19" s="299" t="s">
        <v>67</v>
      </c>
      <c r="B19" s="257">
        <f>'C завтраками| Bed and breakfast'!B21*0.9</f>
        <v>72540</v>
      </c>
      <c r="C19" s="257">
        <f>'C завтраками| Bed and breakfast'!C21*0.9</f>
        <v>72540</v>
      </c>
      <c r="D19" s="257">
        <f>'C завтраками| Bed and breakfast'!D21*0.9</f>
        <v>70830</v>
      </c>
      <c r="E19" s="257">
        <f>'C завтраками| Bed and breakfast'!E21*0.9</f>
        <v>76410</v>
      </c>
      <c r="F19" s="257">
        <f>'C завтраками| Bed and breakfast'!F21*0.9</f>
        <v>77940</v>
      </c>
      <c r="G19" s="257">
        <f>'C завтраками| Bed and breakfast'!G21*0.9</f>
        <v>76410</v>
      </c>
      <c r="H19" s="257">
        <f>'C завтраками| Bed and breakfast'!H21*0.9</f>
        <v>70830</v>
      </c>
      <c r="I19" s="257">
        <f>'C завтраками| Bed and breakfast'!I21*0.9</f>
        <v>75780</v>
      </c>
      <c r="J19" s="257">
        <f>'C завтраками| Bed and breakfast'!J21*0.9</f>
        <v>76410</v>
      </c>
      <c r="K19" s="257">
        <f>'C завтраками| Bed and breakfast'!K21*0.9</f>
        <v>75780</v>
      </c>
      <c r="L19" s="257">
        <f>'C завтраками| Bed and breakfast'!L21*0.9</f>
        <v>75780</v>
      </c>
      <c r="M19" s="257">
        <f>'C завтраками| Bed and breakfast'!M21*0.9</f>
        <v>74700</v>
      </c>
      <c r="N19" s="257">
        <f>'C завтраками| Bed and breakfast'!N21*0.9</f>
        <v>74700</v>
      </c>
      <c r="O19" s="257">
        <f>'C завтраками| Bed and breakfast'!O21*0.9</f>
        <v>74700</v>
      </c>
      <c r="P19" s="257">
        <f>'C завтраками| Bed and breakfast'!P21*0.9</f>
        <v>74700</v>
      </c>
      <c r="Q19" s="257">
        <f>'C завтраками| Bed and breakfast'!Q21*0.9</f>
        <v>75780</v>
      </c>
      <c r="R19" s="257">
        <f>'C завтраками| Bed and breakfast'!R21*0.9</f>
        <v>77940</v>
      </c>
      <c r="S19" s="257">
        <f>'C завтраками| Bed and breakfast'!S21*0.9</f>
        <v>76410</v>
      </c>
      <c r="T19" s="257">
        <f>'C завтраками| Bed and breakfast'!T21*0.9</f>
        <v>75780</v>
      </c>
      <c r="U19" s="257">
        <f>'C завтраками| Bed and breakfast'!U21*0.9</f>
        <v>73620</v>
      </c>
      <c r="V19" s="257">
        <f>'C завтраками| Bed and breakfast'!V21*0.9</f>
        <v>72540</v>
      </c>
      <c r="W19" s="257">
        <f>'C завтраками| Bed and breakfast'!W21*0.9</f>
        <v>73620</v>
      </c>
      <c r="X19" s="257">
        <f>'C завтраками| Bed and breakfast'!X21*0.9</f>
        <v>75780</v>
      </c>
      <c r="Y19" s="257">
        <f>'C завтраками| Bed and breakfast'!Y21*0.9</f>
        <v>74700</v>
      </c>
      <c r="Z19" s="257">
        <f>'C завтраками| Bed and breakfast'!Z21*0.9</f>
        <v>74700</v>
      </c>
      <c r="AA19" s="257">
        <f>'C завтраками| Bed and breakfast'!AA21*0.9</f>
        <v>75780</v>
      </c>
      <c r="AB19" s="257">
        <f>'C завтраками| Bed and breakfast'!AB21*0.9</f>
        <v>75780</v>
      </c>
      <c r="AC19" s="257">
        <f>'C завтраками| Bed and breakfast'!AC21*0.9</f>
        <v>75780</v>
      </c>
      <c r="AD19" s="257">
        <f>'C завтраками| Bed and breakfast'!AD21*0.9</f>
        <v>75780</v>
      </c>
      <c r="AE19" s="257">
        <f>'C завтраками| Bed and breakfast'!AE21*0.9</f>
        <v>74700</v>
      </c>
      <c r="AF19" s="257">
        <f>'C завтраками| Bed and breakfast'!AF21*0.9</f>
        <v>74700</v>
      </c>
      <c r="AG19" s="257">
        <f>'C завтраками| Bed and breakfast'!AG21*0.9</f>
        <v>72540</v>
      </c>
      <c r="AH19" s="257">
        <f>'C завтраками| Bed and breakfast'!AH21*0.9</f>
        <v>71460</v>
      </c>
      <c r="AI19" s="257">
        <f>'C завтраками| Bed and breakfast'!AI21*0.9</f>
        <v>71460</v>
      </c>
      <c r="AJ19" s="257">
        <f>'C завтраками| Bed and breakfast'!AJ21*0.9</f>
        <v>72540</v>
      </c>
      <c r="AK19" s="257">
        <f>'C завтраками| Bed and breakfast'!AK21*0.9</f>
        <v>71460</v>
      </c>
      <c r="AL19" s="257">
        <f>'C завтраками| Bed and breakfast'!AL21*0.9</f>
        <v>73620</v>
      </c>
      <c r="AM19" s="257">
        <f>'C завтраками| Bed and breakfast'!AM21*0.9</f>
        <v>71460</v>
      </c>
    </row>
    <row r="20" spans="1:39" x14ac:dyDescent="0.2">
      <c r="A20" s="86"/>
      <c r="B20" s="258"/>
      <c r="C20" s="258"/>
      <c r="D20" s="258"/>
      <c r="E20" s="258"/>
      <c r="F20" s="258"/>
      <c r="G20" s="258"/>
      <c r="H20" s="258"/>
      <c r="I20" s="258"/>
      <c r="J20" s="258"/>
      <c r="K20" s="258"/>
      <c r="L20" s="258"/>
      <c r="M20" s="258"/>
      <c r="N20" s="258"/>
      <c r="O20" s="258"/>
      <c r="P20" s="258"/>
      <c r="Q20" s="258"/>
      <c r="R20" s="258"/>
      <c r="S20" s="258"/>
      <c r="T20" s="258"/>
      <c r="U20" s="258"/>
      <c r="V20" s="258"/>
      <c r="W20" s="258"/>
      <c r="X20" s="258"/>
      <c r="Y20" s="258"/>
      <c r="Z20" s="258"/>
      <c r="AA20" s="258"/>
      <c r="AB20" s="258"/>
      <c r="AC20" s="258"/>
      <c r="AD20" s="258"/>
      <c r="AE20" s="258"/>
      <c r="AF20" s="258"/>
      <c r="AG20" s="258"/>
      <c r="AH20" s="258"/>
      <c r="AI20" s="258"/>
      <c r="AJ20" s="258"/>
      <c r="AK20" s="258"/>
      <c r="AL20" s="258"/>
      <c r="AM20" s="258"/>
    </row>
    <row r="21" spans="1:39" ht="30.75" customHeight="1" x14ac:dyDescent="0.2">
      <c r="A21" s="240" t="s">
        <v>163</v>
      </c>
      <c r="B21" s="201">
        <f t="shared" ref="B21" si="0">B2</f>
        <v>45824</v>
      </c>
      <c r="C21" s="201">
        <f t="shared" ref="C21:AM21" si="1">C2</f>
        <v>45827</v>
      </c>
      <c r="D21" s="201">
        <f t="shared" si="1"/>
        <v>45829</v>
      </c>
      <c r="E21" s="201">
        <f t="shared" si="1"/>
        <v>45831</v>
      </c>
      <c r="F21" s="201">
        <f t="shared" si="1"/>
        <v>45832</v>
      </c>
      <c r="G21" s="201">
        <f t="shared" si="1"/>
        <v>45835</v>
      </c>
      <c r="H21" s="201">
        <f t="shared" si="1"/>
        <v>45836</v>
      </c>
      <c r="I21" s="201">
        <f t="shared" si="1"/>
        <v>45839</v>
      </c>
      <c r="J21" s="201">
        <f t="shared" si="1"/>
        <v>45847</v>
      </c>
      <c r="K21" s="201">
        <f t="shared" si="1"/>
        <v>45849</v>
      </c>
      <c r="L21" s="201">
        <f t="shared" si="1"/>
        <v>45851</v>
      </c>
      <c r="M21" s="201">
        <f t="shared" si="1"/>
        <v>45852</v>
      </c>
      <c r="N21" s="201">
        <f t="shared" si="1"/>
        <v>45856</v>
      </c>
      <c r="O21" s="201">
        <f t="shared" si="1"/>
        <v>45858</v>
      </c>
      <c r="P21" s="201">
        <f t="shared" si="1"/>
        <v>45860</v>
      </c>
      <c r="Q21" s="201">
        <f t="shared" si="1"/>
        <v>45861</v>
      </c>
      <c r="R21" s="201">
        <f t="shared" si="1"/>
        <v>45863</v>
      </c>
      <c r="S21" s="201">
        <f t="shared" si="1"/>
        <v>45864</v>
      </c>
      <c r="T21" s="201">
        <f t="shared" si="1"/>
        <v>45865</v>
      </c>
      <c r="U21" s="201">
        <f t="shared" si="1"/>
        <v>45867</v>
      </c>
      <c r="V21" s="201">
        <f t="shared" si="1"/>
        <v>45869</v>
      </c>
      <c r="W21" s="201">
        <f t="shared" si="1"/>
        <v>45870</v>
      </c>
      <c r="X21" s="201">
        <f t="shared" si="1"/>
        <v>45873</v>
      </c>
      <c r="Y21" s="201">
        <f t="shared" si="1"/>
        <v>45878</v>
      </c>
      <c r="Z21" s="201">
        <f t="shared" si="1"/>
        <v>45879</v>
      </c>
      <c r="AA21" s="201">
        <f t="shared" si="1"/>
        <v>45880</v>
      </c>
      <c r="AB21" s="201">
        <f t="shared" si="1"/>
        <v>45881</v>
      </c>
      <c r="AC21" s="201">
        <f t="shared" si="1"/>
        <v>45883</v>
      </c>
      <c r="AD21" s="201">
        <f t="shared" si="1"/>
        <v>45887</v>
      </c>
      <c r="AE21" s="201">
        <f t="shared" si="1"/>
        <v>45891</v>
      </c>
      <c r="AF21" s="201">
        <f t="shared" si="1"/>
        <v>45893</v>
      </c>
      <c r="AG21" s="201">
        <f t="shared" si="1"/>
        <v>45896</v>
      </c>
      <c r="AH21" s="201">
        <f t="shared" si="1"/>
        <v>45899</v>
      </c>
      <c r="AI21" s="201">
        <f t="shared" si="1"/>
        <v>45901</v>
      </c>
      <c r="AJ21" s="201">
        <f t="shared" si="1"/>
        <v>45902</v>
      </c>
      <c r="AK21" s="201">
        <f t="shared" si="1"/>
        <v>45905</v>
      </c>
      <c r="AL21" s="201">
        <f t="shared" si="1"/>
        <v>45913</v>
      </c>
      <c r="AM21" s="201">
        <f t="shared" si="1"/>
        <v>45921</v>
      </c>
    </row>
    <row r="22" spans="1:39" x14ac:dyDescent="0.2">
      <c r="A22" s="112" t="s">
        <v>124</v>
      </c>
      <c r="B22" s="202">
        <f t="shared" ref="B22" si="2">B3</f>
        <v>45826</v>
      </c>
      <c r="C22" s="202">
        <f t="shared" ref="C22:AM22" si="3">C3</f>
        <v>45828</v>
      </c>
      <c r="D22" s="202">
        <f t="shared" si="3"/>
        <v>45830</v>
      </c>
      <c r="E22" s="202">
        <f t="shared" si="3"/>
        <v>45831</v>
      </c>
      <c r="F22" s="202">
        <f t="shared" si="3"/>
        <v>45834</v>
      </c>
      <c r="G22" s="202">
        <f t="shared" si="3"/>
        <v>45835</v>
      </c>
      <c r="H22" s="202">
        <f t="shared" si="3"/>
        <v>45838</v>
      </c>
      <c r="I22" s="202">
        <f t="shared" si="3"/>
        <v>45846</v>
      </c>
      <c r="J22" s="202">
        <f t="shared" si="3"/>
        <v>45848</v>
      </c>
      <c r="K22" s="202">
        <f t="shared" si="3"/>
        <v>45850</v>
      </c>
      <c r="L22" s="202">
        <f t="shared" si="3"/>
        <v>45851</v>
      </c>
      <c r="M22" s="202">
        <f t="shared" si="3"/>
        <v>45855</v>
      </c>
      <c r="N22" s="202">
        <f t="shared" si="3"/>
        <v>45857</v>
      </c>
      <c r="O22" s="202">
        <f t="shared" si="3"/>
        <v>45859</v>
      </c>
      <c r="P22" s="202">
        <f t="shared" si="3"/>
        <v>45860</v>
      </c>
      <c r="Q22" s="202">
        <f t="shared" si="3"/>
        <v>45862</v>
      </c>
      <c r="R22" s="202">
        <f t="shared" si="3"/>
        <v>45863</v>
      </c>
      <c r="S22" s="202">
        <f t="shared" si="3"/>
        <v>45864</v>
      </c>
      <c r="T22" s="202">
        <f t="shared" si="3"/>
        <v>45866</v>
      </c>
      <c r="U22" s="202">
        <f t="shared" si="3"/>
        <v>45868</v>
      </c>
      <c r="V22" s="202">
        <f t="shared" si="3"/>
        <v>45869</v>
      </c>
      <c r="W22" s="202">
        <f t="shared" si="3"/>
        <v>45872</v>
      </c>
      <c r="X22" s="202">
        <f t="shared" si="3"/>
        <v>45877</v>
      </c>
      <c r="Y22" s="202">
        <f t="shared" si="3"/>
        <v>45878</v>
      </c>
      <c r="Z22" s="202">
        <f t="shared" si="3"/>
        <v>45879</v>
      </c>
      <c r="AA22" s="202">
        <f t="shared" si="3"/>
        <v>45880</v>
      </c>
      <c r="AB22" s="202">
        <f t="shared" si="3"/>
        <v>45882</v>
      </c>
      <c r="AC22" s="202">
        <f t="shared" si="3"/>
        <v>45886</v>
      </c>
      <c r="AD22" s="202">
        <f t="shared" si="3"/>
        <v>45890</v>
      </c>
      <c r="AE22" s="202">
        <f t="shared" si="3"/>
        <v>45892</v>
      </c>
      <c r="AF22" s="202">
        <f t="shared" si="3"/>
        <v>45895</v>
      </c>
      <c r="AG22" s="202">
        <f t="shared" si="3"/>
        <v>45898</v>
      </c>
      <c r="AH22" s="202">
        <f t="shared" si="3"/>
        <v>45900</v>
      </c>
      <c r="AI22" s="202">
        <f t="shared" si="3"/>
        <v>45901</v>
      </c>
      <c r="AJ22" s="202">
        <f t="shared" si="3"/>
        <v>45904</v>
      </c>
      <c r="AK22" s="202">
        <f t="shared" si="3"/>
        <v>45912</v>
      </c>
      <c r="AL22" s="202">
        <f t="shared" si="3"/>
        <v>45920</v>
      </c>
      <c r="AM22" s="202">
        <f t="shared" si="3"/>
        <v>45930</v>
      </c>
    </row>
    <row r="23" spans="1:39" x14ac:dyDescent="0.2">
      <c r="A23" s="113" t="s">
        <v>148</v>
      </c>
      <c r="B23" s="258"/>
      <c r="C23" s="258"/>
      <c r="D23" s="258"/>
      <c r="E23" s="258"/>
      <c r="F23" s="258"/>
      <c r="G23" s="258"/>
      <c r="H23" s="258"/>
      <c r="I23" s="258"/>
      <c r="J23" s="258"/>
      <c r="K23" s="258"/>
      <c r="L23" s="258"/>
      <c r="M23" s="258"/>
      <c r="N23" s="258"/>
      <c r="O23" s="258"/>
      <c r="P23" s="258"/>
      <c r="Q23" s="258"/>
      <c r="R23" s="258"/>
      <c r="S23" s="258"/>
      <c r="T23" s="258"/>
      <c r="U23" s="258"/>
      <c r="V23" s="258"/>
      <c r="W23" s="258"/>
      <c r="X23" s="258"/>
      <c r="Y23" s="258"/>
      <c r="Z23" s="258"/>
      <c r="AA23" s="258"/>
      <c r="AB23" s="258"/>
      <c r="AC23" s="258"/>
      <c r="AD23" s="258"/>
      <c r="AE23" s="258"/>
      <c r="AF23" s="258"/>
      <c r="AG23" s="258"/>
      <c r="AH23" s="258"/>
      <c r="AI23" s="258"/>
      <c r="AJ23" s="258"/>
      <c r="AK23" s="258"/>
      <c r="AL23" s="258"/>
      <c r="AM23" s="258"/>
    </row>
    <row r="24" spans="1:39" x14ac:dyDescent="0.2">
      <c r="A24" s="115">
        <v>1</v>
      </c>
      <c r="B24" s="263">
        <f t="shared" ref="B24" si="4">ROUNDUP(B5*0.87,)</f>
        <v>10728</v>
      </c>
      <c r="C24" s="263">
        <f t="shared" ref="C24:AM24" si="5">ROUNDUP(C5*0.87,)</f>
        <v>10728</v>
      </c>
      <c r="D24" s="263">
        <f t="shared" si="5"/>
        <v>9240</v>
      </c>
      <c r="E24" s="263">
        <f t="shared" si="5"/>
        <v>14094</v>
      </c>
      <c r="F24" s="263">
        <f t="shared" si="5"/>
        <v>15426</v>
      </c>
      <c r="G24" s="263">
        <f t="shared" si="5"/>
        <v>14094</v>
      </c>
      <c r="H24" s="263">
        <f t="shared" si="5"/>
        <v>9240</v>
      </c>
      <c r="I24" s="263">
        <f t="shared" si="5"/>
        <v>13546</v>
      </c>
      <c r="J24" s="263">
        <f t="shared" si="5"/>
        <v>14094</v>
      </c>
      <c r="K24" s="263">
        <f t="shared" si="5"/>
        <v>13546</v>
      </c>
      <c r="L24" s="263">
        <f t="shared" si="5"/>
        <v>13546</v>
      </c>
      <c r="M24" s="263">
        <f t="shared" si="5"/>
        <v>12607</v>
      </c>
      <c r="N24" s="263">
        <f t="shared" si="5"/>
        <v>12607</v>
      </c>
      <c r="O24" s="263">
        <f t="shared" si="5"/>
        <v>12607</v>
      </c>
      <c r="P24" s="263">
        <f t="shared" si="5"/>
        <v>12607</v>
      </c>
      <c r="Q24" s="263">
        <f t="shared" si="5"/>
        <v>13546</v>
      </c>
      <c r="R24" s="263">
        <f t="shared" si="5"/>
        <v>15426</v>
      </c>
      <c r="S24" s="263">
        <f t="shared" si="5"/>
        <v>14094</v>
      </c>
      <c r="T24" s="263">
        <f t="shared" si="5"/>
        <v>13546</v>
      </c>
      <c r="U24" s="263">
        <f t="shared" si="5"/>
        <v>11667</v>
      </c>
      <c r="V24" s="263">
        <f t="shared" si="5"/>
        <v>10728</v>
      </c>
      <c r="W24" s="263">
        <f t="shared" si="5"/>
        <v>11667</v>
      </c>
      <c r="X24" s="263">
        <f t="shared" si="5"/>
        <v>13546</v>
      </c>
      <c r="Y24" s="263">
        <f t="shared" si="5"/>
        <v>12607</v>
      </c>
      <c r="Z24" s="263">
        <f t="shared" si="5"/>
        <v>12607</v>
      </c>
      <c r="AA24" s="263">
        <f t="shared" si="5"/>
        <v>13546</v>
      </c>
      <c r="AB24" s="263">
        <f t="shared" si="5"/>
        <v>13546</v>
      </c>
      <c r="AC24" s="263">
        <f t="shared" si="5"/>
        <v>13546</v>
      </c>
      <c r="AD24" s="263">
        <f t="shared" si="5"/>
        <v>13546</v>
      </c>
      <c r="AE24" s="263">
        <f t="shared" si="5"/>
        <v>12607</v>
      </c>
      <c r="AF24" s="263">
        <f t="shared" si="5"/>
        <v>12607</v>
      </c>
      <c r="AG24" s="263">
        <f t="shared" si="5"/>
        <v>10728</v>
      </c>
      <c r="AH24" s="263">
        <f t="shared" si="5"/>
        <v>9788</v>
      </c>
      <c r="AI24" s="263">
        <f t="shared" si="5"/>
        <v>9788</v>
      </c>
      <c r="AJ24" s="263">
        <f t="shared" si="5"/>
        <v>10728</v>
      </c>
      <c r="AK24" s="263">
        <f t="shared" si="5"/>
        <v>9788</v>
      </c>
      <c r="AL24" s="263">
        <f t="shared" si="5"/>
        <v>11667</v>
      </c>
      <c r="AM24" s="263">
        <f t="shared" si="5"/>
        <v>9788</v>
      </c>
    </row>
    <row r="25" spans="1:39" x14ac:dyDescent="0.2">
      <c r="A25" s="115">
        <v>2</v>
      </c>
      <c r="B25" s="263">
        <f t="shared" ref="B25" si="6">ROUNDUP(B6*0.87,)</f>
        <v>12215</v>
      </c>
      <c r="C25" s="263">
        <f t="shared" ref="C25:AM25" si="7">ROUNDUP(C6*0.87,)</f>
        <v>12215</v>
      </c>
      <c r="D25" s="263">
        <f t="shared" si="7"/>
        <v>10728</v>
      </c>
      <c r="E25" s="263">
        <f t="shared" si="7"/>
        <v>15582</v>
      </c>
      <c r="F25" s="263">
        <f t="shared" si="7"/>
        <v>16913</v>
      </c>
      <c r="G25" s="263">
        <f t="shared" si="7"/>
        <v>15582</v>
      </c>
      <c r="H25" s="263">
        <f t="shared" si="7"/>
        <v>10728</v>
      </c>
      <c r="I25" s="263">
        <f t="shared" si="7"/>
        <v>15034</v>
      </c>
      <c r="J25" s="263">
        <f t="shared" si="7"/>
        <v>15582</v>
      </c>
      <c r="K25" s="263">
        <f t="shared" si="7"/>
        <v>15034</v>
      </c>
      <c r="L25" s="263">
        <f t="shared" si="7"/>
        <v>15034</v>
      </c>
      <c r="M25" s="263">
        <f t="shared" si="7"/>
        <v>14094</v>
      </c>
      <c r="N25" s="263">
        <f t="shared" si="7"/>
        <v>14094</v>
      </c>
      <c r="O25" s="263">
        <f t="shared" si="7"/>
        <v>14094</v>
      </c>
      <c r="P25" s="263">
        <f t="shared" si="7"/>
        <v>14094</v>
      </c>
      <c r="Q25" s="263">
        <f t="shared" si="7"/>
        <v>15034</v>
      </c>
      <c r="R25" s="263">
        <f t="shared" si="7"/>
        <v>16913</v>
      </c>
      <c r="S25" s="263">
        <f t="shared" si="7"/>
        <v>15582</v>
      </c>
      <c r="T25" s="263">
        <f t="shared" si="7"/>
        <v>15034</v>
      </c>
      <c r="U25" s="263">
        <f t="shared" si="7"/>
        <v>13155</v>
      </c>
      <c r="V25" s="263">
        <f t="shared" si="7"/>
        <v>12215</v>
      </c>
      <c r="W25" s="263">
        <f t="shared" si="7"/>
        <v>13155</v>
      </c>
      <c r="X25" s="263">
        <f t="shared" si="7"/>
        <v>15034</v>
      </c>
      <c r="Y25" s="263">
        <f t="shared" si="7"/>
        <v>14094</v>
      </c>
      <c r="Z25" s="263">
        <f t="shared" si="7"/>
        <v>14094</v>
      </c>
      <c r="AA25" s="263">
        <f t="shared" si="7"/>
        <v>15034</v>
      </c>
      <c r="AB25" s="263">
        <f t="shared" si="7"/>
        <v>15034</v>
      </c>
      <c r="AC25" s="263">
        <f t="shared" si="7"/>
        <v>15034</v>
      </c>
      <c r="AD25" s="263">
        <f t="shared" si="7"/>
        <v>15034</v>
      </c>
      <c r="AE25" s="263">
        <f t="shared" si="7"/>
        <v>14094</v>
      </c>
      <c r="AF25" s="263">
        <f t="shared" si="7"/>
        <v>14094</v>
      </c>
      <c r="AG25" s="263">
        <f t="shared" si="7"/>
        <v>12215</v>
      </c>
      <c r="AH25" s="263">
        <f t="shared" si="7"/>
        <v>11276</v>
      </c>
      <c r="AI25" s="263">
        <f t="shared" si="7"/>
        <v>11276</v>
      </c>
      <c r="AJ25" s="263">
        <f t="shared" si="7"/>
        <v>12215</v>
      </c>
      <c r="AK25" s="263">
        <f t="shared" si="7"/>
        <v>11276</v>
      </c>
      <c r="AL25" s="263">
        <f t="shared" si="7"/>
        <v>13155</v>
      </c>
      <c r="AM25" s="263">
        <f t="shared" si="7"/>
        <v>11276</v>
      </c>
    </row>
    <row r="26" spans="1:39" x14ac:dyDescent="0.2">
      <c r="A26" s="115" t="s">
        <v>149</v>
      </c>
      <c r="B26" s="263"/>
      <c r="C26" s="263"/>
      <c r="D26" s="263"/>
      <c r="E26" s="263"/>
      <c r="F26" s="263"/>
      <c r="G26" s="263"/>
      <c r="H26" s="263"/>
      <c r="I26" s="263"/>
      <c r="J26" s="263"/>
      <c r="K26" s="263"/>
      <c r="L26" s="263"/>
      <c r="M26" s="263"/>
      <c r="N26" s="263"/>
      <c r="O26" s="263"/>
      <c r="P26" s="263"/>
      <c r="Q26" s="263"/>
      <c r="R26" s="263"/>
      <c r="S26" s="263"/>
      <c r="T26" s="263"/>
      <c r="U26" s="263"/>
      <c r="V26" s="263"/>
      <c r="W26" s="263"/>
      <c r="X26" s="263"/>
      <c r="Y26" s="263"/>
      <c r="Z26" s="263"/>
      <c r="AA26" s="263"/>
      <c r="AB26" s="263"/>
      <c r="AC26" s="263"/>
      <c r="AD26" s="263"/>
      <c r="AE26" s="263"/>
      <c r="AF26" s="263"/>
      <c r="AG26" s="263"/>
      <c r="AH26" s="263"/>
      <c r="AI26" s="263"/>
      <c r="AJ26" s="263"/>
      <c r="AK26" s="263"/>
      <c r="AL26" s="263"/>
      <c r="AM26" s="263"/>
    </row>
    <row r="27" spans="1:39" x14ac:dyDescent="0.2">
      <c r="A27" s="115">
        <v>1</v>
      </c>
      <c r="B27" s="263">
        <f t="shared" ref="B27" si="8">ROUNDUP(B8*0.87,)</f>
        <v>13077</v>
      </c>
      <c r="C27" s="263">
        <f t="shared" ref="C27:AM27" si="9">ROUNDUP(C8*0.87,)</f>
        <v>13077</v>
      </c>
      <c r="D27" s="263">
        <f t="shared" si="9"/>
        <v>11589</v>
      </c>
      <c r="E27" s="263">
        <f t="shared" si="9"/>
        <v>16443</v>
      </c>
      <c r="F27" s="263">
        <f t="shared" si="9"/>
        <v>17775</v>
      </c>
      <c r="G27" s="263">
        <f t="shared" si="9"/>
        <v>16443</v>
      </c>
      <c r="H27" s="263">
        <f t="shared" si="9"/>
        <v>11589</v>
      </c>
      <c r="I27" s="263">
        <f t="shared" si="9"/>
        <v>15895</v>
      </c>
      <c r="J27" s="263">
        <f t="shared" si="9"/>
        <v>16443</v>
      </c>
      <c r="K27" s="263">
        <f t="shared" si="9"/>
        <v>15895</v>
      </c>
      <c r="L27" s="263">
        <f t="shared" si="9"/>
        <v>15895</v>
      </c>
      <c r="M27" s="263">
        <f t="shared" si="9"/>
        <v>14956</v>
      </c>
      <c r="N27" s="263">
        <f t="shared" si="9"/>
        <v>14956</v>
      </c>
      <c r="O27" s="263">
        <f t="shared" si="9"/>
        <v>14956</v>
      </c>
      <c r="P27" s="263">
        <f t="shared" si="9"/>
        <v>14956</v>
      </c>
      <c r="Q27" s="263">
        <f t="shared" si="9"/>
        <v>15895</v>
      </c>
      <c r="R27" s="263">
        <f t="shared" si="9"/>
        <v>17775</v>
      </c>
      <c r="S27" s="263">
        <f t="shared" si="9"/>
        <v>16443</v>
      </c>
      <c r="T27" s="263">
        <f t="shared" si="9"/>
        <v>15895</v>
      </c>
      <c r="U27" s="263">
        <f t="shared" si="9"/>
        <v>14016</v>
      </c>
      <c r="V27" s="263">
        <f t="shared" si="9"/>
        <v>13077</v>
      </c>
      <c r="W27" s="263">
        <f t="shared" si="9"/>
        <v>14016</v>
      </c>
      <c r="X27" s="263">
        <f t="shared" si="9"/>
        <v>15895</v>
      </c>
      <c r="Y27" s="263">
        <f t="shared" si="9"/>
        <v>14956</v>
      </c>
      <c r="Z27" s="263">
        <f t="shared" si="9"/>
        <v>14956</v>
      </c>
      <c r="AA27" s="263">
        <f t="shared" si="9"/>
        <v>15895</v>
      </c>
      <c r="AB27" s="263">
        <f t="shared" si="9"/>
        <v>15895</v>
      </c>
      <c r="AC27" s="263">
        <f t="shared" si="9"/>
        <v>15895</v>
      </c>
      <c r="AD27" s="263">
        <f t="shared" si="9"/>
        <v>15895</v>
      </c>
      <c r="AE27" s="263">
        <f t="shared" si="9"/>
        <v>14956</v>
      </c>
      <c r="AF27" s="263">
        <f t="shared" si="9"/>
        <v>14956</v>
      </c>
      <c r="AG27" s="263">
        <f t="shared" si="9"/>
        <v>13077</v>
      </c>
      <c r="AH27" s="263">
        <f t="shared" si="9"/>
        <v>12137</v>
      </c>
      <c r="AI27" s="263">
        <f t="shared" si="9"/>
        <v>12137</v>
      </c>
      <c r="AJ27" s="263">
        <f t="shared" si="9"/>
        <v>13077</v>
      </c>
      <c r="AK27" s="263">
        <f t="shared" si="9"/>
        <v>12137</v>
      </c>
      <c r="AL27" s="263">
        <f t="shared" si="9"/>
        <v>14016</v>
      </c>
      <c r="AM27" s="263">
        <f t="shared" si="9"/>
        <v>12137</v>
      </c>
    </row>
    <row r="28" spans="1:39" ht="11.45" customHeight="1" x14ac:dyDescent="0.2">
      <c r="A28" s="115">
        <v>2</v>
      </c>
      <c r="B28" s="263">
        <f t="shared" ref="B28" si="10">ROUNDUP(B9*0.87,)</f>
        <v>14564</v>
      </c>
      <c r="C28" s="263">
        <f t="shared" ref="C28:AM28" si="11">ROUNDUP(C9*0.87,)</f>
        <v>14564</v>
      </c>
      <c r="D28" s="263">
        <f t="shared" si="11"/>
        <v>13077</v>
      </c>
      <c r="E28" s="263">
        <f t="shared" si="11"/>
        <v>17931</v>
      </c>
      <c r="F28" s="263">
        <f t="shared" si="11"/>
        <v>19262</v>
      </c>
      <c r="G28" s="263">
        <f t="shared" si="11"/>
        <v>17931</v>
      </c>
      <c r="H28" s="263">
        <f t="shared" si="11"/>
        <v>13077</v>
      </c>
      <c r="I28" s="263">
        <f t="shared" si="11"/>
        <v>17383</v>
      </c>
      <c r="J28" s="263">
        <f t="shared" si="11"/>
        <v>17931</v>
      </c>
      <c r="K28" s="263">
        <f t="shared" si="11"/>
        <v>17383</v>
      </c>
      <c r="L28" s="263">
        <f t="shared" si="11"/>
        <v>17383</v>
      </c>
      <c r="M28" s="263">
        <f t="shared" si="11"/>
        <v>16443</v>
      </c>
      <c r="N28" s="263">
        <f t="shared" si="11"/>
        <v>16443</v>
      </c>
      <c r="O28" s="263">
        <f t="shared" si="11"/>
        <v>16443</v>
      </c>
      <c r="P28" s="263">
        <f t="shared" si="11"/>
        <v>16443</v>
      </c>
      <c r="Q28" s="263">
        <f t="shared" si="11"/>
        <v>17383</v>
      </c>
      <c r="R28" s="263">
        <f t="shared" si="11"/>
        <v>19262</v>
      </c>
      <c r="S28" s="263">
        <f t="shared" si="11"/>
        <v>17931</v>
      </c>
      <c r="T28" s="263">
        <f t="shared" si="11"/>
        <v>17383</v>
      </c>
      <c r="U28" s="263">
        <f t="shared" si="11"/>
        <v>15504</v>
      </c>
      <c r="V28" s="263">
        <f t="shared" si="11"/>
        <v>14564</v>
      </c>
      <c r="W28" s="263">
        <f t="shared" si="11"/>
        <v>15504</v>
      </c>
      <c r="X28" s="263">
        <f t="shared" si="11"/>
        <v>17383</v>
      </c>
      <c r="Y28" s="263">
        <f t="shared" si="11"/>
        <v>16443</v>
      </c>
      <c r="Z28" s="263">
        <f t="shared" si="11"/>
        <v>16443</v>
      </c>
      <c r="AA28" s="263">
        <f t="shared" si="11"/>
        <v>17383</v>
      </c>
      <c r="AB28" s="263">
        <f t="shared" si="11"/>
        <v>17383</v>
      </c>
      <c r="AC28" s="263">
        <f t="shared" si="11"/>
        <v>17383</v>
      </c>
      <c r="AD28" s="263">
        <f t="shared" si="11"/>
        <v>17383</v>
      </c>
      <c r="AE28" s="263">
        <f t="shared" si="11"/>
        <v>16443</v>
      </c>
      <c r="AF28" s="263">
        <f t="shared" si="11"/>
        <v>16443</v>
      </c>
      <c r="AG28" s="263">
        <f t="shared" si="11"/>
        <v>14564</v>
      </c>
      <c r="AH28" s="263">
        <f t="shared" si="11"/>
        <v>13625</v>
      </c>
      <c r="AI28" s="263">
        <f t="shared" si="11"/>
        <v>13625</v>
      </c>
      <c r="AJ28" s="263">
        <f t="shared" si="11"/>
        <v>14564</v>
      </c>
      <c r="AK28" s="263">
        <f t="shared" si="11"/>
        <v>13625</v>
      </c>
      <c r="AL28" s="263">
        <f t="shared" si="11"/>
        <v>15504</v>
      </c>
      <c r="AM28" s="263">
        <f t="shared" si="11"/>
        <v>13625</v>
      </c>
    </row>
    <row r="29" spans="1:39" x14ac:dyDescent="0.2">
      <c r="A29" s="115" t="s">
        <v>135</v>
      </c>
      <c r="B29" s="263"/>
      <c r="C29" s="263"/>
      <c r="D29" s="263"/>
      <c r="E29" s="263"/>
      <c r="F29" s="263"/>
      <c r="G29" s="263"/>
      <c r="H29" s="263"/>
      <c r="I29" s="263"/>
      <c r="J29" s="263"/>
      <c r="K29" s="263"/>
      <c r="L29" s="263"/>
      <c r="M29" s="263"/>
      <c r="N29" s="263"/>
      <c r="O29" s="263"/>
      <c r="P29" s="263"/>
      <c r="Q29" s="263"/>
      <c r="R29" s="263"/>
      <c r="S29" s="263"/>
      <c r="T29" s="263"/>
      <c r="U29" s="263"/>
      <c r="V29" s="263"/>
      <c r="W29" s="263"/>
      <c r="X29" s="263"/>
      <c r="Y29" s="263"/>
      <c r="Z29" s="263"/>
      <c r="AA29" s="263"/>
      <c r="AB29" s="263"/>
      <c r="AC29" s="263"/>
      <c r="AD29" s="263"/>
      <c r="AE29" s="263"/>
      <c r="AF29" s="263"/>
      <c r="AG29" s="263"/>
      <c r="AH29" s="263"/>
      <c r="AI29" s="263"/>
      <c r="AJ29" s="263"/>
      <c r="AK29" s="263"/>
      <c r="AL29" s="263"/>
      <c r="AM29" s="263"/>
    </row>
    <row r="30" spans="1:39" x14ac:dyDescent="0.2">
      <c r="A30" s="115">
        <v>1</v>
      </c>
      <c r="B30" s="263">
        <f t="shared" ref="B30" si="12">ROUNDUP(B11*0.87,)</f>
        <v>19341</v>
      </c>
      <c r="C30" s="263">
        <f t="shared" ref="C30:AM30" si="13">ROUNDUP(C11*0.87,)</f>
        <v>19341</v>
      </c>
      <c r="D30" s="263">
        <f t="shared" si="13"/>
        <v>17853</v>
      </c>
      <c r="E30" s="263">
        <f t="shared" si="13"/>
        <v>22707</v>
      </c>
      <c r="F30" s="263">
        <f t="shared" si="13"/>
        <v>24039</v>
      </c>
      <c r="G30" s="263">
        <f t="shared" si="13"/>
        <v>22707</v>
      </c>
      <c r="H30" s="263">
        <f t="shared" si="13"/>
        <v>17853</v>
      </c>
      <c r="I30" s="263">
        <f t="shared" si="13"/>
        <v>22159</v>
      </c>
      <c r="J30" s="263">
        <f t="shared" si="13"/>
        <v>22707</v>
      </c>
      <c r="K30" s="263">
        <f t="shared" si="13"/>
        <v>22159</v>
      </c>
      <c r="L30" s="263">
        <f t="shared" si="13"/>
        <v>22159</v>
      </c>
      <c r="M30" s="263">
        <f t="shared" si="13"/>
        <v>21220</v>
      </c>
      <c r="N30" s="263">
        <f t="shared" si="13"/>
        <v>21220</v>
      </c>
      <c r="O30" s="263">
        <f t="shared" si="13"/>
        <v>21220</v>
      </c>
      <c r="P30" s="263">
        <f t="shared" si="13"/>
        <v>21220</v>
      </c>
      <c r="Q30" s="263">
        <f t="shared" si="13"/>
        <v>22159</v>
      </c>
      <c r="R30" s="263">
        <f t="shared" si="13"/>
        <v>24039</v>
      </c>
      <c r="S30" s="263">
        <f t="shared" si="13"/>
        <v>22707</v>
      </c>
      <c r="T30" s="263">
        <f t="shared" si="13"/>
        <v>22159</v>
      </c>
      <c r="U30" s="263">
        <f t="shared" si="13"/>
        <v>20280</v>
      </c>
      <c r="V30" s="263">
        <f t="shared" si="13"/>
        <v>19341</v>
      </c>
      <c r="W30" s="263">
        <f t="shared" si="13"/>
        <v>20280</v>
      </c>
      <c r="X30" s="263">
        <f t="shared" si="13"/>
        <v>22159</v>
      </c>
      <c r="Y30" s="263">
        <f t="shared" si="13"/>
        <v>21220</v>
      </c>
      <c r="Z30" s="263">
        <f t="shared" si="13"/>
        <v>21220</v>
      </c>
      <c r="AA30" s="263">
        <f t="shared" si="13"/>
        <v>22159</v>
      </c>
      <c r="AB30" s="263">
        <f t="shared" si="13"/>
        <v>22159</v>
      </c>
      <c r="AC30" s="263">
        <f t="shared" si="13"/>
        <v>22159</v>
      </c>
      <c r="AD30" s="263">
        <f t="shared" si="13"/>
        <v>22159</v>
      </c>
      <c r="AE30" s="263">
        <f t="shared" si="13"/>
        <v>21220</v>
      </c>
      <c r="AF30" s="263">
        <f t="shared" si="13"/>
        <v>21220</v>
      </c>
      <c r="AG30" s="263">
        <f t="shared" si="13"/>
        <v>19341</v>
      </c>
      <c r="AH30" s="263">
        <f t="shared" si="13"/>
        <v>18401</v>
      </c>
      <c r="AI30" s="263">
        <f t="shared" si="13"/>
        <v>18401</v>
      </c>
      <c r="AJ30" s="263">
        <f t="shared" si="13"/>
        <v>19341</v>
      </c>
      <c r="AK30" s="263">
        <f t="shared" si="13"/>
        <v>18401</v>
      </c>
      <c r="AL30" s="263">
        <f t="shared" si="13"/>
        <v>20280</v>
      </c>
      <c r="AM30" s="263">
        <f t="shared" si="13"/>
        <v>18401</v>
      </c>
    </row>
    <row r="31" spans="1:39" x14ac:dyDescent="0.2">
      <c r="A31" s="115">
        <v>2</v>
      </c>
      <c r="B31" s="263">
        <f t="shared" ref="B31" si="14">ROUNDUP(B12*0.87,)</f>
        <v>20828</v>
      </c>
      <c r="C31" s="263">
        <f t="shared" ref="C31:AM31" si="15">ROUNDUP(C12*0.87,)</f>
        <v>20828</v>
      </c>
      <c r="D31" s="263">
        <f t="shared" si="15"/>
        <v>19341</v>
      </c>
      <c r="E31" s="263">
        <f t="shared" si="15"/>
        <v>24195</v>
      </c>
      <c r="F31" s="263">
        <f t="shared" si="15"/>
        <v>25526</v>
      </c>
      <c r="G31" s="263">
        <f t="shared" si="15"/>
        <v>24195</v>
      </c>
      <c r="H31" s="263">
        <f t="shared" si="15"/>
        <v>19341</v>
      </c>
      <c r="I31" s="263">
        <f t="shared" si="15"/>
        <v>23647</v>
      </c>
      <c r="J31" s="263">
        <f t="shared" si="15"/>
        <v>24195</v>
      </c>
      <c r="K31" s="263">
        <f t="shared" si="15"/>
        <v>23647</v>
      </c>
      <c r="L31" s="263">
        <f t="shared" si="15"/>
        <v>23647</v>
      </c>
      <c r="M31" s="263">
        <f t="shared" si="15"/>
        <v>22707</v>
      </c>
      <c r="N31" s="263">
        <f t="shared" si="15"/>
        <v>22707</v>
      </c>
      <c r="O31" s="263">
        <f t="shared" si="15"/>
        <v>22707</v>
      </c>
      <c r="P31" s="263">
        <f t="shared" si="15"/>
        <v>22707</v>
      </c>
      <c r="Q31" s="263">
        <f t="shared" si="15"/>
        <v>23647</v>
      </c>
      <c r="R31" s="263">
        <f t="shared" si="15"/>
        <v>25526</v>
      </c>
      <c r="S31" s="263">
        <f t="shared" si="15"/>
        <v>24195</v>
      </c>
      <c r="T31" s="263">
        <f t="shared" si="15"/>
        <v>23647</v>
      </c>
      <c r="U31" s="263">
        <f t="shared" si="15"/>
        <v>21768</v>
      </c>
      <c r="V31" s="263">
        <f t="shared" si="15"/>
        <v>20828</v>
      </c>
      <c r="W31" s="263">
        <f t="shared" si="15"/>
        <v>21768</v>
      </c>
      <c r="X31" s="263">
        <f t="shared" si="15"/>
        <v>23647</v>
      </c>
      <c r="Y31" s="263">
        <f t="shared" si="15"/>
        <v>22707</v>
      </c>
      <c r="Z31" s="263">
        <f t="shared" si="15"/>
        <v>22707</v>
      </c>
      <c r="AA31" s="263">
        <f t="shared" si="15"/>
        <v>23647</v>
      </c>
      <c r="AB31" s="263">
        <f t="shared" si="15"/>
        <v>23647</v>
      </c>
      <c r="AC31" s="263">
        <f t="shared" si="15"/>
        <v>23647</v>
      </c>
      <c r="AD31" s="263">
        <f t="shared" si="15"/>
        <v>23647</v>
      </c>
      <c r="AE31" s="263">
        <f t="shared" si="15"/>
        <v>22707</v>
      </c>
      <c r="AF31" s="263">
        <f t="shared" si="15"/>
        <v>22707</v>
      </c>
      <c r="AG31" s="263">
        <f t="shared" si="15"/>
        <v>20828</v>
      </c>
      <c r="AH31" s="263">
        <f t="shared" si="15"/>
        <v>19889</v>
      </c>
      <c r="AI31" s="263">
        <f t="shared" si="15"/>
        <v>19889</v>
      </c>
      <c r="AJ31" s="263">
        <f t="shared" si="15"/>
        <v>20828</v>
      </c>
      <c r="AK31" s="263">
        <f t="shared" si="15"/>
        <v>19889</v>
      </c>
      <c r="AL31" s="263">
        <f t="shared" si="15"/>
        <v>21768</v>
      </c>
      <c r="AM31" s="263">
        <f t="shared" si="15"/>
        <v>19889</v>
      </c>
    </row>
    <row r="32" spans="1:39" x14ac:dyDescent="0.2">
      <c r="A32" s="114" t="s">
        <v>137</v>
      </c>
      <c r="B32" s="263"/>
      <c r="C32" s="263"/>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263"/>
    </row>
    <row r="33" spans="1:39" x14ac:dyDescent="0.2">
      <c r="A33" s="115">
        <v>1</v>
      </c>
      <c r="B33" s="263">
        <f t="shared" ref="B33" si="16">ROUNDUP(B14*0.87,)</f>
        <v>23256</v>
      </c>
      <c r="C33" s="263">
        <f t="shared" ref="C33:AM33" si="17">ROUNDUP(C14*0.87,)</f>
        <v>23256</v>
      </c>
      <c r="D33" s="263">
        <f t="shared" si="17"/>
        <v>21768</v>
      </c>
      <c r="E33" s="263">
        <f t="shared" si="17"/>
        <v>26622</v>
      </c>
      <c r="F33" s="263">
        <f t="shared" si="17"/>
        <v>27954</v>
      </c>
      <c r="G33" s="263">
        <f t="shared" si="17"/>
        <v>26622</v>
      </c>
      <c r="H33" s="263">
        <f t="shared" si="17"/>
        <v>21768</v>
      </c>
      <c r="I33" s="263">
        <f t="shared" si="17"/>
        <v>26074</v>
      </c>
      <c r="J33" s="263">
        <f t="shared" si="17"/>
        <v>26622</v>
      </c>
      <c r="K33" s="263">
        <f t="shared" si="17"/>
        <v>26074</v>
      </c>
      <c r="L33" s="263">
        <f t="shared" si="17"/>
        <v>26074</v>
      </c>
      <c r="M33" s="263">
        <f t="shared" si="17"/>
        <v>25135</v>
      </c>
      <c r="N33" s="263">
        <f t="shared" si="17"/>
        <v>25135</v>
      </c>
      <c r="O33" s="263">
        <f t="shared" si="17"/>
        <v>25135</v>
      </c>
      <c r="P33" s="263">
        <f t="shared" si="17"/>
        <v>25135</v>
      </c>
      <c r="Q33" s="263">
        <f t="shared" si="17"/>
        <v>26074</v>
      </c>
      <c r="R33" s="263">
        <f t="shared" si="17"/>
        <v>27954</v>
      </c>
      <c r="S33" s="263">
        <f t="shared" si="17"/>
        <v>26622</v>
      </c>
      <c r="T33" s="263">
        <f t="shared" si="17"/>
        <v>26074</v>
      </c>
      <c r="U33" s="263">
        <f t="shared" si="17"/>
        <v>24195</v>
      </c>
      <c r="V33" s="263">
        <f t="shared" si="17"/>
        <v>23256</v>
      </c>
      <c r="W33" s="263">
        <f t="shared" si="17"/>
        <v>24195</v>
      </c>
      <c r="X33" s="263">
        <f t="shared" si="17"/>
        <v>26074</v>
      </c>
      <c r="Y33" s="263">
        <f t="shared" si="17"/>
        <v>25135</v>
      </c>
      <c r="Z33" s="263">
        <f t="shared" si="17"/>
        <v>25135</v>
      </c>
      <c r="AA33" s="263">
        <f t="shared" si="17"/>
        <v>26074</v>
      </c>
      <c r="AB33" s="263">
        <f t="shared" si="17"/>
        <v>26074</v>
      </c>
      <c r="AC33" s="263">
        <f t="shared" si="17"/>
        <v>26074</v>
      </c>
      <c r="AD33" s="263">
        <f t="shared" si="17"/>
        <v>26074</v>
      </c>
      <c r="AE33" s="263">
        <f t="shared" si="17"/>
        <v>25135</v>
      </c>
      <c r="AF33" s="263">
        <f t="shared" si="17"/>
        <v>25135</v>
      </c>
      <c r="AG33" s="263">
        <f t="shared" si="17"/>
        <v>23256</v>
      </c>
      <c r="AH33" s="263">
        <f t="shared" si="17"/>
        <v>22316</v>
      </c>
      <c r="AI33" s="263">
        <f t="shared" si="17"/>
        <v>22316</v>
      </c>
      <c r="AJ33" s="263">
        <f t="shared" si="17"/>
        <v>23256</v>
      </c>
      <c r="AK33" s="263">
        <f t="shared" si="17"/>
        <v>22316</v>
      </c>
      <c r="AL33" s="263">
        <f t="shared" si="17"/>
        <v>24195</v>
      </c>
      <c r="AM33" s="263">
        <f t="shared" si="17"/>
        <v>22316</v>
      </c>
    </row>
    <row r="34" spans="1:39" x14ac:dyDescent="0.2">
      <c r="A34" s="115">
        <v>2</v>
      </c>
      <c r="B34" s="263">
        <f t="shared" ref="B34" si="18">ROUNDUP(B15*0.87,)</f>
        <v>24743</v>
      </c>
      <c r="C34" s="263">
        <f t="shared" ref="C34:AM34" si="19">ROUNDUP(C15*0.87,)</f>
        <v>24743</v>
      </c>
      <c r="D34" s="263">
        <f t="shared" si="19"/>
        <v>23256</v>
      </c>
      <c r="E34" s="263">
        <f t="shared" si="19"/>
        <v>28110</v>
      </c>
      <c r="F34" s="263">
        <f t="shared" si="19"/>
        <v>29441</v>
      </c>
      <c r="G34" s="263">
        <f t="shared" si="19"/>
        <v>28110</v>
      </c>
      <c r="H34" s="263">
        <f t="shared" si="19"/>
        <v>23256</v>
      </c>
      <c r="I34" s="263">
        <f t="shared" si="19"/>
        <v>27562</v>
      </c>
      <c r="J34" s="263">
        <f t="shared" si="19"/>
        <v>28110</v>
      </c>
      <c r="K34" s="263">
        <f t="shared" si="19"/>
        <v>27562</v>
      </c>
      <c r="L34" s="263">
        <f t="shared" si="19"/>
        <v>27562</v>
      </c>
      <c r="M34" s="263">
        <f t="shared" si="19"/>
        <v>26622</v>
      </c>
      <c r="N34" s="263">
        <f t="shared" si="19"/>
        <v>26622</v>
      </c>
      <c r="O34" s="263">
        <f t="shared" si="19"/>
        <v>26622</v>
      </c>
      <c r="P34" s="263">
        <f t="shared" si="19"/>
        <v>26622</v>
      </c>
      <c r="Q34" s="263">
        <f t="shared" si="19"/>
        <v>27562</v>
      </c>
      <c r="R34" s="263">
        <f t="shared" si="19"/>
        <v>29441</v>
      </c>
      <c r="S34" s="263">
        <f t="shared" si="19"/>
        <v>28110</v>
      </c>
      <c r="T34" s="263">
        <f t="shared" si="19"/>
        <v>27562</v>
      </c>
      <c r="U34" s="263">
        <f t="shared" si="19"/>
        <v>25683</v>
      </c>
      <c r="V34" s="263">
        <f t="shared" si="19"/>
        <v>24743</v>
      </c>
      <c r="W34" s="263">
        <f t="shared" si="19"/>
        <v>25683</v>
      </c>
      <c r="X34" s="263">
        <f t="shared" si="19"/>
        <v>27562</v>
      </c>
      <c r="Y34" s="263">
        <f t="shared" si="19"/>
        <v>26622</v>
      </c>
      <c r="Z34" s="263">
        <f t="shared" si="19"/>
        <v>26622</v>
      </c>
      <c r="AA34" s="263">
        <f t="shared" si="19"/>
        <v>27562</v>
      </c>
      <c r="AB34" s="263">
        <f t="shared" si="19"/>
        <v>27562</v>
      </c>
      <c r="AC34" s="263">
        <f t="shared" si="19"/>
        <v>27562</v>
      </c>
      <c r="AD34" s="263">
        <f t="shared" si="19"/>
        <v>27562</v>
      </c>
      <c r="AE34" s="263">
        <f t="shared" si="19"/>
        <v>26622</v>
      </c>
      <c r="AF34" s="263">
        <f t="shared" si="19"/>
        <v>26622</v>
      </c>
      <c r="AG34" s="263">
        <f t="shared" si="19"/>
        <v>24743</v>
      </c>
      <c r="AH34" s="263">
        <f t="shared" si="19"/>
        <v>23804</v>
      </c>
      <c r="AI34" s="263">
        <f t="shared" si="19"/>
        <v>23804</v>
      </c>
      <c r="AJ34" s="263">
        <f t="shared" si="19"/>
        <v>24743</v>
      </c>
      <c r="AK34" s="263">
        <f t="shared" si="19"/>
        <v>23804</v>
      </c>
      <c r="AL34" s="263">
        <f t="shared" si="19"/>
        <v>25683</v>
      </c>
      <c r="AM34" s="263">
        <f t="shared" si="19"/>
        <v>23804</v>
      </c>
    </row>
    <row r="35" spans="1:39" x14ac:dyDescent="0.2">
      <c r="A35" s="97" t="s">
        <v>139</v>
      </c>
      <c r="B35" s="263"/>
      <c r="C35" s="263"/>
      <c r="D35" s="263"/>
      <c r="E35" s="263"/>
      <c r="F35" s="263"/>
      <c r="G35" s="263"/>
      <c r="H35" s="263"/>
      <c r="I35" s="263"/>
      <c r="J35" s="263"/>
      <c r="K35" s="263"/>
      <c r="L35" s="263"/>
      <c r="M35" s="263"/>
      <c r="N35" s="263"/>
      <c r="O35" s="263"/>
      <c r="P35" s="263"/>
      <c r="Q35" s="263"/>
      <c r="R35" s="263"/>
      <c r="S35" s="263"/>
      <c r="T35" s="263"/>
      <c r="U35" s="263"/>
      <c r="V35" s="263"/>
      <c r="W35" s="263"/>
      <c r="X35" s="263"/>
      <c r="Y35" s="263"/>
      <c r="Z35" s="263"/>
      <c r="AA35" s="263"/>
      <c r="AB35" s="263"/>
      <c r="AC35" s="263"/>
      <c r="AD35" s="263"/>
      <c r="AE35" s="263"/>
      <c r="AF35" s="263"/>
      <c r="AG35" s="263"/>
      <c r="AH35" s="263"/>
      <c r="AI35" s="263"/>
      <c r="AJ35" s="263"/>
      <c r="AK35" s="263"/>
      <c r="AL35" s="263"/>
      <c r="AM35" s="263"/>
    </row>
    <row r="36" spans="1:39" x14ac:dyDescent="0.2">
      <c r="A36" s="299" t="s">
        <v>78</v>
      </c>
      <c r="B36" s="263">
        <f t="shared" ref="B36" si="20">ROUNDUP(B17*0.87,)</f>
        <v>47450</v>
      </c>
      <c r="C36" s="263">
        <f t="shared" ref="C36:AM36" si="21">ROUNDUP(C17*0.87,)</f>
        <v>47450</v>
      </c>
      <c r="D36" s="263">
        <f t="shared" si="21"/>
        <v>45963</v>
      </c>
      <c r="E36" s="263">
        <f t="shared" si="21"/>
        <v>50817</v>
      </c>
      <c r="F36" s="263">
        <f t="shared" si="21"/>
        <v>52148</v>
      </c>
      <c r="G36" s="263">
        <f t="shared" si="21"/>
        <v>50817</v>
      </c>
      <c r="H36" s="263">
        <f t="shared" si="21"/>
        <v>45963</v>
      </c>
      <c r="I36" s="263">
        <f t="shared" si="21"/>
        <v>50269</v>
      </c>
      <c r="J36" s="263">
        <f t="shared" si="21"/>
        <v>50817</v>
      </c>
      <c r="K36" s="263">
        <f t="shared" si="21"/>
        <v>50269</v>
      </c>
      <c r="L36" s="263">
        <f t="shared" si="21"/>
        <v>50269</v>
      </c>
      <c r="M36" s="263">
        <f t="shared" si="21"/>
        <v>49329</v>
      </c>
      <c r="N36" s="263">
        <f t="shared" si="21"/>
        <v>49329</v>
      </c>
      <c r="O36" s="263">
        <f t="shared" si="21"/>
        <v>49329</v>
      </c>
      <c r="P36" s="263">
        <f t="shared" si="21"/>
        <v>49329</v>
      </c>
      <c r="Q36" s="263">
        <f t="shared" si="21"/>
        <v>50269</v>
      </c>
      <c r="R36" s="263">
        <f t="shared" si="21"/>
        <v>52148</v>
      </c>
      <c r="S36" s="263">
        <f t="shared" si="21"/>
        <v>50817</v>
      </c>
      <c r="T36" s="263">
        <f t="shared" si="21"/>
        <v>50269</v>
      </c>
      <c r="U36" s="263">
        <f t="shared" si="21"/>
        <v>48390</v>
      </c>
      <c r="V36" s="263">
        <f t="shared" si="21"/>
        <v>47450</v>
      </c>
      <c r="W36" s="263">
        <f t="shared" si="21"/>
        <v>48390</v>
      </c>
      <c r="X36" s="263">
        <f t="shared" si="21"/>
        <v>50269</v>
      </c>
      <c r="Y36" s="263">
        <f t="shared" si="21"/>
        <v>49329</v>
      </c>
      <c r="Z36" s="263">
        <f t="shared" si="21"/>
        <v>49329</v>
      </c>
      <c r="AA36" s="263">
        <f t="shared" si="21"/>
        <v>50269</v>
      </c>
      <c r="AB36" s="263">
        <f t="shared" si="21"/>
        <v>50269</v>
      </c>
      <c r="AC36" s="263">
        <f t="shared" si="21"/>
        <v>50269</v>
      </c>
      <c r="AD36" s="263">
        <f t="shared" si="21"/>
        <v>50269</v>
      </c>
      <c r="AE36" s="263">
        <f t="shared" si="21"/>
        <v>49329</v>
      </c>
      <c r="AF36" s="263">
        <f t="shared" si="21"/>
        <v>49329</v>
      </c>
      <c r="AG36" s="263">
        <f t="shared" si="21"/>
        <v>47450</v>
      </c>
      <c r="AH36" s="263">
        <f t="shared" si="21"/>
        <v>46511</v>
      </c>
      <c r="AI36" s="263">
        <f t="shared" si="21"/>
        <v>46511</v>
      </c>
      <c r="AJ36" s="263">
        <f t="shared" si="21"/>
        <v>47450</v>
      </c>
      <c r="AK36" s="263">
        <f t="shared" si="21"/>
        <v>46511</v>
      </c>
      <c r="AL36" s="263">
        <f t="shared" si="21"/>
        <v>48390</v>
      </c>
      <c r="AM36" s="263">
        <f t="shared" si="21"/>
        <v>46511</v>
      </c>
    </row>
    <row r="37" spans="1:39" x14ac:dyDescent="0.2">
      <c r="A37" s="97" t="s">
        <v>138</v>
      </c>
      <c r="B37" s="263"/>
      <c r="C37" s="263"/>
      <c r="D37" s="263"/>
      <c r="E37" s="263"/>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row>
    <row r="38" spans="1:39" x14ac:dyDescent="0.2">
      <c r="A38" s="299" t="s">
        <v>67</v>
      </c>
      <c r="B38" s="263">
        <f t="shared" ref="B38" si="22">ROUNDUP(B19*0.87,)</f>
        <v>63110</v>
      </c>
      <c r="C38" s="263">
        <f t="shared" ref="C38:AM38" si="23">ROUNDUP(C19*0.87,)</f>
        <v>63110</v>
      </c>
      <c r="D38" s="263">
        <f t="shared" si="23"/>
        <v>61623</v>
      </c>
      <c r="E38" s="263">
        <f t="shared" si="23"/>
        <v>66477</v>
      </c>
      <c r="F38" s="263">
        <f t="shared" si="23"/>
        <v>67808</v>
      </c>
      <c r="G38" s="263">
        <f t="shared" si="23"/>
        <v>66477</v>
      </c>
      <c r="H38" s="263">
        <f t="shared" si="23"/>
        <v>61623</v>
      </c>
      <c r="I38" s="263">
        <f t="shared" si="23"/>
        <v>65929</v>
      </c>
      <c r="J38" s="263">
        <f t="shared" si="23"/>
        <v>66477</v>
      </c>
      <c r="K38" s="263">
        <f t="shared" si="23"/>
        <v>65929</v>
      </c>
      <c r="L38" s="263">
        <f t="shared" si="23"/>
        <v>65929</v>
      </c>
      <c r="M38" s="263">
        <f t="shared" si="23"/>
        <v>64989</v>
      </c>
      <c r="N38" s="263">
        <f t="shared" si="23"/>
        <v>64989</v>
      </c>
      <c r="O38" s="263">
        <f t="shared" si="23"/>
        <v>64989</v>
      </c>
      <c r="P38" s="263">
        <f t="shared" si="23"/>
        <v>64989</v>
      </c>
      <c r="Q38" s="263">
        <f t="shared" si="23"/>
        <v>65929</v>
      </c>
      <c r="R38" s="263">
        <f t="shared" si="23"/>
        <v>67808</v>
      </c>
      <c r="S38" s="263">
        <f t="shared" si="23"/>
        <v>66477</v>
      </c>
      <c r="T38" s="263">
        <f t="shared" si="23"/>
        <v>65929</v>
      </c>
      <c r="U38" s="263">
        <f t="shared" si="23"/>
        <v>64050</v>
      </c>
      <c r="V38" s="263">
        <f t="shared" si="23"/>
        <v>63110</v>
      </c>
      <c r="W38" s="263">
        <f t="shared" si="23"/>
        <v>64050</v>
      </c>
      <c r="X38" s="263">
        <f t="shared" si="23"/>
        <v>65929</v>
      </c>
      <c r="Y38" s="263">
        <f t="shared" si="23"/>
        <v>64989</v>
      </c>
      <c r="Z38" s="263">
        <f t="shared" si="23"/>
        <v>64989</v>
      </c>
      <c r="AA38" s="263">
        <f t="shared" si="23"/>
        <v>65929</v>
      </c>
      <c r="AB38" s="263">
        <f t="shared" si="23"/>
        <v>65929</v>
      </c>
      <c r="AC38" s="263">
        <f t="shared" si="23"/>
        <v>65929</v>
      </c>
      <c r="AD38" s="263">
        <f t="shared" si="23"/>
        <v>65929</v>
      </c>
      <c r="AE38" s="263">
        <f t="shared" si="23"/>
        <v>64989</v>
      </c>
      <c r="AF38" s="263">
        <f t="shared" si="23"/>
        <v>64989</v>
      </c>
      <c r="AG38" s="263">
        <f t="shared" si="23"/>
        <v>63110</v>
      </c>
      <c r="AH38" s="263">
        <f t="shared" si="23"/>
        <v>62171</v>
      </c>
      <c r="AI38" s="263">
        <f t="shared" si="23"/>
        <v>62171</v>
      </c>
      <c r="AJ38" s="263">
        <f t="shared" si="23"/>
        <v>63110</v>
      </c>
      <c r="AK38" s="263">
        <f t="shared" si="23"/>
        <v>62171</v>
      </c>
      <c r="AL38" s="263">
        <f t="shared" si="23"/>
        <v>64050</v>
      </c>
      <c r="AM38" s="263">
        <f t="shared" si="23"/>
        <v>62171</v>
      </c>
    </row>
    <row r="40" spans="1:39" ht="135" x14ac:dyDescent="0.2">
      <c r="A40" s="334" t="s">
        <v>377</v>
      </c>
    </row>
    <row r="41" spans="1:39" x14ac:dyDescent="0.2">
      <c r="A41" s="191" t="s">
        <v>143</v>
      </c>
    </row>
    <row r="42" spans="1:39" x14ac:dyDescent="0.2">
      <c r="A42" s="120" t="s">
        <v>378</v>
      </c>
    </row>
    <row r="43" spans="1:39" x14ac:dyDescent="0.2">
      <c r="A43" s="120" t="s">
        <v>379</v>
      </c>
    </row>
    <row r="44" spans="1:39" x14ac:dyDescent="0.2">
      <c r="A44" s="163"/>
    </row>
    <row r="45" spans="1:39" x14ac:dyDescent="0.2">
      <c r="A45" s="191" t="s">
        <v>128</v>
      </c>
    </row>
    <row r="46" spans="1:39" x14ac:dyDescent="0.2">
      <c r="A46" s="116" t="s">
        <v>342</v>
      </c>
    </row>
    <row r="47" spans="1:39" x14ac:dyDescent="0.2">
      <c r="A47" s="116" t="s">
        <v>343</v>
      </c>
    </row>
    <row r="48" spans="1:39" x14ac:dyDescent="0.2">
      <c r="A48" s="116" t="s">
        <v>380</v>
      </c>
    </row>
    <row r="49" spans="1:1" x14ac:dyDescent="0.2">
      <c r="A49" s="215" t="s">
        <v>131</v>
      </c>
    </row>
    <row r="50" spans="1:1" x14ac:dyDescent="0.2">
      <c r="A50" s="116" t="s">
        <v>344</v>
      </c>
    </row>
    <row r="51" spans="1:1" x14ac:dyDescent="0.2">
      <c r="A51" s="234" t="s">
        <v>247</v>
      </c>
    </row>
    <row r="52" spans="1:1" ht="31.5" x14ac:dyDescent="0.2">
      <c r="A52" s="192" t="s">
        <v>350</v>
      </c>
    </row>
    <row r="53" spans="1:1" ht="42" x14ac:dyDescent="0.2">
      <c r="A53" s="243" t="s">
        <v>345</v>
      </c>
    </row>
    <row r="54" spans="1:1" ht="21" x14ac:dyDescent="0.2">
      <c r="A54" s="243" t="s">
        <v>346</v>
      </c>
    </row>
    <row r="55" spans="1:1" ht="21" x14ac:dyDescent="0.2">
      <c r="A55" s="243" t="s">
        <v>381</v>
      </c>
    </row>
    <row r="56" spans="1:1" ht="63" x14ac:dyDescent="0.2">
      <c r="A56" s="243" t="s">
        <v>382</v>
      </c>
    </row>
    <row r="57" spans="1:1" ht="42" x14ac:dyDescent="0.2">
      <c r="A57" s="192" t="s">
        <v>383</v>
      </c>
    </row>
    <row r="58" spans="1:1" ht="31.5" x14ac:dyDescent="0.2">
      <c r="A58" s="243" t="s">
        <v>384</v>
      </c>
    </row>
    <row r="59" spans="1:1" ht="21" x14ac:dyDescent="0.2">
      <c r="A59" s="243" t="s">
        <v>385</v>
      </c>
    </row>
    <row r="60" spans="1:1" ht="42" x14ac:dyDescent="0.2">
      <c r="A60" s="166" t="s">
        <v>170</v>
      </c>
    </row>
    <row r="61" spans="1:1" ht="63" x14ac:dyDescent="0.2">
      <c r="A61" s="198" t="s">
        <v>347</v>
      </c>
    </row>
    <row r="62" spans="1:1" ht="21" x14ac:dyDescent="0.2">
      <c r="A62" s="185" t="s">
        <v>166</v>
      </c>
    </row>
    <row r="63" spans="1:1" ht="42.75" x14ac:dyDescent="0.2">
      <c r="A63" s="153" t="s">
        <v>348</v>
      </c>
    </row>
    <row r="64" spans="1:1" ht="21" x14ac:dyDescent="0.2">
      <c r="A64" s="131" t="s">
        <v>168</v>
      </c>
    </row>
    <row r="65" spans="1:1" x14ac:dyDescent="0.2">
      <c r="A65" s="133"/>
    </row>
    <row r="66" spans="1:1" x14ac:dyDescent="0.2">
      <c r="A66" s="134" t="s">
        <v>133</v>
      </c>
    </row>
    <row r="67" spans="1:1" ht="24" x14ac:dyDescent="0.2">
      <c r="A67" s="135" t="s">
        <v>154</v>
      </c>
    </row>
    <row r="68" spans="1:1" ht="24" x14ac:dyDescent="0.2">
      <c r="A68" s="135" t="s">
        <v>155</v>
      </c>
    </row>
    <row r="69" spans="1:1" x14ac:dyDescent="0.2">
      <c r="A69" s="297"/>
    </row>
    <row r="70" spans="1:1" x14ac:dyDescent="0.2">
      <c r="A70" s="297"/>
    </row>
    <row r="71" spans="1:1" x14ac:dyDescent="0.2">
      <c r="A71" s="297"/>
    </row>
    <row r="72" spans="1:1" x14ac:dyDescent="0.2">
      <c r="A72" s="297"/>
    </row>
  </sheetData>
  <pageMargins left="0.7" right="0.7" top="0.75" bottom="0.75" header="0.3" footer="0.3"/>
  <pageSetup orientation="portrait"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M54"/>
  <sheetViews>
    <sheetView zoomScaleNormal="100" workbookViewId="0">
      <pane xSplit="1" topLeftCell="B1" activePane="topRight" state="frozen"/>
      <selection activeCell="B7" sqref="B7"/>
      <selection pane="topRight" activeCell="B7" sqref="B7"/>
    </sheetView>
  </sheetViews>
  <sheetFormatPr defaultColWidth="8.7109375" defaultRowHeight="12.75" x14ac:dyDescent="0.2"/>
  <cols>
    <col min="1" max="1" width="82.5703125" style="301" customWidth="1"/>
    <col min="2" max="16384" width="8.7109375" style="301"/>
  </cols>
  <sheetData>
    <row r="1" spans="1:39" x14ac:dyDescent="0.2">
      <c r="A1" s="273" t="s">
        <v>134</v>
      </c>
    </row>
    <row r="2" spans="1:39" ht="18" customHeight="1" x14ac:dyDescent="0.2">
      <c r="A2" s="239" t="s">
        <v>386</v>
      </c>
      <c r="B2" s="335"/>
      <c r="C2" s="335"/>
      <c r="D2" s="335"/>
      <c r="E2" s="335"/>
      <c r="F2" s="335"/>
      <c r="G2" s="335"/>
      <c r="H2" s="335"/>
      <c r="I2" s="335"/>
      <c r="J2" s="335"/>
      <c r="K2" s="335"/>
      <c r="L2" s="335"/>
      <c r="M2" s="335"/>
      <c r="N2" s="335"/>
      <c r="O2" s="335"/>
      <c r="P2" s="335"/>
      <c r="Q2" s="335"/>
      <c r="R2" s="335"/>
      <c r="S2" s="335"/>
      <c r="T2" s="335"/>
      <c r="U2" s="335"/>
      <c r="V2" s="335"/>
      <c r="W2" s="335"/>
    </row>
    <row r="3" spans="1:39" ht="30.75" customHeight="1" x14ac:dyDescent="0.2">
      <c r="A3" s="240" t="s">
        <v>163</v>
      </c>
      <c r="B3" s="201">
        <f>'Наполни свое лето | FIT18'!B21</f>
        <v>45824</v>
      </c>
      <c r="C3" s="201">
        <f>'Наполни свое лето | FIT18'!C21</f>
        <v>45827</v>
      </c>
      <c r="D3" s="201">
        <f>'Наполни свое лето | FIT18'!D21</f>
        <v>45829</v>
      </c>
      <c r="E3" s="201">
        <f>'Наполни свое лето | FIT18'!E21</f>
        <v>45831</v>
      </c>
      <c r="F3" s="201">
        <f>'Наполни свое лето | FIT18'!F21</f>
        <v>45832</v>
      </c>
      <c r="G3" s="201">
        <f>'Наполни свое лето | FIT18'!G21</f>
        <v>45835</v>
      </c>
      <c r="H3" s="201">
        <f>'Наполни свое лето | FIT18'!H21</f>
        <v>45836</v>
      </c>
      <c r="I3" s="201">
        <f>'Наполни свое лето | FIT18'!I21</f>
        <v>45839</v>
      </c>
      <c r="J3" s="201">
        <f>'Наполни свое лето | FIT18'!J21</f>
        <v>45847</v>
      </c>
      <c r="K3" s="201">
        <f>'Наполни свое лето | FIT18'!K21</f>
        <v>45849</v>
      </c>
      <c r="L3" s="201">
        <f>'Наполни свое лето | FIT18'!L21</f>
        <v>45851</v>
      </c>
      <c r="M3" s="201">
        <f>'Наполни свое лето | FIT18'!M21</f>
        <v>45852</v>
      </c>
      <c r="N3" s="201">
        <f>'Наполни свое лето | FIT18'!N21</f>
        <v>45856</v>
      </c>
      <c r="O3" s="201">
        <f>'Наполни свое лето | FIT18'!O21</f>
        <v>45858</v>
      </c>
      <c r="P3" s="201">
        <f>'Наполни свое лето | FIT18'!P21</f>
        <v>45860</v>
      </c>
      <c r="Q3" s="201">
        <f>'Наполни свое лето | FIT18'!Q21</f>
        <v>45861</v>
      </c>
      <c r="R3" s="201">
        <f>'Наполни свое лето | FIT18'!R21</f>
        <v>45863</v>
      </c>
      <c r="S3" s="201">
        <f>'Наполни свое лето | FIT18'!S21</f>
        <v>45864</v>
      </c>
      <c r="T3" s="201">
        <f>'Наполни свое лето | FIT18'!T21</f>
        <v>45865</v>
      </c>
      <c r="U3" s="201">
        <f>'Наполни свое лето | FIT18'!U21</f>
        <v>45867</v>
      </c>
      <c r="V3" s="201">
        <f>'Наполни свое лето | FIT18'!V21</f>
        <v>45869</v>
      </c>
      <c r="W3" s="201">
        <f>'Наполни свое лето | FIT18'!W21</f>
        <v>45870</v>
      </c>
      <c r="X3" s="201">
        <f>'Наполни свое лето | FIT18'!X21</f>
        <v>45873</v>
      </c>
      <c r="Y3" s="201">
        <f>'Наполни свое лето | FIT18'!Y21</f>
        <v>45878</v>
      </c>
      <c r="Z3" s="201">
        <f>'Наполни свое лето | FIT18'!Z21</f>
        <v>45879</v>
      </c>
      <c r="AA3" s="201">
        <f>'Наполни свое лето | FIT18'!AA21</f>
        <v>45880</v>
      </c>
      <c r="AB3" s="201">
        <f>'Наполни свое лето | FIT18'!AB21</f>
        <v>45881</v>
      </c>
      <c r="AC3" s="201">
        <f>'Наполни свое лето | FIT18'!AC21</f>
        <v>45883</v>
      </c>
      <c r="AD3" s="201">
        <f>'Наполни свое лето | FIT18'!AD21</f>
        <v>45887</v>
      </c>
      <c r="AE3" s="201">
        <f>'Наполни свое лето | FIT18'!AE21</f>
        <v>45891</v>
      </c>
      <c r="AF3" s="201">
        <f>'Наполни свое лето | FIT18'!AF21</f>
        <v>45893</v>
      </c>
      <c r="AG3" s="201">
        <f>'Наполни свое лето | FIT18'!AG21</f>
        <v>45896</v>
      </c>
      <c r="AH3" s="201">
        <f>'Наполни свое лето | FIT18'!AH21</f>
        <v>45899</v>
      </c>
      <c r="AI3" s="201">
        <f>'Наполни свое лето | FIT18'!AI21</f>
        <v>45901</v>
      </c>
      <c r="AJ3" s="201">
        <f>'Наполни свое лето | FIT18'!AJ21</f>
        <v>45902</v>
      </c>
      <c r="AK3" s="201">
        <f>'Наполни свое лето | FIT18'!AK21</f>
        <v>45905</v>
      </c>
      <c r="AL3" s="201">
        <f>'Наполни свое лето | FIT18'!AL21</f>
        <v>45913</v>
      </c>
      <c r="AM3" s="201">
        <f>'Наполни свое лето | FIT18'!AM21</f>
        <v>45921</v>
      </c>
    </row>
    <row r="4" spans="1:39" x14ac:dyDescent="0.2">
      <c r="A4" s="112" t="s">
        <v>124</v>
      </c>
      <c r="B4" s="201">
        <f>'Наполни свое лето | FIT18'!B22</f>
        <v>45826</v>
      </c>
      <c r="C4" s="201">
        <f>'Наполни свое лето | FIT18'!C22</f>
        <v>45828</v>
      </c>
      <c r="D4" s="201">
        <f>'Наполни свое лето | FIT18'!D22</f>
        <v>45830</v>
      </c>
      <c r="E4" s="201">
        <f>'Наполни свое лето | FIT18'!E22</f>
        <v>45831</v>
      </c>
      <c r="F4" s="201">
        <f>'Наполни свое лето | FIT18'!F22</f>
        <v>45834</v>
      </c>
      <c r="G4" s="201">
        <f>'Наполни свое лето | FIT18'!G22</f>
        <v>45835</v>
      </c>
      <c r="H4" s="201">
        <f>'Наполни свое лето | FIT18'!H22</f>
        <v>45838</v>
      </c>
      <c r="I4" s="201">
        <f>'Наполни свое лето | FIT18'!I22</f>
        <v>45846</v>
      </c>
      <c r="J4" s="201">
        <f>'Наполни свое лето | FIT18'!J22</f>
        <v>45848</v>
      </c>
      <c r="K4" s="201">
        <f>'Наполни свое лето | FIT18'!K22</f>
        <v>45850</v>
      </c>
      <c r="L4" s="201">
        <f>'Наполни свое лето | FIT18'!L22</f>
        <v>45851</v>
      </c>
      <c r="M4" s="201">
        <f>'Наполни свое лето | FIT18'!M22</f>
        <v>45855</v>
      </c>
      <c r="N4" s="201">
        <f>'Наполни свое лето | FIT18'!N22</f>
        <v>45857</v>
      </c>
      <c r="O4" s="201">
        <f>'Наполни свое лето | FIT18'!O22</f>
        <v>45859</v>
      </c>
      <c r="P4" s="201">
        <f>'Наполни свое лето | FIT18'!P22</f>
        <v>45860</v>
      </c>
      <c r="Q4" s="201">
        <f>'Наполни свое лето | FIT18'!Q22</f>
        <v>45862</v>
      </c>
      <c r="R4" s="201">
        <f>'Наполни свое лето | FIT18'!R22</f>
        <v>45863</v>
      </c>
      <c r="S4" s="201">
        <f>'Наполни свое лето | FIT18'!S22</f>
        <v>45864</v>
      </c>
      <c r="T4" s="201">
        <f>'Наполни свое лето | FIT18'!T22</f>
        <v>45866</v>
      </c>
      <c r="U4" s="201">
        <f>'Наполни свое лето | FIT18'!U22</f>
        <v>45868</v>
      </c>
      <c r="V4" s="201">
        <f>'Наполни свое лето | FIT18'!V22</f>
        <v>45869</v>
      </c>
      <c r="W4" s="201">
        <f>'Наполни свое лето | FIT18'!W22</f>
        <v>45872</v>
      </c>
      <c r="X4" s="201">
        <f>'Наполни свое лето | FIT18'!X22</f>
        <v>45877</v>
      </c>
      <c r="Y4" s="201">
        <f>'Наполни свое лето | FIT18'!Y22</f>
        <v>45878</v>
      </c>
      <c r="Z4" s="201">
        <f>'Наполни свое лето | FIT18'!Z22</f>
        <v>45879</v>
      </c>
      <c r="AA4" s="201">
        <f>'Наполни свое лето | FIT18'!AA22</f>
        <v>45880</v>
      </c>
      <c r="AB4" s="201">
        <f>'Наполни свое лето | FIT18'!AB22</f>
        <v>45882</v>
      </c>
      <c r="AC4" s="201">
        <f>'Наполни свое лето | FIT18'!AC22</f>
        <v>45886</v>
      </c>
      <c r="AD4" s="201">
        <f>'Наполни свое лето | FIT18'!AD22</f>
        <v>45890</v>
      </c>
      <c r="AE4" s="201">
        <f>'Наполни свое лето | FIT18'!AE22</f>
        <v>45892</v>
      </c>
      <c r="AF4" s="201">
        <f>'Наполни свое лето | FIT18'!AF22</f>
        <v>45895</v>
      </c>
      <c r="AG4" s="201">
        <f>'Наполни свое лето | FIT18'!AG22</f>
        <v>45898</v>
      </c>
      <c r="AH4" s="201">
        <f>'Наполни свое лето | FIT18'!AH22</f>
        <v>45900</v>
      </c>
      <c r="AI4" s="201">
        <f>'Наполни свое лето | FIT18'!AI22</f>
        <v>45901</v>
      </c>
      <c r="AJ4" s="201">
        <f>'Наполни свое лето | FIT18'!AJ22</f>
        <v>45904</v>
      </c>
      <c r="AK4" s="201">
        <f>'Наполни свое лето | FIT18'!AK22</f>
        <v>45912</v>
      </c>
      <c r="AL4" s="201">
        <f>'Наполни свое лето | FIT18'!AL22</f>
        <v>45920</v>
      </c>
      <c r="AM4" s="201">
        <f>'Наполни свое лето | FIT18'!AM22</f>
        <v>45930</v>
      </c>
    </row>
    <row r="5" spans="1:39" x14ac:dyDescent="0.2">
      <c r="A5" s="113" t="s">
        <v>148</v>
      </c>
      <c r="B5" s="258"/>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row>
    <row r="6" spans="1:39" x14ac:dyDescent="0.2">
      <c r="A6" s="115">
        <v>1</v>
      </c>
      <c r="B6" s="263">
        <f>'Наполни свое лето | FIT18'!B24+25</f>
        <v>10753</v>
      </c>
      <c r="C6" s="263">
        <f>'Наполни свое лето | FIT18'!C24+25</f>
        <v>10753</v>
      </c>
      <c r="D6" s="263">
        <f>'Наполни свое лето | FIT18'!D24+25</f>
        <v>9265</v>
      </c>
      <c r="E6" s="263">
        <f>'Наполни свое лето | FIT18'!E24+25</f>
        <v>14119</v>
      </c>
      <c r="F6" s="263">
        <f>'Наполни свое лето | FIT18'!F24+25</f>
        <v>15451</v>
      </c>
      <c r="G6" s="263">
        <f>'Наполни свое лето | FIT18'!G24+25</f>
        <v>14119</v>
      </c>
      <c r="H6" s="263">
        <f>'Наполни свое лето | FIT18'!H24+25</f>
        <v>9265</v>
      </c>
      <c r="I6" s="263">
        <f>'Наполни свое лето | FIT18'!I24+25</f>
        <v>13571</v>
      </c>
      <c r="J6" s="263">
        <f>'Наполни свое лето | FIT18'!J24+25</f>
        <v>14119</v>
      </c>
      <c r="K6" s="263">
        <f>'Наполни свое лето | FIT18'!K24+25</f>
        <v>13571</v>
      </c>
      <c r="L6" s="263">
        <f>'Наполни свое лето | FIT18'!L24+25</f>
        <v>13571</v>
      </c>
      <c r="M6" s="263">
        <f>'Наполни свое лето | FIT18'!M24+25</f>
        <v>12632</v>
      </c>
      <c r="N6" s="263">
        <f>'Наполни свое лето | FIT18'!N24+25</f>
        <v>12632</v>
      </c>
      <c r="O6" s="263">
        <f>'Наполни свое лето | FIT18'!O24+25</f>
        <v>12632</v>
      </c>
      <c r="P6" s="263">
        <f>'Наполни свое лето | FIT18'!P24+25</f>
        <v>12632</v>
      </c>
      <c r="Q6" s="263">
        <f>'Наполни свое лето | FIT18'!Q24+25</f>
        <v>13571</v>
      </c>
      <c r="R6" s="263">
        <f>'Наполни свое лето | FIT18'!R24+25</f>
        <v>15451</v>
      </c>
      <c r="S6" s="263">
        <f>'Наполни свое лето | FIT18'!S24+25</f>
        <v>14119</v>
      </c>
      <c r="T6" s="263">
        <f>'Наполни свое лето | FIT18'!T24+25</f>
        <v>13571</v>
      </c>
      <c r="U6" s="263">
        <f>'Наполни свое лето | FIT18'!U24+25</f>
        <v>11692</v>
      </c>
      <c r="V6" s="263">
        <f>'Наполни свое лето | FIT18'!V24+25</f>
        <v>10753</v>
      </c>
      <c r="W6" s="263">
        <f>'Наполни свое лето | FIT18'!W24+25</f>
        <v>11692</v>
      </c>
      <c r="X6" s="263">
        <f>'Наполни свое лето | FIT18'!X24+25</f>
        <v>13571</v>
      </c>
      <c r="Y6" s="263">
        <f>'Наполни свое лето | FIT18'!Y24+25</f>
        <v>12632</v>
      </c>
      <c r="Z6" s="263">
        <f>'Наполни свое лето | FIT18'!Z24+25</f>
        <v>12632</v>
      </c>
      <c r="AA6" s="263">
        <f>'Наполни свое лето | FIT18'!AA24+25</f>
        <v>13571</v>
      </c>
      <c r="AB6" s="263">
        <f>'Наполни свое лето | FIT18'!AB24+25</f>
        <v>13571</v>
      </c>
      <c r="AC6" s="263">
        <f>'Наполни свое лето | FIT18'!AC24+25</f>
        <v>13571</v>
      </c>
      <c r="AD6" s="263">
        <f>'Наполни свое лето | FIT18'!AD24+25</f>
        <v>13571</v>
      </c>
      <c r="AE6" s="263">
        <f>'Наполни свое лето | FIT18'!AE24+25</f>
        <v>12632</v>
      </c>
      <c r="AF6" s="263">
        <f>'Наполни свое лето | FIT18'!AF24+25</f>
        <v>12632</v>
      </c>
      <c r="AG6" s="263">
        <f>'Наполни свое лето | FIT18'!AG24+25</f>
        <v>10753</v>
      </c>
      <c r="AH6" s="263">
        <f>'Наполни свое лето | FIT18'!AH24+25</f>
        <v>9813</v>
      </c>
      <c r="AI6" s="263">
        <f>'Наполни свое лето | FIT18'!AI24+25</f>
        <v>9813</v>
      </c>
      <c r="AJ6" s="263">
        <f>'Наполни свое лето | FIT18'!AJ24+25</f>
        <v>10753</v>
      </c>
      <c r="AK6" s="263">
        <f>'Наполни свое лето | FIT18'!AK24+25</f>
        <v>9813</v>
      </c>
      <c r="AL6" s="263">
        <f>'Наполни свое лето | FIT18'!AL24+25</f>
        <v>11692</v>
      </c>
      <c r="AM6" s="263">
        <f>'Наполни свое лето | FIT18'!AM24+25</f>
        <v>9813</v>
      </c>
    </row>
    <row r="7" spans="1:39" x14ac:dyDescent="0.2">
      <c r="A7" s="115">
        <v>2</v>
      </c>
      <c r="B7" s="263">
        <f>'Наполни свое лето | FIT18'!B25+25</f>
        <v>12240</v>
      </c>
      <c r="C7" s="263">
        <f>'Наполни свое лето | FIT18'!C25+25</f>
        <v>12240</v>
      </c>
      <c r="D7" s="263">
        <f>'Наполни свое лето | FIT18'!D25+25</f>
        <v>10753</v>
      </c>
      <c r="E7" s="263">
        <f>'Наполни свое лето | FIT18'!E25+25</f>
        <v>15607</v>
      </c>
      <c r="F7" s="263">
        <f>'Наполни свое лето | FIT18'!F25+25</f>
        <v>16938</v>
      </c>
      <c r="G7" s="263">
        <f>'Наполни свое лето | FIT18'!G25+25</f>
        <v>15607</v>
      </c>
      <c r="H7" s="263">
        <f>'Наполни свое лето | FIT18'!H25+25</f>
        <v>10753</v>
      </c>
      <c r="I7" s="263">
        <f>'Наполни свое лето | FIT18'!I25+25</f>
        <v>15059</v>
      </c>
      <c r="J7" s="263">
        <f>'Наполни свое лето | FIT18'!J25+25</f>
        <v>15607</v>
      </c>
      <c r="K7" s="263">
        <f>'Наполни свое лето | FIT18'!K25+25</f>
        <v>15059</v>
      </c>
      <c r="L7" s="263">
        <f>'Наполни свое лето | FIT18'!L25+25</f>
        <v>15059</v>
      </c>
      <c r="M7" s="263">
        <f>'Наполни свое лето | FIT18'!M25+25</f>
        <v>14119</v>
      </c>
      <c r="N7" s="263">
        <f>'Наполни свое лето | FIT18'!N25+25</f>
        <v>14119</v>
      </c>
      <c r="O7" s="263">
        <f>'Наполни свое лето | FIT18'!O25+25</f>
        <v>14119</v>
      </c>
      <c r="P7" s="263">
        <f>'Наполни свое лето | FIT18'!P25+25</f>
        <v>14119</v>
      </c>
      <c r="Q7" s="263">
        <f>'Наполни свое лето | FIT18'!Q25+25</f>
        <v>15059</v>
      </c>
      <c r="R7" s="263">
        <f>'Наполни свое лето | FIT18'!R25+25</f>
        <v>16938</v>
      </c>
      <c r="S7" s="263">
        <f>'Наполни свое лето | FIT18'!S25+25</f>
        <v>15607</v>
      </c>
      <c r="T7" s="263">
        <f>'Наполни свое лето | FIT18'!T25+25</f>
        <v>15059</v>
      </c>
      <c r="U7" s="263">
        <f>'Наполни свое лето | FIT18'!U25+25</f>
        <v>13180</v>
      </c>
      <c r="V7" s="263">
        <f>'Наполни свое лето | FIT18'!V25+25</f>
        <v>12240</v>
      </c>
      <c r="W7" s="263">
        <f>'Наполни свое лето | FIT18'!W25+25</f>
        <v>13180</v>
      </c>
      <c r="X7" s="263">
        <f>'Наполни свое лето | FIT18'!X25+25</f>
        <v>15059</v>
      </c>
      <c r="Y7" s="263">
        <f>'Наполни свое лето | FIT18'!Y25+25</f>
        <v>14119</v>
      </c>
      <c r="Z7" s="263">
        <f>'Наполни свое лето | FIT18'!Z25+25</f>
        <v>14119</v>
      </c>
      <c r="AA7" s="263">
        <f>'Наполни свое лето | FIT18'!AA25+25</f>
        <v>15059</v>
      </c>
      <c r="AB7" s="263">
        <f>'Наполни свое лето | FIT18'!AB25+25</f>
        <v>15059</v>
      </c>
      <c r="AC7" s="263">
        <f>'Наполни свое лето | FIT18'!AC25+25</f>
        <v>15059</v>
      </c>
      <c r="AD7" s="263">
        <f>'Наполни свое лето | FIT18'!AD25+25</f>
        <v>15059</v>
      </c>
      <c r="AE7" s="263">
        <f>'Наполни свое лето | FIT18'!AE25+25</f>
        <v>14119</v>
      </c>
      <c r="AF7" s="263">
        <f>'Наполни свое лето | FIT18'!AF25+25</f>
        <v>14119</v>
      </c>
      <c r="AG7" s="263">
        <f>'Наполни свое лето | FIT18'!AG25+25</f>
        <v>12240</v>
      </c>
      <c r="AH7" s="263">
        <f>'Наполни свое лето | FIT18'!AH25+25</f>
        <v>11301</v>
      </c>
      <c r="AI7" s="263">
        <f>'Наполни свое лето | FIT18'!AI25+25</f>
        <v>11301</v>
      </c>
      <c r="AJ7" s="263">
        <f>'Наполни свое лето | FIT18'!AJ25+25</f>
        <v>12240</v>
      </c>
      <c r="AK7" s="263">
        <f>'Наполни свое лето | FIT18'!AK25+25</f>
        <v>11301</v>
      </c>
      <c r="AL7" s="263">
        <f>'Наполни свое лето | FIT18'!AL25+25</f>
        <v>13180</v>
      </c>
      <c r="AM7" s="263">
        <f>'Наполни свое лето | FIT18'!AM25+25</f>
        <v>11301</v>
      </c>
    </row>
    <row r="8" spans="1:39" x14ac:dyDescent="0.2">
      <c r="A8" s="115" t="s">
        <v>149</v>
      </c>
      <c r="B8" s="263"/>
      <c r="C8" s="263"/>
      <c r="D8" s="263"/>
      <c r="E8" s="263"/>
      <c r="F8" s="263"/>
      <c r="G8" s="263"/>
      <c r="H8" s="263"/>
      <c r="I8" s="263"/>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row>
    <row r="9" spans="1:39" x14ac:dyDescent="0.2">
      <c r="A9" s="115">
        <v>1</v>
      </c>
      <c r="B9" s="263">
        <f>'Наполни свое лето | FIT18'!B27+25</f>
        <v>13102</v>
      </c>
      <c r="C9" s="263">
        <f>'Наполни свое лето | FIT18'!C27+25</f>
        <v>13102</v>
      </c>
      <c r="D9" s="263">
        <f>'Наполни свое лето | FIT18'!D27+25</f>
        <v>11614</v>
      </c>
      <c r="E9" s="263">
        <f>'Наполни свое лето | FIT18'!E27+25</f>
        <v>16468</v>
      </c>
      <c r="F9" s="263">
        <f>'Наполни свое лето | FIT18'!F27+25</f>
        <v>17800</v>
      </c>
      <c r="G9" s="263">
        <f>'Наполни свое лето | FIT18'!G27+25</f>
        <v>16468</v>
      </c>
      <c r="H9" s="263">
        <f>'Наполни свое лето | FIT18'!H27+25</f>
        <v>11614</v>
      </c>
      <c r="I9" s="263">
        <f>'Наполни свое лето | FIT18'!I27+25</f>
        <v>15920</v>
      </c>
      <c r="J9" s="263">
        <f>'Наполни свое лето | FIT18'!J27+25</f>
        <v>16468</v>
      </c>
      <c r="K9" s="263">
        <f>'Наполни свое лето | FIT18'!K27+25</f>
        <v>15920</v>
      </c>
      <c r="L9" s="263">
        <f>'Наполни свое лето | FIT18'!L27+25</f>
        <v>15920</v>
      </c>
      <c r="M9" s="263">
        <f>'Наполни свое лето | FIT18'!M27+25</f>
        <v>14981</v>
      </c>
      <c r="N9" s="263">
        <f>'Наполни свое лето | FIT18'!N27+25</f>
        <v>14981</v>
      </c>
      <c r="O9" s="263">
        <f>'Наполни свое лето | FIT18'!O27+25</f>
        <v>14981</v>
      </c>
      <c r="P9" s="263">
        <f>'Наполни свое лето | FIT18'!P27+25</f>
        <v>14981</v>
      </c>
      <c r="Q9" s="263">
        <f>'Наполни свое лето | FIT18'!Q27+25</f>
        <v>15920</v>
      </c>
      <c r="R9" s="263">
        <f>'Наполни свое лето | FIT18'!R27+25</f>
        <v>17800</v>
      </c>
      <c r="S9" s="263">
        <f>'Наполни свое лето | FIT18'!S27+25</f>
        <v>16468</v>
      </c>
      <c r="T9" s="263">
        <f>'Наполни свое лето | FIT18'!T27+25</f>
        <v>15920</v>
      </c>
      <c r="U9" s="263">
        <f>'Наполни свое лето | FIT18'!U27+25</f>
        <v>14041</v>
      </c>
      <c r="V9" s="263">
        <f>'Наполни свое лето | FIT18'!V27+25</f>
        <v>13102</v>
      </c>
      <c r="W9" s="263">
        <f>'Наполни свое лето | FIT18'!W27+25</f>
        <v>14041</v>
      </c>
      <c r="X9" s="263">
        <f>'Наполни свое лето | FIT18'!X27+25</f>
        <v>15920</v>
      </c>
      <c r="Y9" s="263">
        <f>'Наполни свое лето | FIT18'!Y27+25</f>
        <v>14981</v>
      </c>
      <c r="Z9" s="263">
        <f>'Наполни свое лето | FIT18'!Z27+25</f>
        <v>14981</v>
      </c>
      <c r="AA9" s="263">
        <f>'Наполни свое лето | FIT18'!AA27+25</f>
        <v>15920</v>
      </c>
      <c r="AB9" s="263">
        <f>'Наполни свое лето | FIT18'!AB27+25</f>
        <v>15920</v>
      </c>
      <c r="AC9" s="263">
        <f>'Наполни свое лето | FIT18'!AC27+25</f>
        <v>15920</v>
      </c>
      <c r="AD9" s="263">
        <f>'Наполни свое лето | FIT18'!AD27+25</f>
        <v>15920</v>
      </c>
      <c r="AE9" s="263">
        <f>'Наполни свое лето | FIT18'!AE27+25</f>
        <v>14981</v>
      </c>
      <c r="AF9" s="263">
        <f>'Наполни свое лето | FIT18'!AF27+25</f>
        <v>14981</v>
      </c>
      <c r="AG9" s="263">
        <f>'Наполни свое лето | FIT18'!AG27+25</f>
        <v>13102</v>
      </c>
      <c r="AH9" s="263">
        <f>'Наполни свое лето | FIT18'!AH27+25</f>
        <v>12162</v>
      </c>
      <c r="AI9" s="263">
        <f>'Наполни свое лето | FIT18'!AI27+25</f>
        <v>12162</v>
      </c>
      <c r="AJ9" s="263">
        <f>'Наполни свое лето | FIT18'!AJ27+25</f>
        <v>13102</v>
      </c>
      <c r="AK9" s="263">
        <f>'Наполни свое лето | FIT18'!AK27+25</f>
        <v>12162</v>
      </c>
      <c r="AL9" s="263">
        <f>'Наполни свое лето | FIT18'!AL27+25</f>
        <v>14041</v>
      </c>
      <c r="AM9" s="263">
        <f>'Наполни свое лето | FIT18'!AM27+25</f>
        <v>12162</v>
      </c>
    </row>
    <row r="10" spans="1:39" ht="11.45" customHeight="1" x14ac:dyDescent="0.2">
      <c r="A10" s="115">
        <v>2</v>
      </c>
      <c r="B10" s="263">
        <f>'Наполни свое лето | FIT18'!B28+25</f>
        <v>14589</v>
      </c>
      <c r="C10" s="263">
        <f>'Наполни свое лето | FIT18'!C28+25</f>
        <v>14589</v>
      </c>
      <c r="D10" s="263">
        <f>'Наполни свое лето | FIT18'!D28+25</f>
        <v>13102</v>
      </c>
      <c r="E10" s="263">
        <f>'Наполни свое лето | FIT18'!E28+25</f>
        <v>17956</v>
      </c>
      <c r="F10" s="263">
        <f>'Наполни свое лето | FIT18'!F28+25</f>
        <v>19287</v>
      </c>
      <c r="G10" s="263">
        <f>'Наполни свое лето | FIT18'!G28+25</f>
        <v>17956</v>
      </c>
      <c r="H10" s="263">
        <f>'Наполни свое лето | FIT18'!H28+25</f>
        <v>13102</v>
      </c>
      <c r="I10" s="263">
        <f>'Наполни свое лето | FIT18'!I28+25</f>
        <v>17408</v>
      </c>
      <c r="J10" s="263">
        <f>'Наполни свое лето | FIT18'!J28+25</f>
        <v>17956</v>
      </c>
      <c r="K10" s="263">
        <f>'Наполни свое лето | FIT18'!K28+25</f>
        <v>17408</v>
      </c>
      <c r="L10" s="263">
        <f>'Наполни свое лето | FIT18'!L28+25</f>
        <v>17408</v>
      </c>
      <c r="M10" s="263">
        <f>'Наполни свое лето | FIT18'!M28+25</f>
        <v>16468</v>
      </c>
      <c r="N10" s="263">
        <f>'Наполни свое лето | FIT18'!N28+25</f>
        <v>16468</v>
      </c>
      <c r="O10" s="263">
        <f>'Наполни свое лето | FIT18'!O28+25</f>
        <v>16468</v>
      </c>
      <c r="P10" s="263">
        <f>'Наполни свое лето | FIT18'!P28+25</f>
        <v>16468</v>
      </c>
      <c r="Q10" s="263">
        <f>'Наполни свое лето | FIT18'!Q28+25</f>
        <v>17408</v>
      </c>
      <c r="R10" s="263">
        <f>'Наполни свое лето | FIT18'!R28+25</f>
        <v>19287</v>
      </c>
      <c r="S10" s="263">
        <f>'Наполни свое лето | FIT18'!S28+25</f>
        <v>17956</v>
      </c>
      <c r="T10" s="263">
        <f>'Наполни свое лето | FIT18'!T28+25</f>
        <v>17408</v>
      </c>
      <c r="U10" s="263">
        <f>'Наполни свое лето | FIT18'!U28+25</f>
        <v>15529</v>
      </c>
      <c r="V10" s="263">
        <f>'Наполни свое лето | FIT18'!V28+25</f>
        <v>14589</v>
      </c>
      <c r="W10" s="263">
        <f>'Наполни свое лето | FIT18'!W28+25</f>
        <v>15529</v>
      </c>
      <c r="X10" s="263">
        <f>'Наполни свое лето | FIT18'!X28+25</f>
        <v>17408</v>
      </c>
      <c r="Y10" s="263">
        <f>'Наполни свое лето | FIT18'!Y28+25</f>
        <v>16468</v>
      </c>
      <c r="Z10" s="263">
        <f>'Наполни свое лето | FIT18'!Z28+25</f>
        <v>16468</v>
      </c>
      <c r="AA10" s="263">
        <f>'Наполни свое лето | FIT18'!AA28+25</f>
        <v>17408</v>
      </c>
      <c r="AB10" s="263">
        <f>'Наполни свое лето | FIT18'!AB28+25</f>
        <v>17408</v>
      </c>
      <c r="AC10" s="263">
        <f>'Наполни свое лето | FIT18'!AC28+25</f>
        <v>17408</v>
      </c>
      <c r="AD10" s="263">
        <f>'Наполни свое лето | FIT18'!AD28+25</f>
        <v>17408</v>
      </c>
      <c r="AE10" s="263">
        <f>'Наполни свое лето | FIT18'!AE28+25</f>
        <v>16468</v>
      </c>
      <c r="AF10" s="263">
        <f>'Наполни свое лето | FIT18'!AF28+25</f>
        <v>16468</v>
      </c>
      <c r="AG10" s="263">
        <f>'Наполни свое лето | FIT18'!AG28+25</f>
        <v>14589</v>
      </c>
      <c r="AH10" s="263">
        <f>'Наполни свое лето | FIT18'!AH28+25</f>
        <v>13650</v>
      </c>
      <c r="AI10" s="263">
        <f>'Наполни свое лето | FIT18'!AI28+25</f>
        <v>13650</v>
      </c>
      <c r="AJ10" s="263">
        <f>'Наполни свое лето | FIT18'!AJ28+25</f>
        <v>14589</v>
      </c>
      <c r="AK10" s="263">
        <f>'Наполни свое лето | FIT18'!AK28+25</f>
        <v>13650</v>
      </c>
      <c r="AL10" s="263">
        <f>'Наполни свое лето | FIT18'!AL28+25</f>
        <v>15529</v>
      </c>
      <c r="AM10" s="263">
        <f>'Наполни свое лето | FIT18'!AM28+25</f>
        <v>13650</v>
      </c>
    </row>
    <row r="11" spans="1:39" x14ac:dyDescent="0.2">
      <c r="A11" s="115" t="s">
        <v>135</v>
      </c>
      <c r="B11" s="263"/>
      <c r="C11" s="263"/>
      <c r="D11" s="263"/>
      <c r="E11" s="263"/>
      <c r="F11" s="263"/>
      <c r="G11" s="263"/>
      <c r="H11" s="263"/>
      <c r="I11" s="263"/>
      <c r="J11" s="263"/>
      <c r="K11" s="263"/>
      <c r="L11" s="263"/>
      <c r="M11" s="263"/>
      <c r="N11" s="263"/>
      <c r="O11" s="263"/>
      <c r="P11" s="263"/>
      <c r="Q11" s="263"/>
      <c r="R11" s="263"/>
      <c r="S11" s="263"/>
      <c r="T11" s="263"/>
      <c r="U11" s="263"/>
      <c r="V11" s="263"/>
      <c r="W11" s="263"/>
      <c r="X11" s="263"/>
      <c r="Y11" s="263"/>
      <c r="Z11" s="263"/>
      <c r="AA11" s="263"/>
      <c r="AB11" s="263"/>
      <c r="AC11" s="263"/>
      <c r="AD11" s="263"/>
      <c r="AE11" s="263"/>
      <c r="AF11" s="263"/>
      <c r="AG11" s="263"/>
      <c r="AH11" s="263"/>
      <c r="AI11" s="263"/>
      <c r="AJ11" s="263"/>
      <c r="AK11" s="263"/>
      <c r="AL11" s="263"/>
      <c r="AM11" s="263"/>
    </row>
    <row r="12" spans="1:39" x14ac:dyDescent="0.2">
      <c r="A12" s="115">
        <v>1</v>
      </c>
      <c r="B12" s="263">
        <f>'Наполни свое лето | FIT18'!B30+25</f>
        <v>19366</v>
      </c>
      <c r="C12" s="263">
        <f>'Наполни свое лето | FIT18'!C30+25</f>
        <v>19366</v>
      </c>
      <c r="D12" s="263">
        <f>'Наполни свое лето | FIT18'!D30+25</f>
        <v>17878</v>
      </c>
      <c r="E12" s="263">
        <f>'Наполни свое лето | FIT18'!E30+25</f>
        <v>22732</v>
      </c>
      <c r="F12" s="263">
        <f>'Наполни свое лето | FIT18'!F30+25</f>
        <v>24064</v>
      </c>
      <c r="G12" s="263">
        <f>'Наполни свое лето | FIT18'!G30+25</f>
        <v>22732</v>
      </c>
      <c r="H12" s="263">
        <f>'Наполни свое лето | FIT18'!H30+25</f>
        <v>17878</v>
      </c>
      <c r="I12" s="263">
        <f>'Наполни свое лето | FIT18'!I30+25</f>
        <v>22184</v>
      </c>
      <c r="J12" s="263">
        <f>'Наполни свое лето | FIT18'!J30+25</f>
        <v>22732</v>
      </c>
      <c r="K12" s="263">
        <f>'Наполни свое лето | FIT18'!K30+25</f>
        <v>22184</v>
      </c>
      <c r="L12" s="263">
        <f>'Наполни свое лето | FIT18'!L30+25</f>
        <v>22184</v>
      </c>
      <c r="M12" s="263">
        <f>'Наполни свое лето | FIT18'!M30+25</f>
        <v>21245</v>
      </c>
      <c r="N12" s="263">
        <f>'Наполни свое лето | FIT18'!N30+25</f>
        <v>21245</v>
      </c>
      <c r="O12" s="263">
        <f>'Наполни свое лето | FIT18'!O30+25</f>
        <v>21245</v>
      </c>
      <c r="P12" s="263">
        <f>'Наполни свое лето | FIT18'!P30+25</f>
        <v>21245</v>
      </c>
      <c r="Q12" s="263">
        <f>'Наполни свое лето | FIT18'!Q30+25</f>
        <v>22184</v>
      </c>
      <c r="R12" s="263">
        <f>'Наполни свое лето | FIT18'!R30+25</f>
        <v>24064</v>
      </c>
      <c r="S12" s="263">
        <f>'Наполни свое лето | FIT18'!S30+25</f>
        <v>22732</v>
      </c>
      <c r="T12" s="263">
        <f>'Наполни свое лето | FIT18'!T30+25</f>
        <v>22184</v>
      </c>
      <c r="U12" s="263">
        <f>'Наполни свое лето | FIT18'!U30+25</f>
        <v>20305</v>
      </c>
      <c r="V12" s="263">
        <f>'Наполни свое лето | FIT18'!V30+25</f>
        <v>19366</v>
      </c>
      <c r="W12" s="263">
        <f>'Наполни свое лето | FIT18'!W30+25</f>
        <v>20305</v>
      </c>
      <c r="X12" s="263">
        <f>'Наполни свое лето | FIT18'!X30+25</f>
        <v>22184</v>
      </c>
      <c r="Y12" s="263">
        <f>'Наполни свое лето | FIT18'!Y30+25</f>
        <v>21245</v>
      </c>
      <c r="Z12" s="263">
        <f>'Наполни свое лето | FIT18'!Z30+25</f>
        <v>21245</v>
      </c>
      <c r="AA12" s="263">
        <f>'Наполни свое лето | FIT18'!AA30+25</f>
        <v>22184</v>
      </c>
      <c r="AB12" s="263">
        <f>'Наполни свое лето | FIT18'!AB30+25</f>
        <v>22184</v>
      </c>
      <c r="AC12" s="263">
        <f>'Наполни свое лето | FIT18'!AC30+25</f>
        <v>22184</v>
      </c>
      <c r="AD12" s="263">
        <f>'Наполни свое лето | FIT18'!AD30+25</f>
        <v>22184</v>
      </c>
      <c r="AE12" s="263">
        <f>'Наполни свое лето | FIT18'!AE30+25</f>
        <v>21245</v>
      </c>
      <c r="AF12" s="263">
        <f>'Наполни свое лето | FIT18'!AF30+25</f>
        <v>21245</v>
      </c>
      <c r="AG12" s="263">
        <f>'Наполни свое лето | FIT18'!AG30+25</f>
        <v>19366</v>
      </c>
      <c r="AH12" s="263">
        <f>'Наполни свое лето | FIT18'!AH30+25</f>
        <v>18426</v>
      </c>
      <c r="AI12" s="263">
        <f>'Наполни свое лето | FIT18'!AI30+25</f>
        <v>18426</v>
      </c>
      <c r="AJ12" s="263">
        <f>'Наполни свое лето | FIT18'!AJ30+25</f>
        <v>19366</v>
      </c>
      <c r="AK12" s="263">
        <f>'Наполни свое лето | FIT18'!AK30+25</f>
        <v>18426</v>
      </c>
      <c r="AL12" s="263">
        <f>'Наполни свое лето | FIT18'!AL30+25</f>
        <v>20305</v>
      </c>
      <c r="AM12" s="263">
        <f>'Наполни свое лето | FIT18'!AM30+25</f>
        <v>18426</v>
      </c>
    </row>
    <row r="13" spans="1:39" x14ac:dyDescent="0.2">
      <c r="A13" s="115">
        <v>2</v>
      </c>
      <c r="B13" s="263">
        <f>'Наполни свое лето | FIT18'!B31+25</f>
        <v>20853</v>
      </c>
      <c r="C13" s="263">
        <f>'Наполни свое лето | FIT18'!C31+25</f>
        <v>20853</v>
      </c>
      <c r="D13" s="263">
        <f>'Наполни свое лето | FIT18'!D31+25</f>
        <v>19366</v>
      </c>
      <c r="E13" s="263">
        <f>'Наполни свое лето | FIT18'!E31+25</f>
        <v>24220</v>
      </c>
      <c r="F13" s="263">
        <f>'Наполни свое лето | FIT18'!F31+25</f>
        <v>25551</v>
      </c>
      <c r="G13" s="263">
        <f>'Наполни свое лето | FIT18'!G31+25</f>
        <v>24220</v>
      </c>
      <c r="H13" s="263">
        <f>'Наполни свое лето | FIT18'!H31+25</f>
        <v>19366</v>
      </c>
      <c r="I13" s="263">
        <f>'Наполни свое лето | FIT18'!I31+25</f>
        <v>23672</v>
      </c>
      <c r="J13" s="263">
        <f>'Наполни свое лето | FIT18'!J31+25</f>
        <v>24220</v>
      </c>
      <c r="K13" s="263">
        <f>'Наполни свое лето | FIT18'!K31+25</f>
        <v>23672</v>
      </c>
      <c r="L13" s="263">
        <f>'Наполни свое лето | FIT18'!L31+25</f>
        <v>23672</v>
      </c>
      <c r="M13" s="263">
        <f>'Наполни свое лето | FIT18'!M31+25</f>
        <v>22732</v>
      </c>
      <c r="N13" s="263">
        <f>'Наполни свое лето | FIT18'!N31+25</f>
        <v>22732</v>
      </c>
      <c r="O13" s="263">
        <f>'Наполни свое лето | FIT18'!O31+25</f>
        <v>22732</v>
      </c>
      <c r="P13" s="263">
        <f>'Наполни свое лето | FIT18'!P31+25</f>
        <v>22732</v>
      </c>
      <c r="Q13" s="263">
        <f>'Наполни свое лето | FIT18'!Q31+25</f>
        <v>23672</v>
      </c>
      <c r="R13" s="263">
        <f>'Наполни свое лето | FIT18'!R31+25</f>
        <v>25551</v>
      </c>
      <c r="S13" s="263">
        <f>'Наполни свое лето | FIT18'!S31+25</f>
        <v>24220</v>
      </c>
      <c r="T13" s="263">
        <f>'Наполни свое лето | FIT18'!T31+25</f>
        <v>23672</v>
      </c>
      <c r="U13" s="263">
        <f>'Наполни свое лето | FIT18'!U31+25</f>
        <v>21793</v>
      </c>
      <c r="V13" s="263">
        <f>'Наполни свое лето | FIT18'!V31+25</f>
        <v>20853</v>
      </c>
      <c r="W13" s="263">
        <f>'Наполни свое лето | FIT18'!W31+25</f>
        <v>21793</v>
      </c>
      <c r="X13" s="263">
        <f>'Наполни свое лето | FIT18'!X31+25</f>
        <v>23672</v>
      </c>
      <c r="Y13" s="263">
        <f>'Наполни свое лето | FIT18'!Y31+25</f>
        <v>22732</v>
      </c>
      <c r="Z13" s="263">
        <f>'Наполни свое лето | FIT18'!Z31+25</f>
        <v>22732</v>
      </c>
      <c r="AA13" s="263">
        <f>'Наполни свое лето | FIT18'!AA31+25</f>
        <v>23672</v>
      </c>
      <c r="AB13" s="263">
        <f>'Наполни свое лето | FIT18'!AB31+25</f>
        <v>23672</v>
      </c>
      <c r="AC13" s="263">
        <f>'Наполни свое лето | FIT18'!AC31+25</f>
        <v>23672</v>
      </c>
      <c r="AD13" s="263">
        <f>'Наполни свое лето | FIT18'!AD31+25</f>
        <v>23672</v>
      </c>
      <c r="AE13" s="263">
        <f>'Наполни свое лето | FIT18'!AE31+25</f>
        <v>22732</v>
      </c>
      <c r="AF13" s="263">
        <f>'Наполни свое лето | FIT18'!AF31+25</f>
        <v>22732</v>
      </c>
      <c r="AG13" s="263">
        <f>'Наполни свое лето | FIT18'!AG31+25</f>
        <v>20853</v>
      </c>
      <c r="AH13" s="263">
        <f>'Наполни свое лето | FIT18'!AH31+25</f>
        <v>19914</v>
      </c>
      <c r="AI13" s="263">
        <f>'Наполни свое лето | FIT18'!AI31+25</f>
        <v>19914</v>
      </c>
      <c r="AJ13" s="263">
        <f>'Наполни свое лето | FIT18'!AJ31+25</f>
        <v>20853</v>
      </c>
      <c r="AK13" s="263">
        <f>'Наполни свое лето | FIT18'!AK31+25</f>
        <v>19914</v>
      </c>
      <c r="AL13" s="263">
        <f>'Наполни свое лето | FIT18'!AL31+25</f>
        <v>21793</v>
      </c>
      <c r="AM13" s="263">
        <f>'Наполни свое лето | FIT18'!AM31+25</f>
        <v>19914</v>
      </c>
    </row>
    <row r="14" spans="1:39" x14ac:dyDescent="0.2">
      <c r="A14" s="114" t="s">
        <v>137</v>
      </c>
      <c r="B14" s="263"/>
      <c r="C14" s="263"/>
      <c r="D14" s="263"/>
      <c r="E14" s="263"/>
      <c r="F14" s="263"/>
      <c r="G14" s="263"/>
      <c r="H14" s="263"/>
      <c r="I14" s="263"/>
      <c r="J14" s="263"/>
      <c r="K14" s="263"/>
      <c r="L14" s="263"/>
      <c r="M14" s="263"/>
      <c r="N14" s="263"/>
      <c r="O14" s="263"/>
      <c r="P14" s="263"/>
      <c r="Q14" s="263"/>
      <c r="R14" s="263"/>
      <c r="S14" s="263"/>
      <c r="T14" s="263"/>
      <c r="U14" s="263"/>
      <c r="V14" s="263"/>
      <c r="W14" s="263"/>
      <c r="X14" s="263"/>
      <c r="Y14" s="263"/>
      <c r="Z14" s="263"/>
      <c r="AA14" s="263"/>
      <c r="AB14" s="263"/>
      <c r="AC14" s="263"/>
      <c r="AD14" s="263"/>
      <c r="AE14" s="263"/>
      <c r="AF14" s="263"/>
      <c r="AG14" s="263"/>
      <c r="AH14" s="263"/>
      <c r="AI14" s="263"/>
      <c r="AJ14" s="263"/>
      <c r="AK14" s="263"/>
      <c r="AL14" s="263"/>
      <c r="AM14" s="263"/>
    </row>
    <row r="15" spans="1:39" x14ac:dyDescent="0.2">
      <c r="A15" s="115">
        <v>1</v>
      </c>
      <c r="B15" s="263">
        <f>'Наполни свое лето | FIT18'!B33+25</f>
        <v>23281</v>
      </c>
      <c r="C15" s="263">
        <f>'Наполни свое лето | FIT18'!C33+25</f>
        <v>23281</v>
      </c>
      <c r="D15" s="263">
        <f>'Наполни свое лето | FIT18'!D33+25</f>
        <v>21793</v>
      </c>
      <c r="E15" s="263">
        <f>'Наполни свое лето | FIT18'!E33+25</f>
        <v>26647</v>
      </c>
      <c r="F15" s="263">
        <f>'Наполни свое лето | FIT18'!F33+25</f>
        <v>27979</v>
      </c>
      <c r="G15" s="263">
        <f>'Наполни свое лето | FIT18'!G33+25</f>
        <v>26647</v>
      </c>
      <c r="H15" s="263">
        <f>'Наполни свое лето | FIT18'!H33+25</f>
        <v>21793</v>
      </c>
      <c r="I15" s="263">
        <f>'Наполни свое лето | FIT18'!I33+25</f>
        <v>26099</v>
      </c>
      <c r="J15" s="263">
        <f>'Наполни свое лето | FIT18'!J33+25</f>
        <v>26647</v>
      </c>
      <c r="K15" s="263">
        <f>'Наполни свое лето | FIT18'!K33+25</f>
        <v>26099</v>
      </c>
      <c r="L15" s="263">
        <f>'Наполни свое лето | FIT18'!L33+25</f>
        <v>26099</v>
      </c>
      <c r="M15" s="263">
        <f>'Наполни свое лето | FIT18'!M33+25</f>
        <v>25160</v>
      </c>
      <c r="N15" s="263">
        <f>'Наполни свое лето | FIT18'!N33+25</f>
        <v>25160</v>
      </c>
      <c r="O15" s="263">
        <f>'Наполни свое лето | FIT18'!O33+25</f>
        <v>25160</v>
      </c>
      <c r="P15" s="263">
        <f>'Наполни свое лето | FIT18'!P33+25</f>
        <v>25160</v>
      </c>
      <c r="Q15" s="263">
        <f>'Наполни свое лето | FIT18'!Q33+25</f>
        <v>26099</v>
      </c>
      <c r="R15" s="263">
        <f>'Наполни свое лето | FIT18'!R33+25</f>
        <v>27979</v>
      </c>
      <c r="S15" s="263">
        <f>'Наполни свое лето | FIT18'!S33+25</f>
        <v>26647</v>
      </c>
      <c r="T15" s="263">
        <f>'Наполни свое лето | FIT18'!T33+25</f>
        <v>26099</v>
      </c>
      <c r="U15" s="263">
        <f>'Наполни свое лето | FIT18'!U33+25</f>
        <v>24220</v>
      </c>
      <c r="V15" s="263">
        <f>'Наполни свое лето | FIT18'!V33+25</f>
        <v>23281</v>
      </c>
      <c r="W15" s="263">
        <f>'Наполни свое лето | FIT18'!W33+25</f>
        <v>24220</v>
      </c>
      <c r="X15" s="263">
        <f>'Наполни свое лето | FIT18'!X33+25</f>
        <v>26099</v>
      </c>
      <c r="Y15" s="263">
        <f>'Наполни свое лето | FIT18'!Y33+25</f>
        <v>25160</v>
      </c>
      <c r="Z15" s="263">
        <f>'Наполни свое лето | FIT18'!Z33+25</f>
        <v>25160</v>
      </c>
      <c r="AA15" s="263">
        <f>'Наполни свое лето | FIT18'!AA33+25</f>
        <v>26099</v>
      </c>
      <c r="AB15" s="263">
        <f>'Наполни свое лето | FIT18'!AB33+25</f>
        <v>26099</v>
      </c>
      <c r="AC15" s="263">
        <f>'Наполни свое лето | FIT18'!AC33+25</f>
        <v>26099</v>
      </c>
      <c r="AD15" s="263">
        <f>'Наполни свое лето | FIT18'!AD33+25</f>
        <v>26099</v>
      </c>
      <c r="AE15" s="263">
        <f>'Наполни свое лето | FIT18'!AE33+25</f>
        <v>25160</v>
      </c>
      <c r="AF15" s="263">
        <f>'Наполни свое лето | FIT18'!AF33+25</f>
        <v>25160</v>
      </c>
      <c r="AG15" s="263">
        <f>'Наполни свое лето | FIT18'!AG33+25</f>
        <v>23281</v>
      </c>
      <c r="AH15" s="263">
        <f>'Наполни свое лето | FIT18'!AH33+25</f>
        <v>22341</v>
      </c>
      <c r="AI15" s="263">
        <f>'Наполни свое лето | FIT18'!AI33+25</f>
        <v>22341</v>
      </c>
      <c r="AJ15" s="263">
        <f>'Наполни свое лето | FIT18'!AJ33+25</f>
        <v>23281</v>
      </c>
      <c r="AK15" s="263">
        <f>'Наполни свое лето | FIT18'!AK33+25</f>
        <v>22341</v>
      </c>
      <c r="AL15" s="263">
        <f>'Наполни свое лето | FIT18'!AL33+25</f>
        <v>24220</v>
      </c>
      <c r="AM15" s="263">
        <f>'Наполни свое лето | FIT18'!AM33+25</f>
        <v>22341</v>
      </c>
    </row>
    <row r="16" spans="1:39" x14ac:dyDescent="0.2">
      <c r="A16" s="115">
        <v>2</v>
      </c>
      <c r="B16" s="263">
        <f>'Наполни свое лето | FIT18'!B34+25</f>
        <v>24768</v>
      </c>
      <c r="C16" s="263">
        <f>'Наполни свое лето | FIT18'!C34+25</f>
        <v>24768</v>
      </c>
      <c r="D16" s="263">
        <f>'Наполни свое лето | FIT18'!D34+25</f>
        <v>23281</v>
      </c>
      <c r="E16" s="263">
        <f>'Наполни свое лето | FIT18'!E34+25</f>
        <v>28135</v>
      </c>
      <c r="F16" s="263">
        <f>'Наполни свое лето | FIT18'!F34+25</f>
        <v>29466</v>
      </c>
      <c r="G16" s="263">
        <f>'Наполни свое лето | FIT18'!G34+25</f>
        <v>28135</v>
      </c>
      <c r="H16" s="263">
        <f>'Наполни свое лето | FIT18'!H34+25</f>
        <v>23281</v>
      </c>
      <c r="I16" s="263">
        <f>'Наполни свое лето | FIT18'!I34+25</f>
        <v>27587</v>
      </c>
      <c r="J16" s="263">
        <f>'Наполни свое лето | FIT18'!J34+25</f>
        <v>28135</v>
      </c>
      <c r="K16" s="263">
        <f>'Наполни свое лето | FIT18'!K34+25</f>
        <v>27587</v>
      </c>
      <c r="L16" s="263">
        <f>'Наполни свое лето | FIT18'!L34+25</f>
        <v>27587</v>
      </c>
      <c r="M16" s="263">
        <f>'Наполни свое лето | FIT18'!M34+25</f>
        <v>26647</v>
      </c>
      <c r="N16" s="263">
        <f>'Наполни свое лето | FIT18'!N34+25</f>
        <v>26647</v>
      </c>
      <c r="O16" s="263">
        <f>'Наполни свое лето | FIT18'!O34+25</f>
        <v>26647</v>
      </c>
      <c r="P16" s="263">
        <f>'Наполни свое лето | FIT18'!P34+25</f>
        <v>26647</v>
      </c>
      <c r="Q16" s="263">
        <f>'Наполни свое лето | FIT18'!Q34+25</f>
        <v>27587</v>
      </c>
      <c r="R16" s="263">
        <f>'Наполни свое лето | FIT18'!R34+25</f>
        <v>29466</v>
      </c>
      <c r="S16" s="263">
        <f>'Наполни свое лето | FIT18'!S34+25</f>
        <v>28135</v>
      </c>
      <c r="T16" s="263">
        <f>'Наполни свое лето | FIT18'!T34+25</f>
        <v>27587</v>
      </c>
      <c r="U16" s="263">
        <f>'Наполни свое лето | FIT18'!U34+25</f>
        <v>25708</v>
      </c>
      <c r="V16" s="263">
        <f>'Наполни свое лето | FIT18'!V34+25</f>
        <v>24768</v>
      </c>
      <c r="W16" s="263">
        <f>'Наполни свое лето | FIT18'!W34+25</f>
        <v>25708</v>
      </c>
      <c r="X16" s="263">
        <f>'Наполни свое лето | FIT18'!X34+25</f>
        <v>27587</v>
      </c>
      <c r="Y16" s="263">
        <f>'Наполни свое лето | FIT18'!Y34+25</f>
        <v>26647</v>
      </c>
      <c r="Z16" s="263">
        <f>'Наполни свое лето | FIT18'!Z34+25</f>
        <v>26647</v>
      </c>
      <c r="AA16" s="263">
        <f>'Наполни свое лето | FIT18'!AA34+25</f>
        <v>27587</v>
      </c>
      <c r="AB16" s="263">
        <f>'Наполни свое лето | FIT18'!AB34+25</f>
        <v>27587</v>
      </c>
      <c r="AC16" s="263">
        <f>'Наполни свое лето | FIT18'!AC34+25</f>
        <v>27587</v>
      </c>
      <c r="AD16" s="263">
        <f>'Наполни свое лето | FIT18'!AD34+25</f>
        <v>27587</v>
      </c>
      <c r="AE16" s="263">
        <f>'Наполни свое лето | FIT18'!AE34+25</f>
        <v>26647</v>
      </c>
      <c r="AF16" s="263">
        <f>'Наполни свое лето | FIT18'!AF34+25</f>
        <v>26647</v>
      </c>
      <c r="AG16" s="263">
        <f>'Наполни свое лето | FIT18'!AG34+25</f>
        <v>24768</v>
      </c>
      <c r="AH16" s="263">
        <f>'Наполни свое лето | FIT18'!AH34+25</f>
        <v>23829</v>
      </c>
      <c r="AI16" s="263">
        <f>'Наполни свое лето | FIT18'!AI34+25</f>
        <v>23829</v>
      </c>
      <c r="AJ16" s="263">
        <f>'Наполни свое лето | FIT18'!AJ34+25</f>
        <v>24768</v>
      </c>
      <c r="AK16" s="263">
        <f>'Наполни свое лето | FIT18'!AK34+25</f>
        <v>23829</v>
      </c>
      <c r="AL16" s="263">
        <f>'Наполни свое лето | FIT18'!AL34+25</f>
        <v>25708</v>
      </c>
      <c r="AM16" s="263">
        <f>'Наполни свое лето | FIT18'!AM34+25</f>
        <v>23829</v>
      </c>
    </row>
    <row r="17" spans="1:39" x14ac:dyDescent="0.2">
      <c r="A17" s="97" t="s">
        <v>139</v>
      </c>
      <c r="B17" s="263"/>
      <c r="C17" s="263"/>
      <c r="D17" s="263"/>
      <c r="E17" s="263"/>
      <c r="F17" s="263"/>
      <c r="G17" s="263"/>
      <c r="H17" s="263"/>
      <c r="I17" s="263"/>
      <c r="J17" s="263"/>
      <c r="K17" s="263"/>
      <c r="L17" s="263"/>
      <c r="M17" s="263"/>
      <c r="N17" s="263"/>
      <c r="O17" s="263"/>
      <c r="P17" s="263"/>
      <c r="Q17" s="263"/>
      <c r="R17" s="263"/>
      <c r="S17" s="263"/>
      <c r="T17" s="263"/>
      <c r="U17" s="263"/>
      <c r="V17" s="263"/>
      <c r="W17" s="263"/>
      <c r="X17" s="263"/>
      <c r="Y17" s="263"/>
      <c r="Z17" s="263"/>
      <c r="AA17" s="263"/>
      <c r="AB17" s="263"/>
      <c r="AC17" s="263"/>
      <c r="AD17" s="263"/>
      <c r="AE17" s="263"/>
      <c r="AF17" s="263"/>
      <c r="AG17" s="263"/>
      <c r="AH17" s="263"/>
      <c r="AI17" s="263"/>
      <c r="AJ17" s="263"/>
      <c r="AK17" s="263"/>
      <c r="AL17" s="263"/>
      <c r="AM17" s="263"/>
    </row>
    <row r="18" spans="1:39" x14ac:dyDescent="0.2">
      <c r="A18" s="299" t="s">
        <v>78</v>
      </c>
      <c r="B18" s="263">
        <f>'Наполни свое лето | FIT18'!B36+25</f>
        <v>47475</v>
      </c>
      <c r="C18" s="263">
        <f>'Наполни свое лето | FIT18'!C36+25</f>
        <v>47475</v>
      </c>
      <c r="D18" s="263">
        <f>'Наполни свое лето | FIT18'!D36+25</f>
        <v>45988</v>
      </c>
      <c r="E18" s="263">
        <f>'Наполни свое лето | FIT18'!E36+25</f>
        <v>50842</v>
      </c>
      <c r="F18" s="263">
        <f>'Наполни свое лето | FIT18'!F36+25</f>
        <v>52173</v>
      </c>
      <c r="G18" s="263">
        <f>'Наполни свое лето | FIT18'!G36+25</f>
        <v>50842</v>
      </c>
      <c r="H18" s="263">
        <f>'Наполни свое лето | FIT18'!H36+25</f>
        <v>45988</v>
      </c>
      <c r="I18" s="263">
        <f>'Наполни свое лето | FIT18'!I36+25</f>
        <v>50294</v>
      </c>
      <c r="J18" s="263">
        <f>'Наполни свое лето | FIT18'!J36+25</f>
        <v>50842</v>
      </c>
      <c r="K18" s="263">
        <f>'Наполни свое лето | FIT18'!K36+25</f>
        <v>50294</v>
      </c>
      <c r="L18" s="263">
        <f>'Наполни свое лето | FIT18'!L36+25</f>
        <v>50294</v>
      </c>
      <c r="M18" s="263">
        <f>'Наполни свое лето | FIT18'!M36+25</f>
        <v>49354</v>
      </c>
      <c r="N18" s="263">
        <f>'Наполни свое лето | FIT18'!N36+25</f>
        <v>49354</v>
      </c>
      <c r="O18" s="263">
        <f>'Наполни свое лето | FIT18'!O36+25</f>
        <v>49354</v>
      </c>
      <c r="P18" s="263">
        <f>'Наполни свое лето | FIT18'!P36+25</f>
        <v>49354</v>
      </c>
      <c r="Q18" s="263">
        <f>'Наполни свое лето | FIT18'!Q36+25</f>
        <v>50294</v>
      </c>
      <c r="R18" s="263">
        <f>'Наполни свое лето | FIT18'!R36+25</f>
        <v>52173</v>
      </c>
      <c r="S18" s="263">
        <f>'Наполни свое лето | FIT18'!S36+25</f>
        <v>50842</v>
      </c>
      <c r="T18" s="263">
        <f>'Наполни свое лето | FIT18'!T36+25</f>
        <v>50294</v>
      </c>
      <c r="U18" s="263">
        <f>'Наполни свое лето | FIT18'!U36+25</f>
        <v>48415</v>
      </c>
      <c r="V18" s="263">
        <f>'Наполни свое лето | FIT18'!V36+25</f>
        <v>47475</v>
      </c>
      <c r="W18" s="263">
        <f>'Наполни свое лето | FIT18'!W36+25</f>
        <v>48415</v>
      </c>
      <c r="X18" s="263">
        <f>'Наполни свое лето | FIT18'!X36+25</f>
        <v>50294</v>
      </c>
      <c r="Y18" s="263">
        <f>'Наполни свое лето | FIT18'!Y36+25</f>
        <v>49354</v>
      </c>
      <c r="Z18" s="263">
        <f>'Наполни свое лето | FIT18'!Z36+25</f>
        <v>49354</v>
      </c>
      <c r="AA18" s="263">
        <f>'Наполни свое лето | FIT18'!AA36+25</f>
        <v>50294</v>
      </c>
      <c r="AB18" s="263">
        <f>'Наполни свое лето | FIT18'!AB36+25</f>
        <v>50294</v>
      </c>
      <c r="AC18" s="263">
        <f>'Наполни свое лето | FIT18'!AC36+25</f>
        <v>50294</v>
      </c>
      <c r="AD18" s="263">
        <f>'Наполни свое лето | FIT18'!AD36+25</f>
        <v>50294</v>
      </c>
      <c r="AE18" s="263">
        <f>'Наполни свое лето | FIT18'!AE36+25</f>
        <v>49354</v>
      </c>
      <c r="AF18" s="263">
        <f>'Наполни свое лето | FIT18'!AF36+25</f>
        <v>49354</v>
      </c>
      <c r="AG18" s="263">
        <f>'Наполни свое лето | FIT18'!AG36+25</f>
        <v>47475</v>
      </c>
      <c r="AH18" s="263">
        <f>'Наполни свое лето | FIT18'!AH36+25</f>
        <v>46536</v>
      </c>
      <c r="AI18" s="263">
        <f>'Наполни свое лето | FIT18'!AI36+25</f>
        <v>46536</v>
      </c>
      <c r="AJ18" s="263">
        <f>'Наполни свое лето | FIT18'!AJ36+25</f>
        <v>47475</v>
      </c>
      <c r="AK18" s="263">
        <f>'Наполни свое лето | FIT18'!AK36+25</f>
        <v>46536</v>
      </c>
      <c r="AL18" s="263">
        <f>'Наполни свое лето | FIT18'!AL36+25</f>
        <v>48415</v>
      </c>
      <c r="AM18" s="263">
        <f>'Наполни свое лето | FIT18'!AM36+25</f>
        <v>46536</v>
      </c>
    </row>
    <row r="19" spans="1:39" x14ac:dyDescent="0.2">
      <c r="A19" s="97" t="s">
        <v>138</v>
      </c>
      <c r="B19" s="263"/>
      <c r="C19" s="263"/>
      <c r="D19" s="263"/>
      <c r="E19" s="263"/>
      <c r="F19" s="263"/>
      <c r="G19" s="263"/>
      <c r="H19" s="263"/>
      <c r="I19" s="263"/>
      <c r="J19" s="263"/>
      <c r="K19" s="263"/>
      <c r="L19" s="263"/>
      <c r="M19" s="263"/>
      <c r="N19" s="263"/>
      <c r="O19" s="263"/>
      <c r="P19" s="263"/>
      <c r="Q19" s="263"/>
      <c r="R19" s="263"/>
      <c r="S19" s="263"/>
      <c r="T19" s="263"/>
      <c r="U19" s="263"/>
      <c r="V19" s="263"/>
      <c r="W19" s="263"/>
      <c r="X19" s="263"/>
      <c r="Y19" s="263"/>
      <c r="Z19" s="263"/>
      <c r="AA19" s="263"/>
      <c r="AB19" s="263"/>
      <c r="AC19" s="263"/>
      <c r="AD19" s="263"/>
      <c r="AE19" s="263"/>
      <c r="AF19" s="263"/>
      <c r="AG19" s="263"/>
      <c r="AH19" s="263"/>
      <c r="AI19" s="263"/>
      <c r="AJ19" s="263"/>
      <c r="AK19" s="263"/>
      <c r="AL19" s="263"/>
      <c r="AM19" s="263"/>
    </row>
    <row r="20" spans="1:39" x14ac:dyDescent="0.2">
      <c r="A20" s="299" t="s">
        <v>67</v>
      </c>
      <c r="B20" s="263">
        <f>'Наполни свое лето | FIT18'!B38+25</f>
        <v>63135</v>
      </c>
      <c r="C20" s="263">
        <f>'Наполни свое лето | FIT18'!C38+25</f>
        <v>63135</v>
      </c>
      <c r="D20" s="263">
        <f>'Наполни свое лето | FIT18'!D38+25</f>
        <v>61648</v>
      </c>
      <c r="E20" s="263">
        <f>'Наполни свое лето | FIT18'!E38+25</f>
        <v>66502</v>
      </c>
      <c r="F20" s="263">
        <f>'Наполни свое лето | FIT18'!F38+25</f>
        <v>67833</v>
      </c>
      <c r="G20" s="263">
        <f>'Наполни свое лето | FIT18'!G38+25</f>
        <v>66502</v>
      </c>
      <c r="H20" s="263">
        <f>'Наполни свое лето | FIT18'!H38+25</f>
        <v>61648</v>
      </c>
      <c r="I20" s="263">
        <f>'Наполни свое лето | FIT18'!I38+25</f>
        <v>65954</v>
      </c>
      <c r="J20" s="263">
        <f>'Наполни свое лето | FIT18'!J38+25</f>
        <v>66502</v>
      </c>
      <c r="K20" s="263">
        <f>'Наполни свое лето | FIT18'!K38+25</f>
        <v>65954</v>
      </c>
      <c r="L20" s="263">
        <f>'Наполни свое лето | FIT18'!L38+25</f>
        <v>65954</v>
      </c>
      <c r="M20" s="263">
        <f>'Наполни свое лето | FIT18'!M38+25</f>
        <v>65014</v>
      </c>
      <c r="N20" s="263">
        <f>'Наполни свое лето | FIT18'!N38+25</f>
        <v>65014</v>
      </c>
      <c r="O20" s="263">
        <f>'Наполни свое лето | FIT18'!O38+25</f>
        <v>65014</v>
      </c>
      <c r="P20" s="263">
        <f>'Наполни свое лето | FIT18'!P38+25</f>
        <v>65014</v>
      </c>
      <c r="Q20" s="263">
        <f>'Наполни свое лето | FIT18'!Q38+25</f>
        <v>65954</v>
      </c>
      <c r="R20" s="263">
        <f>'Наполни свое лето | FIT18'!R38+25</f>
        <v>67833</v>
      </c>
      <c r="S20" s="263">
        <f>'Наполни свое лето | FIT18'!S38+25</f>
        <v>66502</v>
      </c>
      <c r="T20" s="263">
        <f>'Наполни свое лето | FIT18'!T38+25</f>
        <v>65954</v>
      </c>
      <c r="U20" s="263">
        <f>'Наполни свое лето | FIT18'!U38+25</f>
        <v>64075</v>
      </c>
      <c r="V20" s="263">
        <f>'Наполни свое лето | FIT18'!V38+25</f>
        <v>63135</v>
      </c>
      <c r="W20" s="263">
        <f>'Наполни свое лето | FIT18'!W38+25</f>
        <v>64075</v>
      </c>
      <c r="X20" s="263">
        <f>'Наполни свое лето | FIT18'!X38+25</f>
        <v>65954</v>
      </c>
      <c r="Y20" s="263">
        <f>'Наполни свое лето | FIT18'!Y38+25</f>
        <v>65014</v>
      </c>
      <c r="Z20" s="263">
        <f>'Наполни свое лето | FIT18'!Z38+25</f>
        <v>65014</v>
      </c>
      <c r="AA20" s="263">
        <f>'Наполни свое лето | FIT18'!AA38+25</f>
        <v>65954</v>
      </c>
      <c r="AB20" s="263">
        <f>'Наполни свое лето | FIT18'!AB38+25</f>
        <v>65954</v>
      </c>
      <c r="AC20" s="263">
        <f>'Наполни свое лето | FIT18'!AC38+25</f>
        <v>65954</v>
      </c>
      <c r="AD20" s="263">
        <f>'Наполни свое лето | FIT18'!AD38+25</f>
        <v>65954</v>
      </c>
      <c r="AE20" s="263">
        <f>'Наполни свое лето | FIT18'!AE38+25</f>
        <v>65014</v>
      </c>
      <c r="AF20" s="263">
        <f>'Наполни свое лето | FIT18'!AF38+25</f>
        <v>65014</v>
      </c>
      <c r="AG20" s="263">
        <f>'Наполни свое лето | FIT18'!AG38+25</f>
        <v>63135</v>
      </c>
      <c r="AH20" s="263">
        <f>'Наполни свое лето | FIT18'!AH38+25</f>
        <v>62196</v>
      </c>
      <c r="AI20" s="263">
        <f>'Наполни свое лето | FIT18'!AI38+25</f>
        <v>62196</v>
      </c>
      <c r="AJ20" s="263">
        <f>'Наполни свое лето | FIT18'!AJ38+25</f>
        <v>63135</v>
      </c>
      <c r="AK20" s="263">
        <f>'Наполни свое лето | FIT18'!AK38+25</f>
        <v>62196</v>
      </c>
      <c r="AL20" s="263">
        <f>'Наполни свое лето | FIT18'!AL38+25</f>
        <v>64075</v>
      </c>
      <c r="AM20" s="263">
        <f>'Наполни свое лето | FIT18'!AM38+25</f>
        <v>62196</v>
      </c>
    </row>
    <row r="22" spans="1:39" ht="135" x14ac:dyDescent="0.2">
      <c r="A22" s="334" t="s">
        <v>377</v>
      </c>
    </row>
    <row r="23" spans="1:39" x14ac:dyDescent="0.2">
      <c r="A23" s="191" t="s">
        <v>143</v>
      </c>
    </row>
    <row r="24" spans="1:39" x14ac:dyDescent="0.2">
      <c r="A24" s="120" t="s">
        <v>378</v>
      </c>
    </row>
    <row r="25" spans="1:39" x14ac:dyDescent="0.2">
      <c r="A25" s="120" t="s">
        <v>379</v>
      </c>
    </row>
    <row r="26" spans="1:39" x14ac:dyDescent="0.2">
      <c r="A26" s="163"/>
    </row>
    <row r="27" spans="1:39" x14ac:dyDescent="0.2">
      <c r="A27" s="191" t="s">
        <v>128</v>
      </c>
    </row>
    <row r="28" spans="1:39" x14ac:dyDescent="0.2">
      <c r="A28" s="116" t="s">
        <v>342</v>
      </c>
    </row>
    <row r="29" spans="1:39" x14ac:dyDescent="0.2">
      <c r="A29" s="116" t="s">
        <v>343</v>
      </c>
    </row>
    <row r="30" spans="1:39" x14ac:dyDescent="0.2">
      <c r="A30" s="116" t="s">
        <v>380</v>
      </c>
    </row>
    <row r="31" spans="1:39" x14ac:dyDescent="0.2">
      <c r="A31" s="215" t="s">
        <v>131</v>
      </c>
    </row>
    <row r="32" spans="1:39" x14ac:dyDescent="0.2">
      <c r="A32" s="116" t="s">
        <v>344</v>
      </c>
    </row>
    <row r="33" spans="1:1" x14ac:dyDescent="0.2">
      <c r="A33" s="234" t="s">
        <v>247</v>
      </c>
    </row>
    <row r="34" spans="1:1" ht="31.5" x14ac:dyDescent="0.2">
      <c r="A34" s="192" t="s">
        <v>350</v>
      </c>
    </row>
    <row r="35" spans="1:1" ht="42" x14ac:dyDescent="0.2">
      <c r="A35" s="243" t="s">
        <v>345</v>
      </c>
    </row>
    <row r="36" spans="1:1" ht="21" x14ac:dyDescent="0.2">
      <c r="A36" s="243" t="s">
        <v>346</v>
      </c>
    </row>
    <row r="37" spans="1:1" ht="21" x14ac:dyDescent="0.2">
      <c r="A37" s="243" t="s">
        <v>381</v>
      </c>
    </row>
    <row r="38" spans="1:1" ht="63" x14ac:dyDescent="0.2">
      <c r="A38" s="243" t="s">
        <v>382</v>
      </c>
    </row>
    <row r="39" spans="1:1" ht="42" x14ac:dyDescent="0.2">
      <c r="A39" s="192" t="s">
        <v>383</v>
      </c>
    </row>
    <row r="40" spans="1:1" ht="31.5" x14ac:dyDescent="0.2">
      <c r="A40" s="243" t="s">
        <v>384</v>
      </c>
    </row>
    <row r="41" spans="1:1" ht="21" x14ac:dyDescent="0.2">
      <c r="A41" s="243" t="s">
        <v>385</v>
      </c>
    </row>
    <row r="42" spans="1:1" ht="42" x14ac:dyDescent="0.2">
      <c r="A42" s="166" t="s">
        <v>170</v>
      </c>
    </row>
    <row r="43" spans="1:1" ht="63" x14ac:dyDescent="0.2">
      <c r="A43" s="198" t="s">
        <v>347</v>
      </c>
    </row>
    <row r="44" spans="1:1" ht="21" x14ac:dyDescent="0.2">
      <c r="A44" s="185" t="s">
        <v>166</v>
      </c>
    </row>
    <row r="45" spans="1:1" ht="42.75" x14ac:dyDescent="0.2">
      <c r="A45" s="153" t="s">
        <v>348</v>
      </c>
    </row>
    <row r="46" spans="1:1" ht="21" x14ac:dyDescent="0.2">
      <c r="A46" s="131" t="s">
        <v>168</v>
      </c>
    </row>
    <row r="47" spans="1:1" x14ac:dyDescent="0.2">
      <c r="A47" s="133"/>
    </row>
    <row r="48" spans="1:1" x14ac:dyDescent="0.2">
      <c r="A48" s="134" t="s">
        <v>133</v>
      </c>
    </row>
    <row r="49" spans="1:1" ht="24" x14ac:dyDescent="0.2">
      <c r="A49" s="135" t="s">
        <v>154</v>
      </c>
    </row>
    <row r="50" spans="1:1" ht="24" x14ac:dyDescent="0.2">
      <c r="A50" s="135" t="s">
        <v>155</v>
      </c>
    </row>
    <row r="51" spans="1:1" x14ac:dyDescent="0.2">
      <c r="A51" s="297"/>
    </row>
    <row r="52" spans="1:1" x14ac:dyDescent="0.2">
      <c r="A52" s="297"/>
    </row>
    <row r="53" spans="1:1" x14ac:dyDescent="0.2">
      <c r="A53" s="297"/>
    </row>
    <row r="54" spans="1:1" x14ac:dyDescent="0.2">
      <c r="A54" s="297"/>
    </row>
  </sheetData>
  <pageMargins left="0.7" right="0.7" top="0.75" bottom="0.75" header="0.3" footer="0.3"/>
  <pageSetup orientation="portrait"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54"/>
  <sheetViews>
    <sheetView zoomScaleNormal="100" workbookViewId="0">
      <pane xSplit="1" topLeftCell="B1" activePane="topRight" state="frozen"/>
      <selection activeCell="B7" sqref="B7"/>
      <selection pane="topRight" activeCell="B7" sqref="B7"/>
    </sheetView>
  </sheetViews>
  <sheetFormatPr defaultColWidth="8.7109375" defaultRowHeight="12.75" x14ac:dyDescent="0.2"/>
  <cols>
    <col min="1" max="1" width="82.5703125" style="301" customWidth="1"/>
    <col min="2" max="16384" width="8.7109375" style="301"/>
  </cols>
  <sheetData>
    <row r="1" spans="1:39" x14ac:dyDescent="0.2">
      <c r="A1" s="273" t="s">
        <v>134</v>
      </c>
    </row>
    <row r="2" spans="1:39" ht="18" customHeight="1" x14ac:dyDescent="0.2">
      <c r="A2" s="239" t="s">
        <v>386</v>
      </c>
      <c r="B2" s="335"/>
      <c r="C2" s="335"/>
      <c r="D2" s="335"/>
      <c r="E2" s="335"/>
      <c r="F2" s="335"/>
      <c r="G2" s="335"/>
      <c r="H2" s="335"/>
      <c r="I2" s="335"/>
      <c r="J2" s="335"/>
      <c r="K2" s="335"/>
      <c r="L2" s="335"/>
      <c r="M2" s="335"/>
      <c r="N2" s="335"/>
      <c r="O2" s="335"/>
      <c r="P2" s="335"/>
      <c r="Q2" s="335"/>
      <c r="R2" s="335"/>
      <c r="S2" s="335"/>
      <c r="T2" s="335"/>
      <c r="U2" s="335"/>
      <c r="V2" s="335"/>
      <c r="W2" s="335"/>
    </row>
    <row r="3" spans="1:39" ht="30.75" customHeight="1" x14ac:dyDescent="0.2">
      <c r="A3" s="240" t="s">
        <v>163</v>
      </c>
      <c r="B3" s="201">
        <f>'Наполни свое лето | FIT18'!B21</f>
        <v>45824</v>
      </c>
      <c r="C3" s="201">
        <f>'Наполни свое лето | FIT18'!C21</f>
        <v>45827</v>
      </c>
      <c r="D3" s="201">
        <f>'Наполни свое лето | FIT18'!D21</f>
        <v>45829</v>
      </c>
      <c r="E3" s="201">
        <f>'Наполни свое лето | FIT18'!E21</f>
        <v>45831</v>
      </c>
      <c r="F3" s="201">
        <f>'Наполни свое лето | FIT18'!F21</f>
        <v>45832</v>
      </c>
      <c r="G3" s="201">
        <f>'Наполни свое лето | FIT18'!G21</f>
        <v>45835</v>
      </c>
      <c r="H3" s="201">
        <f>'Наполни свое лето | FIT18'!H21</f>
        <v>45836</v>
      </c>
      <c r="I3" s="201">
        <f>'Наполни свое лето | FIT18'!I21</f>
        <v>45839</v>
      </c>
      <c r="J3" s="201">
        <f>'Наполни свое лето | FIT18'!J21</f>
        <v>45847</v>
      </c>
      <c r="K3" s="201">
        <f>'Наполни свое лето | FIT18'!K21</f>
        <v>45849</v>
      </c>
      <c r="L3" s="201">
        <f>'Наполни свое лето | FIT18'!L21</f>
        <v>45851</v>
      </c>
      <c r="M3" s="201">
        <f>'Наполни свое лето | FIT18'!M21</f>
        <v>45852</v>
      </c>
      <c r="N3" s="201">
        <f>'Наполни свое лето | FIT18'!N21</f>
        <v>45856</v>
      </c>
      <c r="O3" s="201">
        <f>'Наполни свое лето | FIT18'!O21</f>
        <v>45858</v>
      </c>
      <c r="P3" s="201">
        <f>'Наполни свое лето | FIT18'!P21</f>
        <v>45860</v>
      </c>
      <c r="Q3" s="201">
        <f>'Наполни свое лето | FIT18'!Q21</f>
        <v>45861</v>
      </c>
      <c r="R3" s="201">
        <f>'Наполни свое лето | FIT18'!R21</f>
        <v>45863</v>
      </c>
      <c r="S3" s="201">
        <f>'Наполни свое лето | FIT18'!S21</f>
        <v>45864</v>
      </c>
      <c r="T3" s="201">
        <f>'Наполни свое лето | FIT18'!T21</f>
        <v>45865</v>
      </c>
      <c r="U3" s="201">
        <f>'Наполни свое лето | FIT18'!U21</f>
        <v>45867</v>
      </c>
      <c r="V3" s="201">
        <f>'Наполни свое лето | FIT18'!V21</f>
        <v>45869</v>
      </c>
      <c r="W3" s="201">
        <f>'Наполни свое лето | FIT18'!W21</f>
        <v>45870</v>
      </c>
      <c r="X3" s="201">
        <f>'Наполни свое лето | FIT18'!X21</f>
        <v>45873</v>
      </c>
      <c r="Y3" s="201">
        <f>'Наполни свое лето | FIT18'!Y21</f>
        <v>45878</v>
      </c>
      <c r="Z3" s="201">
        <f>'Наполни свое лето | FIT18'!Z21</f>
        <v>45879</v>
      </c>
      <c r="AA3" s="201">
        <f>'Наполни свое лето | FIT18'!AA21</f>
        <v>45880</v>
      </c>
      <c r="AB3" s="201">
        <f>'Наполни свое лето | FIT18'!AB21</f>
        <v>45881</v>
      </c>
      <c r="AC3" s="201">
        <f>'Наполни свое лето | FIT18'!AC21</f>
        <v>45883</v>
      </c>
      <c r="AD3" s="201">
        <f>'Наполни свое лето | FIT18'!AD21</f>
        <v>45887</v>
      </c>
      <c r="AE3" s="201">
        <f>'Наполни свое лето | FIT18'!AE21</f>
        <v>45891</v>
      </c>
      <c r="AF3" s="201">
        <f>'Наполни свое лето | FIT18'!AF21</f>
        <v>45893</v>
      </c>
      <c r="AG3" s="201">
        <f>'Наполни свое лето | FIT18'!AG21</f>
        <v>45896</v>
      </c>
      <c r="AH3" s="201">
        <f>'Наполни свое лето | FIT18'!AH21</f>
        <v>45899</v>
      </c>
      <c r="AI3" s="201">
        <f>'Наполни свое лето | FIT18'!AI21</f>
        <v>45901</v>
      </c>
      <c r="AJ3" s="201">
        <f>'Наполни свое лето | FIT18'!AJ21</f>
        <v>45902</v>
      </c>
      <c r="AK3" s="201">
        <f>'Наполни свое лето | FIT18'!AK21</f>
        <v>45905</v>
      </c>
      <c r="AL3" s="201">
        <f>'Наполни свое лето | FIT18'!AL21</f>
        <v>45913</v>
      </c>
      <c r="AM3" s="201">
        <f>'Наполни свое лето | FIT18'!AM21</f>
        <v>45921</v>
      </c>
    </row>
    <row r="4" spans="1:39" x14ac:dyDescent="0.2">
      <c r="A4" s="112" t="s">
        <v>124</v>
      </c>
      <c r="B4" s="201">
        <f>'Наполни свое лето | FIT18'!B22</f>
        <v>45826</v>
      </c>
      <c r="C4" s="201">
        <f>'Наполни свое лето | FIT18'!C22</f>
        <v>45828</v>
      </c>
      <c r="D4" s="201">
        <f>'Наполни свое лето | FIT18'!D22</f>
        <v>45830</v>
      </c>
      <c r="E4" s="201">
        <f>'Наполни свое лето | FIT18'!E22</f>
        <v>45831</v>
      </c>
      <c r="F4" s="201">
        <f>'Наполни свое лето | FIT18'!F22</f>
        <v>45834</v>
      </c>
      <c r="G4" s="201">
        <f>'Наполни свое лето | FIT18'!G22</f>
        <v>45835</v>
      </c>
      <c r="H4" s="201">
        <f>'Наполни свое лето | FIT18'!H22</f>
        <v>45838</v>
      </c>
      <c r="I4" s="201">
        <f>'Наполни свое лето | FIT18'!I22</f>
        <v>45846</v>
      </c>
      <c r="J4" s="201">
        <f>'Наполни свое лето | FIT18'!J22</f>
        <v>45848</v>
      </c>
      <c r="K4" s="201">
        <f>'Наполни свое лето | FIT18'!K22</f>
        <v>45850</v>
      </c>
      <c r="L4" s="201">
        <f>'Наполни свое лето | FIT18'!L22</f>
        <v>45851</v>
      </c>
      <c r="M4" s="201">
        <f>'Наполни свое лето | FIT18'!M22</f>
        <v>45855</v>
      </c>
      <c r="N4" s="201">
        <f>'Наполни свое лето | FIT18'!N22</f>
        <v>45857</v>
      </c>
      <c r="O4" s="201">
        <f>'Наполни свое лето | FIT18'!O22</f>
        <v>45859</v>
      </c>
      <c r="P4" s="201">
        <f>'Наполни свое лето | FIT18'!P22</f>
        <v>45860</v>
      </c>
      <c r="Q4" s="201">
        <f>'Наполни свое лето | FIT18'!Q22</f>
        <v>45862</v>
      </c>
      <c r="R4" s="201">
        <f>'Наполни свое лето | FIT18'!R22</f>
        <v>45863</v>
      </c>
      <c r="S4" s="201">
        <f>'Наполни свое лето | FIT18'!S22</f>
        <v>45864</v>
      </c>
      <c r="T4" s="201">
        <f>'Наполни свое лето | FIT18'!T22</f>
        <v>45866</v>
      </c>
      <c r="U4" s="201">
        <f>'Наполни свое лето | FIT18'!U22</f>
        <v>45868</v>
      </c>
      <c r="V4" s="201">
        <f>'Наполни свое лето | FIT18'!V22</f>
        <v>45869</v>
      </c>
      <c r="W4" s="201">
        <f>'Наполни свое лето | FIT18'!W22</f>
        <v>45872</v>
      </c>
      <c r="X4" s="201">
        <f>'Наполни свое лето | FIT18'!X22</f>
        <v>45877</v>
      </c>
      <c r="Y4" s="201">
        <f>'Наполни свое лето | FIT18'!Y22</f>
        <v>45878</v>
      </c>
      <c r="Z4" s="201">
        <f>'Наполни свое лето | FIT18'!Z22</f>
        <v>45879</v>
      </c>
      <c r="AA4" s="201">
        <f>'Наполни свое лето | FIT18'!AA22</f>
        <v>45880</v>
      </c>
      <c r="AB4" s="201">
        <f>'Наполни свое лето | FIT18'!AB22</f>
        <v>45882</v>
      </c>
      <c r="AC4" s="201">
        <f>'Наполни свое лето | FIT18'!AC22</f>
        <v>45886</v>
      </c>
      <c r="AD4" s="201">
        <f>'Наполни свое лето | FIT18'!AD22</f>
        <v>45890</v>
      </c>
      <c r="AE4" s="201">
        <f>'Наполни свое лето | FIT18'!AE22</f>
        <v>45892</v>
      </c>
      <c r="AF4" s="201">
        <f>'Наполни свое лето | FIT18'!AF22</f>
        <v>45895</v>
      </c>
      <c r="AG4" s="201">
        <f>'Наполни свое лето | FIT18'!AG22</f>
        <v>45898</v>
      </c>
      <c r="AH4" s="201">
        <f>'Наполни свое лето | FIT18'!AH22</f>
        <v>45900</v>
      </c>
      <c r="AI4" s="201">
        <f>'Наполни свое лето | FIT18'!AI22</f>
        <v>45901</v>
      </c>
      <c r="AJ4" s="201">
        <f>'Наполни свое лето | FIT18'!AJ22</f>
        <v>45904</v>
      </c>
      <c r="AK4" s="201">
        <f>'Наполни свое лето | FIT18'!AK22</f>
        <v>45912</v>
      </c>
      <c r="AL4" s="201">
        <f>'Наполни свое лето | FIT18'!AL22</f>
        <v>45920</v>
      </c>
      <c r="AM4" s="201">
        <f>'Наполни свое лето | FIT18'!AM22</f>
        <v>45930</v>
      </c>
    </row>
    <row r="5" spans="1:39" x14ac:dyDescent="0.2">
      <c r="A5" s="113" t="s">
        <v>148</v>
      </c>
      <c r="B5" s="258"/>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row>
    <row r="6" spans="1:39" x14ac:dyDescent="0.2">
      <c r="A6" s="115">
        <v>1</v>
      </c>
      <c r="B6" s="263">
        <f>'Наполни свое лето | FIT15'!B5*0.85</f>
        <v>10480.5</v>
      </c>
      <c r="C6" s="263">
        <f>'Наполни свое лето | FIT15'!C5*0.85</f>
        <v>10480.5</v>
      </c>
      <c r="D6" s="263">
        <f>'Наполни свое лето | FIT15'!D5*0.85</f>
        <v>9027</v>
      </c>
      <c r="E6" s="263">
        <f>'Наполни свое лето | FIT15'!E5*0.85</f>
        <v>13770</v>
      </c>
      <c r="F6" s="263">
        <f>'Наполни свое лето | FIT15'!F5*0.85</f>
        <v>15070.5</v>
      </c>
      <c r="G6" s="263">
        <f>'Наполни свое лето | FIT15'!G5*0.85</f>
        <v>13770</v>
      </c>
      <c r="H6" s="263">
        <f>'Наполни свое лето | FIT15'!H5*0.85</f>
        <v>9027</v>
      </c>
      <c r="I6" s="263">
        <f>'Наполни свое лето | FIT15'!I5*0.85</f>
        <v>13234.5</v>
      </c>
      <c r="J6" s="263">
        <f>'Наполни свое лето | FIT15'!J5*0.85</f>
        <v>13770</v>
      </c>
      <c r="K6" s="263">
        <f>'Наполни свое лето | FIT15'!K5*0.85</f>
        <v>13234.5</v>
      </c>
      <c r="L6" s="263">
        <f>'Наполни свое лето | FIT15'!L5*0.85</f>
        <v>13234.5</v>
      </c>
      <c r="M6" s="263">
        <f>'Наполни свое лето | FIT15'!M5*0.85</f>
        <v>12316.5</v>
      </c>
      <c r="N6" s="263">
        <f>'Наполни свое лето | FIT15'!N5*0.85</f>
        <v>12316.5</v>
      </c>
      <c r="O6" s="263">
        <f>'Наполни свое лето | FIT15'!O5*0.85</f>
        <v>12316.5</v>
      </c>
      <c r="P6" s="263">
        <f>'Наполни свое лето | FIT15'!P5*0.85</f>
        <v>12316.5</v>
      </c>
      <c r="Q6" s="263">
        <f>'Наполни свое лето | FIT15'!Q5*0.85</f>
        <v>13234.5</v>
      </c>
      <c r="R6" s="263">
        <f>'Наполни свое лето | FIT15'!R5*0.85</f>
        <v>15070.5</v>
      </c>
      <c r="S6" s="263">
        <f>'Наполни свое лето | FIT15'!S5*0.85</f>
        <v>13770</v>
      </c>
      <c r="T6" s="263">
        <f>'Наполни свое лето | FIT15'!T5*0.85</f>
        <v>13234.5</v>
      </c>
      <c r="U6" s="263">
        <f>'Наполни свое лето | FIT15'!U5*0.85</f>
        <v>11398.5</v>
      </c>
      <c r="V6" s="263">
        <f>'Наполни свое лето | FIT15'!V5*0.85</f>
        <v>10480.5</v>
      </c>
      <c r="W6" s="263">
        <f>'Наполни свое лето | FIT15'!W5*0.85</f>
        <v>11398.5</v>
      </c>
      <c r="X6" s="263">
        <f>'Наполни свое лето | FIT15'!X5*0.85</f>
        <v>13234.5</v>
      </c>
      <c r="Y6" s="263">
        <f>'Наполни свое лето | FIT15'!Y5*0.85</f>
        <v>12316.5</v>
      </c>
      <c r="Z6" s="263">
        <f>'Наполни свое лето | FIT15'!Z5*0.85</f>
        <v>12316.5</v>
      </c>
      <c r="AA6" s="263">
        <f>'Наполни свое лето | FIT15'!AA5*0.85</f>
        <v>13234.5</v>
      </c>
      <c r="AB6" s="263">
        <f>'Наполни свое лето | FIT15'!AB5*0.85</f>
        <v>13234.5</v>
      </c>
      <c r="AC6" s="263">
        <f>'Наполни свое лето | FIT15'!AC5*0.85</f>
        <v>13234.5</v>
      </c>
      <c r="AD6" s="263">
        <f>'Наполни свое лето | FIT15'!AD5*0.85</f>
        <v>13234.5</v>
      </c>
      <c r="AE6" s="263">
        <f>'Наполни свое лето | FIT15'!AE5*0.85</f>
        <v>12316.5</v>
      </c>
      <c r="AF6" s="263">
        <f>'Наполни свое лето | FIT15'!AF5*0.85</f>
        <v>12316.5</v>
      </c>
      <c r="AG6" s="263">
        <f>'Наполни свое лето | FIT15'!AG5*0.85</f>
        <v>10480.5</v>
      </c>
      <c r="AH6" s="263">
        <f>'Наполни свое лето | FIT15'!AH5*0.85</f>
        <v>9562.5</v>
      </c>
      <c r="AI6" s="263">
        <f>'Наполни свое лето | FIT15'!AI5*0.85</f>
        <v>9562.5</v>
      </c>
      <c r="AJ6" s="263">
        <f>'Наполни свое лето | FIT15'!AJ5*0.85</f>
        <v>10480.5</v>
      </c>
      <c r="AK6" s="263">
        <f>'Наполни свое лето | FIT15'!AK5*0.85</f>
        <v>9562.5</v>
      </c>
      <c r="AL6" s="263">
        <f>'Наполни свое лето | FIT15'!AL5*0.85</f>
        <v>11398.5</v>
      </c>
      <c r="AM6" s="263">
        <f>'Наполни свое лето | FIT15'!AM5*0.85</f>
        <v>9562.5</v>
      </c>
    </row>
    <row r="7" spans="1:39" x14ac:dyDescent="0.2">
      <c r="A7" s="115">
        <v>2</v>
      </c>
      <c r="B7" s="263">
        <f>'Наполни свое лето | FIT15'!B6*0.85</f>
        <v>11934</v>
      </c>
      <c r="C7" s="263">
        <f>'Наполни свое лето | FIT15'!C6*0.85</f>
        <v>11934</v>
      </c>
      <c r="D7" s="263">
        <f>'Наполни свое лето | FIT15'!D6*0.85</f>
        <v>10480.5</v>
      </c>
      <c r="E7" s="263">
        <f>'Наполни свое лето | FIT15'!E6*0.85</f>
        <v>15223.5</v>
      </c>
      <c r="F7" s="263">
        <f>'Наполни свое лето | FIT15'!F6*0.85</f>
        <v>16524</v>
      </c>
      <c r="G7" s="263">
        <f>'Наполни свое лето | FIT15'!G6*0.85</f>
        <v>15223.5</v>
      </c>
      <c r="H7" s="263">
        <f>'Наполни свое лето | FIT15'!H6*0.85</f>
        <v>10480.5</v>
      </c>
      <c r="I7" s="263">
        <f>'Наполни свое лето | FIT15'!I6*0.85</f>
        <v>14688</v>
      </c>
      <c r="J7" s="263">
        <f>'Наполни свое лето | FIT15'!J6*0.85</f>
        <v>15223.5</v>
      </c>
      <c r="K7" s="263">
        <f>'Наполни свое лето | FIT15'!K6*0.85</f>
        <v>14688</v>
      </c>
      <c r="L7" s="263">
        <f>'Наполни свое лето | FIT15'!L6*0.85</f>
        <v>14688</v>
      </c>
      <c r="M7" s="263">
        <f>'Наполни свое лето | FIT15'!M6*0.85</f>
        <v>13770</v>
      </c>
      <c r="N7" s="263">
        <f>'Наполни свое лето | FIT15'!N6*0.85</f>
        <v>13770</v>
      </c>
      <c r="O7" s="263">
        <f>'Наполни свое лето | FIT15'!O6*0.85</f>
        <v>13770</v>
      </c>
      <c r="P7" s="263">
        <f>'Наполни свое лето | FIT15'!P6*0.85</f>
        <v>13770</v>
      </c>
      <c r="Q7" s="263">
        <f>'Наполни свое лето | FIT15'!Q6*0.85</f>
        <v>14688</v>
      </c>
      <c r="R7" s="263">
        <f>'Наполни свое лето | FIT15'!R6*0.85</f>
        <v>16524</v>
      </c>
      <c r="S7" s="263">
        <f>'Наполни свое лето | FIT15'!S6*0.85</f>
        <v>15223.5</v>
      </c>
      <c r="T7" s="263">
        <f>'Наполни свое лето | FIT15'!T6*0.85</f>
        <v>14688</v>
      </c>
      <c r="U7" s="263">
        <f>'Наполни свое лето | FIT15'!U6*0.85</f>
        <v>12852</v>
      </c>
      <c r="V7" s="263">
        <f>'Наполни свое лето | FIT15'!V6*0.85</f>
        <v>11934</v>
      </c>
      <c r="W7" s="263">
        <f>'Наполни свое лето | FIT15'!W6*0.85</f>
        <v>12852</v>
      </c>
      <c r="X7" s="263">
        <f>'Наполни свое лето | FIT15'!X6*0.85</f>
        <v>14688</v>
      </c>
      <c r="Y7" s="263">
        <f>'Наполни свое лето | FIT15'!Y6*0.85</f>
        <v>13770</v>
      </c>
      <c r="Z7" s="263">
        <f>'Наполни свое лето | FIT15'!Z6*0.85</f>
        <v>13770</v>
      </c>
      <c r="AA7" s="263">
        <f>'Наполни свое лето | FIT15'!AA6*0.85</f>
        <v>14688</v>
      </c>
      <c r="AB7" s="263">
        <f>'Наполни свое лето | FIT15'!AB6*0.85</f>
        <v>14688</v>
      </c>
      <c r="AC7" s="263">
        <f>'Наполни свое лето | FIT15'!AC6*0.85</f>
        <v>14688</v>
      </c>
      <c r="AD7" s="263">
        <f>'Наполни свое лето | FIT15'!AD6*0.85</f>
        <v>14688</v>
      </c>
      <c r="AE7" s="263">
        <f>'Наполни свое лето | FIT15'!AE6*0.85</f>
        <v>13770</v>
      </c>
      <c r="AF7" s="263">
        <f>'Наполни свое лето | FIT15'!AF6*0.85</f>
        <v>13770</v>
      </c>
      <c r="AG7" s="263">
        <f>'Наполни свое лето | FIT15'!AG6*0.85</f>
        <v>11934</v>
      </c>
      <c r="AH7" s="263">
        <f>'Наполни свое лето | FIT15'!AH6*0.85</f>
        <v>11016</v>
      </c>
      <c r="AI7" s="263">
        <f>'Наполни свое лето | FIT15'!AI6*0.85</f>
        <v>11016</v>
      </c>
      <c r="AJ7" s="263">
        <f>'Наполни свое лето | FIT15'!AJ6*0.85</f>
        <v>11934</v>
      </c>
      <c r="AK7" s="263">
        <f>'Наполни свое лето | FIT15'!AK6*0.85</f>
        <v>11016</v>
      </c>
      <c r="AL7" s="263">
        <f>'Наполни свое лето | FIT15'!AL6*0.85</f>
        <v>12852</v>
      </c>
      <c r="AM7" s="263">
        <f>'Наполни свое лето | FIT15'!AM6*0.85</f>
        <v>11016</v>
      </c>
    </row>
    <row r="8" spans="1:39" x14ac:dyDescent="0.2">
      <c r="A8" s="115" t="s">
        <v>149</v>
      </c>
      <c r="B8" s="263"/>
      <c r="C8" s="263"/>
      <c r="D8" s="263"/>
      <c r="E8" s="263"/>
      <c r="F8" s="263"/>
      <c r="G8" s="263"/>
      <c r="H8" s="263"/>
      <c r="I8" s="263"/>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row>
    <row r="9" spans="1:39" x14ac:dyDescent="0.2">
      <c r="A9" s="115">
        <v>1</v>
      </c>
      <c r="B9" s="263">
        <f>'Наполни свое лето | FIT15'!B8*0.85</f>
        <v>12775.5</v>
      </c>
      <c r="C9" s="263">
        <f>'Наполни свое лето | FIT15'!C8*0.85</f>
        <v>12775.5</v>
      </c>
      <c r="D9" s="263">
        <f>'Наполни свое лето | FIT15'!D8*0.85</f>
        <v>11322</v>
      </c>
      <c r="E9" s="263">
        <f>'Наполни свое лето | FIT15'!E8*0.85</f>
        <v>16065</v>
      </c>
      <c r="F9" s="263">
        <f>'Наполни свое лето | FIT15'!F8*0.85</f>
        <v>17365.5</v>
      </c>
      <c r="G9" s="263">
        <f>'Наполни свое лето | FIT15'!G8*0.85</f>
        <v>16065</v>
      </c>
      <c r="H9" s="263">
        <f>'Наполни свое лето | FIT15'!H8*0.85</f>
        <v>11322</v>
      </c>
      <c r="I9" s="263">
        <f>'Наполни свое лето | FIT15'!I8*0.85</f>
        <v>15529.5</v>
      </c>
      <c r="J9" s="263">
        <f>'Наполни свое лето | FIT15'!J8*0.85</f>
        <v>16065</v>
      </c>
      <c r="K9" s="263">
        <f>'Наполни свое лето | FIT15'!K8*0.85</f>
        <v>15529.5</v>
      </c>
      <c r="L9" s="263">
        <f>'Наполни свое лето | FIT15'!L8*0.85</f>
        <v>15529.5</v>
      </c>
      <c r="M9" s="263">
        <f>'Наполни свое лето | FIT15'!M8*0.85</f>
        <v>14611.5</v>
      </c>
      <c r="N9" s="263">
        <f>'Наполни свое лето | FIT15'!N8*0.85</f>
        <v>14611.5</v>
      </c>
      <c r="O9" s="263">
        <f>'Наполни свое лето | FIT15'!O8*0.85</f>
        <v>14611.5</v>
      </c>
      <c r="P9" s="263">
        <f>'Наполни свое лето | FIT15'!P8*0.85</f>
        <v>14611.5</v>
      </c>
      <c r="Q9" s="263">
        <f>'Наполни свое лето | FIT15'!Q8*0.85</f>
        <v>15529.5</v>
      </c>
      <c r="R9" s="263">
        <f>'Наполни свое лето | FIT15'!R8*0.85</f>
        <v>17365.5</v>
      </c>
      <c r="S9" s="263">
        <f>'Наполни свое лето | FIT15'!S8*0.85</f>
        <v>16065</v>
      </c>
      <c r="T9" s="263">
        <f>'Наполни свое лето | FIT15'!T8*0.85</f>
        <v>15529.5</v>
      </c>
      <c r="U9" s="263">
        <f>'Наполни свое лето | FIT15'!U8*0.85</f>
        <v>13693.5</v>
      </c>
      <c r="V9" s="263">
        <f>'Наполни свое лето | FIT15'!V8*0.85</f>
        <v>12775.5</v>
      </c>
      <c r="W9" s="263">
        <f>'Наполни свое лето | FIT15'!W8*0.85</f>
        <v>13693.5</v>
      </c>
      <c r="X9" s="263">
        <f>'Наполни свое лето | FIT15'!X8*0.85</f>
        <v>15529.5</v>
      </c>
      <c r="Y9" s="263">
        <f>'Наполни свое лето | FIT15'!Y8*0.85</f>
        <v>14611.5</v>
      </c>
      <c r="Z9" s="263">
        <f>'Наполни свое лето | FIT15'!Z8*0.85</f>
        <v>14611.5</v>
      </c>
      <c r="AA9" s="263">
        <f>'Наполни свое лето | FIT15'!AA8*0.85</f>
        <v>15529.5</v>
      </c>
      <c r="AB9" s="263">
        <f>'Наполни свое лето | FIT15'!AB8*0.85</f>
        <v>15529.5</v>
      </c>
      <c r="AC9" s="263">
        <f>'Наполни свое лето | FIT15'!AC8*0.85</f>
        <v>15529.5</v>
      </c>
      <c r="AD9" s="263">
        <f>'Наполни свое лето | FIT15'!AD8*0.85</f>
        <v>15529.5</v>
      </c>
      <c r="AE9" s="263">
        <f>'Наполни свое лето | FIT15'!AE8*0.85</f>
        <v>14611.5</v>
      </c>
      <c r="AF9" s="263">
        <f>'Наполни свое лето | FIT15'!AF8*0.85</f>
        <v>14611.5</v>
      </c>
      <c r="AG9" s="263">
        <f>'Наполни свое лето | FIT15'!AG8*0.85</f>
        <v>12775.5</v>
      </c>
      <c r="AH9" s="263">
        <f>'Наполни свое лето | FIT15'!AH8*0.85</f>
        <v>11857.5</v>
      </c>
      <c r="AI9" s="263">
        <f>'Наполни свое лето | FIT15'!AI8*0.85</f>
        <v>11857.5</v>
      </c>
      <c r="AJ9" s="263">
        <f>'Наполни свое лето | FIT15'!AJ8*0.85</f>
        <v>12775.5</v>
      </c>
      <c r="AK9" s="263">
        <f>'Наполни свое лето | FIT15'!AK8*0.85</f>
        <v>11857.5</v>
      </c>
      <c r="AL9" s="263">
        <f>'Наполни свое лето | FIT15'!AL8*0.85</f>
        <v>13693.5</v>
      </c>
      <c r="AM9" s="263">
        <f>'Наполни свое лето | FIT15'!AM8*0.85</f>
        <v>11857.5</v>
      </c>
    </row>
    <row r="10" spans="1:39" ht="11.45" customHeight="1" x14ac:dyDescent="0.2">
      <c r="A10" s="115">
        <v>2</v>
      </c>
      <c r="B10" s="263">
        <f>'Наполни свое лето | FIT15'!B9*0.85</f>
        <v>14229</v>
      </c>
      <c r="C10" s="263">
        <f>'Наполни свое лето | FIT15'!C9*0.85</f>
        <v>14229</v>
      </c>
      <c r="D10" s="263">
        <f>'Наполни свое лето | FIT15'!D9*0.85</f>
        <v>12775.5</v>
      </c>
      <c r="E10" s="263">
        <f>'Наполни свое лето | FIT15'!E9*0.85</f>
        <v>17518.5</v>
      </c>
      <c r="F10" s="263">
        <f>'Наполни свое лето | FIT15'!F9*0.85</f>
        <v>18819</v>
      </c>
      <c r="G10" s="263">
        <f>'Наполни свое лето | FIT15'!G9*0.85</f>
        <v>17518.5</v>
      </c>
      <c r="H10" s="263">
        <f>'Наполни свое лето | FIT15'!H9*0.85</f>
        <v>12775.5</v>
      </c>
      <c r="I10" s="263">
        <f>'Наполни свое лето | FIT15'!I9*0.85</f>
        <v>16983</v>
      </c>
      <c r="J10" s="263">
        <f>'Наполни свое лето | FIT15'!J9*0.85</f>
        <v>17518.5</v>
      </c>
      <c r="K10" s="263">
        <f>'Наполни свое лето | FIT15'!K9*0.85</f>
        <v>16983</v>
      </c>
      <c r="L10" s="263">
        <f>'Наполни свое лето | FIT15'!L9*0.85</f>
        <v>16983</v>
      </c>
      <c r="M10" s="263">
        <f>'Наполни свое лето | FIT15'!M9*0.85</f>
        <v>16065</v>
      </c>
      <c r="N10" s="263">
        <f>'Наполни свое лето | FIT15'!N9*0.85</f>
        <v>16065</v>
      </c>
      <c r="O10" s="263">
        <f>'Наполни свое лето | FIT15'!O9*0.85</f>
        <v>16065</v>
      </c>
      <c r="P10" s="263">
        <f>'Наполни свое лето | FIT15'!P9*0.85</f>
        <v>16065</v>
      </c>
      <c r="Q10" s="263">
        <f>'Наполни свое лето | FIT15'!Q9*0.85</f>
        <v>16983</v>
      </c>
      <c r="R10" s="263">
        <f>'Наполни свое лето | FIT15'!R9*0.85</f>
        <v>18819</v>
      </c>
      <c r="S10" s="263">
        <f>'Наполни свое лето | FIT15'!S9*0.85</f>
        <v>17518.5</v>
      </c>
      <c r="T10" s="263">
        <f>'Наполни свое лето | FIT15'!T9*0.85</f>
        <v>16983</v>
      </c>
      <c r="U10" s="263">
        <f>'Наполни свое лето | FIT15'!U9*0.85</f>
        <v>15147</v>
      </c>
      <c r="V10" s="263">
        <f>'Наполни свое лето | FIT15'!V9*0.85</f>
        <v>14229</v>
      </c>
      <c r="W10" s="263">
        <f>'Наполни свое лето | FIT15'!W9*0.85</f>
        <v>15147</v>
      </c>
      <c r="X10" s="263">
        <f>'Наполни свое лето | FIT15'!X9*0.85</f>
        <v>16983</v>
      </c>
      <c r="Y10" s="263">
        <f>'Наполни свое лето | FIT15'!Y9*0.85</f>
        <v>16065</v>
      </c>
      <c r="Z10" s="263">
        <f>'Наполни свое лето | FIT15'!Z9*0.85</f>
        <v>16065</v>
      </c>
      <c r="AA10" s="263">
        <f>'Наполни свое лето | FIT15'!AA9*0.85</f>
        <v>16983</v>
      </c>
      <c r="AB10" s="263">
        <f>'Наполни свое лето | FIT15'!AB9*0.85</f>
        <v>16983</v>
      </c>
      <c r="AC10" s="263">
        <f>'Наполни свое лето | FIT15'!AC9*0.85</f>
        <v>16983</v>
      </c>
      <c r="AD10" s="263">
        <f>'Наполни свое лето | FIT15'!AD9*0.85</f>
        <v>16983</v>
      </c>
      <c r="AE10" s="263">
        <f>'Наполни свое лето | FIT15'!AE9*0.85</f>
        <v>16065</v>
      </c>
      <c r="AF10" s="263">
        <f>'Наполни свое лето | FIT15'!AF9*0.85</f>
        <v>16065</v>
      </c>
      <c r="AG10" s="263">
        <f>'Наполни свое лето | FIT15'!AG9*0.85</f>
        <v>14229</v>
      </c>
      <c r="AH10" s="263">
        <f>'Наполни свое лето | FIT15'!AH9*0.85</f>
        <v>13311</v>
      </c>
      <c r="AI10" s="263">
        <f>'Наполни свое лето | FIT15'!AI9*0.85</f>
        <v>13311</v>
      </c>
      <c r="AJ10" s="263">
        <f>'Наполни свое лето | FIT15'!AJ9*0.85</f>
        <v>14229</v>
      </c>
      <c r="AK10" s="263">
        <f>'Наполни свое лето | FIT15'!AK9*0.85</f>
        <v>13311</v>
      </c>
      <c r="AL10" s="263">
        <f>'Наполни свое лето | FIT15'!AL9*0.85</f>
        <v>15147</v>
      </c>
      <c r="AM10" s="263">
        <f>'Наполни свое лето | FIT15'!AM9*0.85</f>
        <v>13311</v>
      </c>
    </row>
    <row r="11" spans="1:39" x14ac:dyDescent="0.2">
      <c r="A11" s="115" t="s">
        <v>135</v>
      </c>
      <c r="B11" s="263"/>
      <c r="C11" s="263"/>
      <c r="D11" s="263"/>
      <c r="E11" s="263"/>
      <c r="F11" s="263"/>
      <c r="G11" s="263"/>
      <c r="H11" s="263"/>
      <c r="I11" s="263"/>
      <c r="J11" s="263"/>
      <c r="K11" s="263"/>
      <c r="L11" s="263"/>
      <c r="M11" s="263"/>
      <c r="N11" s="263"/>
      <c r="O11" s="263"/>
      <c r="P11" s="263"/>
      <c r="Q11" s="263"/>
      <c r="R11" s="263"/>
      <c r="S11" s="263"/>
      <c r="T11" s="263"/>
      <c r="U11" s="263"/>
      <c r="V11" s="263"/>
      <c r="W11" s="263"/>
      <c r="X11" s="263"/>
      <c r="Y11" s="263"/>
      <c r="Z11" s="263"/>
      <c r="AA11" s="263"/>
      <c r="AB11" s="263"/>
      <c r="AC11" s="263"/>
      <c r="AD11" s="263"/>
      <c r="AE11" s="263"/>
      <c r="AF11" s="263"/>
      <c r="AG11" s="263"/>
      <c r="AH11" s="263"/>
      <c r="AI11" s="263"/>
      <c r="AJ11" s="263"/>
      <c r="AK11" s="263"/>
      <c r="AL11" s="263"/>
      <c r="AM11" s="263"/>
    </row>
    <row r="12" spans="1:39" x14ac:dyDescent="0.2">
      <c r="A12" s="115">
        <v>1</v>
      </c>
      <c r="B12" s="263">
        <f>'Наполни свое лето | FIT15'!B11*0.85</f>
        <v>18895.5</v>
      </c>
      <c r="C12" s="263">
        <f>'Наполни свое лето | FIT15'!C11*0.85</f>
        <v>18895.5</v>
      </c>
      <c r="D12" s="263">
        <f>'Наполни свое лето | FIT15'!D11*0.85</f>
        <v>17442</v>
      </c>
      <c r="E12" s="263">
        <f>'Наполни свое лето | FIT15'!E11*0.85</f>
        <v>22185</v>
      </c>
      <c r="F12" s="263">
        <f>'Наполни свое лето | FIT15'!F11*0.85</f>
        <v>23485.5</v>
      </c>
      <c r="G12" s="263">
        <f>'Наполни свое лето | FIT15'!G11*0.85</f>
        <v>22185</v>
      </c>
      <c r="H12" s="263">
        <f>'Наполни свое лето | FIT15'!H11*0.85</f>
        <v>17442</v>
      </c>
      <c r="I12" s="263">
        <f>'Наполни свое лето | FIT15'!I11*0.85</f>
        <v>21649.5</v>
      </c>
      <c r="J12" s="263">
        <f>'Наполни свое лето | FIT15'!J11*0.85</f>
        <v>22185</v>
      </c>
      <c r="K12" s="263">
        <f>'Наполни свое лето | FIT15'!K11*0.85</f>
        <v>21649.5</v>
      </c>
      <c r="L12" s="263">
        <f>'Наполни свое лето | FIT15'!L11*0.85</f>
        <v>21649.5</v>
      </c>
      <c r="M12" s="263">
        <f>'Наполни свое лето | FIT15'!M11*0.85</f>
        <v>20731.5</v>
      </c>
      <c r="N12" s="263">
        <f>'Наполни свое лето | FIT15'!N11*0.85</f>
        <v>20731.5</v>
      </c>
      <c r="O12" s="263">
        <f>'Наполни свое лето | FIT15'!O11*0.85</f>
        <v>20731.5</v>
      </c>
      <c r="P12" s="263">
        <f>'Наполни свое лето | FIT15'!P11*0.85</f>
        <v>20731.5</v>
      </c>
      <c r="Q12" s="263">
        <f>'Наполни свое лето | FIT15'!Q11*0.85</f>
        <v>21649.5</v>
      </c>
      <c r="R12" s="263">
        <f>'Наполни свое лето | FIT15'!R11*0.85</f>
        <v>23485.5</v>
      </c>
      <c r="S12" s="263">
        <f>'Наполни свое лето | FIT15'!S11*0.85</f>
        <v>22185</v>
      </c>
      <c r="T12" s="263">
        <f>'Наполни свое лето | FIT15'!T11*0.85</f>
        <v>21649.5</v>
      </c>
      <c r="U12" s="263">
        <f>'Наполни свое лето | FIT15'!U11*0.85</f>
        <v>19813.5</v>
      </c>
      <c r="V12" s="263">
        <f>'Наполни свое лето | FIT15'!V11*0.85</f>
        <v>18895.5</v>
      </c>
      <c r="W12" s="263">
        <f>'Наполни свое лето | FIT15'!W11*0.85</f>
        <v>19813.5</v>
      </c>
      <c r="X12" s="263">
        <f>'Наполни свое лето | FIT15'!X11*0.85</f>
        <v>21649.5</v>
      </c>
      <c r="Y12" s="263">
        <f>'Наполни свое лето | FIT15'!Y11*0.85</f>
        <v>20731.5</v>
      </c>
      <c r="Z12" s="263">
        <f>'Наполни свое лето | FIT15'!Z11*0.85</f>
        <v>20731.5</v>
      </c>
      <c r="AA12" s="263">
        <f>'Наполни свое лето | FIT15'!AA11*0.85</f>
        <v>21649.5</v>
      </c>
      <c r="AB12" s="263">
        <f>'Наполни свое лето | FIT15'!AB11*0.85</f>
        <v>21649.5</v>
      </c>
      <c r="AC12" s="263">
        <f>'Наполни свое лето | FIT15'!AC11*0.85</f>
        <v>21649.5</v>
      </c>
      <c r="AD12" s="263">
        <f>'Наполни свое лето | FIT15'!AD11*0.85</f>
        <v>21649.5</v>
      </c>
      <c r="AE12" s="263">
        <f>'Наполни свое лето | FIT15'!AE11*0.85</f>
        <v>20731.5</v>
      </c>
      <c r="AF12" s="263">
        <f>'Наполни свое лето | FIT15'!AF11*0.85</f>
        <v>20731.5</v>
      </c>
      <c r="AG12" s="263">
        <f>'Наполни свое лето | FIT15'!AG11*0.85</f>
        <v>18895.5</v>
      </c>
      <c r="AH12" s="263">
        <f>'Наполни свое лето | FIT15'!AH11*0.85</f>
        <v>17977.5</v>
      </c>
      <c r="AI12" s="263">
        <f>'Наполни свое лето | FIT15'!AI11*0.85</f>
        <v>17977.5</v>
      </c>
      <c r="AJ12" s="263">
        <f>'Наполни свое лето | FIT15'!AJ11*0.85</f>
        <v>18895.5</v>
      </c>
      <c r="AK12" s="263">
        <f>'Наполни свое лето | FIT15'!AK11*0.85</f>
        <v>17977.5</v>
      </c>
      <c r="AL12" s="263">
        <f>'Наполни свое лето | FIT15'!AL11*0.85</f>
        <v>19813.5</v>
      </c>
      <c r="AM12" s="263">
        <f>'Наполни свое лето | FIT15'!AM11*0.85</f>
        <v>17977.5</v>
      </c>
    </row>
    <row r="13" spans="1:39" x14ac:dyDescent="0.2">
      <c r="A13" s="115">
        <v>2</v>
      </c>
      <c r="B13" s="263">
        <f>'Наполни свое лето | FIT15'!B12*0.85</f>
        <v>20349</v>
      </c>
      <c r="C13" s="263">
        <f>'Наполни свое лето | FIT15'!C12*0.85</f>
        <v>20349</v>
      </c>
      <c r="D13" s="263">
        <f>'Наполни свое лето | FIT15'!D12*0.85</f>
        <v>18895.5</v>
      </c>
      <c r="E13" s="263">
        <f>'Наполни свое лето | FIT15'!E12*0.85</f>
        <v>23638.5</v>
      </c>
      <c r="F13" s="263">
        <f>'Наполни свое лето | FIT15'!F12*0.85</f>
        <v>24939</v>
      </c>
      <c r="G13" s="263">
        <f>'Наполни свое лето | FIT15'!G12*0.85</f>
        <v>23638.5</v>
      </c>
      <c r="H13" s="263">
        <f>'Наполни свое лето | FIT15'!H12*0.85</f>
        <v>18895.5</v>
      </c>
      <c r="I13" s="263">
        <f>'Наполни свое лето | FIT15'!I12*0.85</f>
        <v>23103</v>
      </c>
      <c r="J13" s="263">
        <f>'Наполни свое лето | FIT15'!J12*0.85</f>
        <v>23638.5</v>
      </c>
      <c r="K13" s="263">
        <f>'Наполни свое лето | FIT15'!K12*0.85</f>
        <v>23103</v>
      </c>
      <c r="L13" s="263">
        <f>'Наполни свое лето | FIT15'!L12*0.85</f>
        <v>23103</v>
      </c>
      <c r="M13" s="263">
        <f>'Наполни свое лето | FIT15'!M12*0.85</f>
        <v>22185</v>
      </c>
      <c r="N13" s="263">
        <f>'Наполни свое лето | FIT15'!N12*0.85</f>
        <v>22185</v>
      </c>
      <c r="O13" s="263">
        <f>'Наполни свое лето | FIT15'!O12*0.85</f>
        <v>22185</v>
      </c>
      <c r="P13" s="263">
        <f>'Наполни свое лето | FIT15'!P12*0.85</f>
        <v>22185</v>
      </c>
      <c r="Q13" s="263">
        <f>'Наполни свое лето | FIT15'!Q12*0.85</f>
        <v>23103</v>
      </c>
      <c r="R13" s="263">
        <f>'Наполни свое лето | FIT15'!R12*0.85</f>
        <v>24939</v>
      </c>
      <c r="S13" s="263">
        <f>'Наполни свое лето | FIT15'!S12*0.85</f>
        <v>23638.5</v>
      </c>
      <c r="T13" s="263">
        <f>'Наполни свое лето | FIT15'!T12*0.85</f>
        <v>23103</v>
      </c>
      <c r="U13" s="263">
        <f>'Наполни свое лето | FIT15'!U12*0.85</f>
        <v>21267</v>
      </c>
      <c r="V13" s="263">
        <f>'Наполни свое лето | FIT15'!V12*0.85</f>
        <v>20349</v>
      </c>
      <c r="W13" s="263">
        <f>'Наполни свое лето | FIT15'!W12*0.85</f>
        <v>21267</v>
      </c>
      <c r="X13" s="263">
        <f>'Наполни свое лето | FIT15'!X12*0.85</f>
        <v>23103</v>
      </c>
      <c r="Y13" s="263">
        <f>'Наполни свое лето | FIT15'!Y12*0.85</f>
        <v>22185</v>
      </c>
      <c r="Z13" s="263">
        <f>'Наполни свое лето | FIT15'!Z12*0.85</f>
        <v>22185</v>
      </c>
      <c r="AA13" s="263">
        <f>'Наполни свое лето | FIT15'!AA12*0.85</f>
        <v>23103</v>
      </c>
      <c r="AB13" s="263">
        <f>'Наполни свое лето | FIT15'!AB12*0.85</f>
        <v>23103</v>
      </c>
      <c r="AC13" s="263">
        <f>'Наполни свое лето | FIT15'!AC12*0.85</f>
        <v>23103</v>
      </c>
      <c r="AD13" s="263">
        <f>'Наполни свое лето | FIT15'!AD12*0.85</f>
        <v>23103</v>
      </c>
      <c r="AE13" s="263">
        <f>'Наполни свое лето | FIT15'!AE12*0.85</f>
        <v>22185</v>
      </c>
      <c r="AF13" s="263">
        <f>'Наполни свое лето | FIT15'!AF12*0.85</f>
        <v>22185</v>
      </c>
      <c r="AG13" s="263">
        <f>'Наполни свое лето | FIT15'!AG12*0.85</f>
        <v>20349</v>
      </c>
      <c r="AH13" s="263">
        <f>'Наполни свое лето | FIT15'!AH12*0.85</f>
        <v>19431</v>
      </c>
      <c r="AI13" s="263">
        <f>'Наполни свое лето | FIT15'!AI12*0.85</f>
        <v>19431</v>
      </c>
      <c r="AJ13" s="263">
        <f>'Наполни свое лето | FIT15'!AJ12*0.85</f>
        <v>20349</v>
      </c>
      <c r="AK13" s="263">
        <f>'Наполни свое лето | FIT15'!AK12*0.85</f>
        <v>19431</v>
      </c>
      <c r="AL13" s="263">
        <f>'Наполни свое лето | FIT15'!AL12*0.85</f>
        <v>21267</v>
      </c>
      <c r="AM13" s="263">
        <f>'Наполни свое лето | FIT15'!AM12*0.85</f>
        <v>19431</v>
      </c>
    </row>
    <row r="14" spans="1:39" x14ac:dyDescent="0.2">
      <c r="A14" s="114" t="s">
        <v>137</v>
      </c>
      <c r="B14" s="263"/>
      <c r="C14" s="263"/>
      <c r="D14" s="263"/>
      <c r="E14" s="263"/>
      <c r="F14" s="263"/>
      <c r="G14" s="263"/>
      <c r="H14" s="263"/>
      <c r="I14" s="263"/>
      <c r="J14" s="263"/>
      <c r="K14" s="263"/>
      <c r="L14" s="263"/>
      <c r="M14" s="263"/>
      <c r="N14" s="263"/>
      <c r="O14" s="263"/>
      <c r="P14" s="263"/>
      <c r="Q14" s="263"/>
      <c r="R14" s="263"/>
      <c r="S14" s="263"/>
      <c r="T14" s="263"/>
      <c r="U14" s="263"/>
      <c r="V14" s="263"/>
      <c r="W14" s="263"/>
      <c r="X14" s="263"/>
      <c r="Y14" s="263"/>
      <c r="Z14" s="263"/>
      <c r="AA14" s="263"/>
      <c r="AB14" s="263"/>
      <c r="AC14" s="263"/>
      <c r="AD14" s="263"/>
      <c r="AE14" s="263"/>
      <c r="AF14" s="263"/>
      <c r="AG14" s="263"/>
      <c r="AH14" s="263"/>
      <c r="AI14" s="263"/>
      <c r="AJ14" s="263"/>
      <c r="AK14" s="263"/>
      <c r="AL14" s="263"/>
      <c r="AM14" s="263"/>
    </row>
    <row r="15" spans="1:39" x14ac:dyDescent="0.2">
      <c r="A15" s="115">
        <v>1</v>
      </c>
      <c r="B15" s="263">
        <f>'Наполни свое лето | FIT15'!B14*0.85</f>
        <v>22720.5</v>
      </c>
      <c r="C15" s="263">
        <f>'Наполни свое лето | FIT15'!C14*0.85</f>
        <v>22720.5</v>
      </c>
      <c r="D15" s="263">
        <f>'Наполни свое лето | FIT15'!D14*0.85</f>
        <v>21267</v>
      </c>
      <c r="E15" s="263">
        <f>'Наполни свое лето | FIT15'!E14*0.85</f>
        <v>26010</v>
      </c>
      <c r="F15" s="263">
        <f>'Наполни свое лето | FIT15'!F14*0.85</f>
        <v>27310.5</v>
      </c>
      <c r="G15" s="263">
        <f>'Наполни свое лето | FIT15'!G14*0.85</f>
        <v>26010</v>
      </c>
      <c r="H15" s="263">
        <f>'Наполни свое лето | FIT15'!H14*0.85</f>
        <v>21267</v>
      </c>
      <c r="I15" s="263">
        <f>'Наполни свое лето | FIT15'!I14*0.85</f>
        <v>25474.5</v>
      </c>
      <c r="J15" s="263">
        <f>'Наполни свое лето | FIT15'!J14*0.85</f>
        <v>26010</v>
      </c>
      <c r="K15" s="263">
        <f>'Наполни свое лето | FIT15'!K14*0.85</f>
        <v>25474.5</v>
      </c>
      <c r="L15" s="263">
        <f>'Наполни свое лето | FIT15'!L14*0.85</f>
        <v>25474.5</v>
      </c>
      <c r="M15" s="263">
        <f>'Наполни свое лето | FIT15'!M14*0.85</f>
        <v>24556.5</v>
      </c>
      <c r="N15" s="263">
        <f>'Наполни свое лето | FIT15'!N14*0.85</f>
        <v>24556.5</v>
      </c>
      <c r="O15" s="263">
        <f>'Наполни свое лето | FIT15'!O14*0.85</f>
        <v>24556.5</v>
      </c>
      <c r="P15" s="263">
        <f>'Наполни свое лето | FIT15'!P14*0.85</f>
        <v>24556.5</v>
      </c>
      <c r="Q15" s="263">
        <f>'Наполни свое лето | FIT15'!Q14*0.85</f>
        <v>25474.5</v>
      </c>
      <c r="R15" s="263">
        <f>'Наполни свое лето | FIT15'!R14*0.85</f>
        <v>27310.5</v>
      </c>
      <c r="S15" s="263">
        <f>'Наполни свое лето | FIT15'!S14*0.85</f>
        <v>26010</v>
      </c>
      <c r="T15" s="263">
        <f>'Наполни свое лето | FIT15'!T14*0.85</f>
        <v>25474.5</v>
      </c>
      <c r="U15" s="263">
        <f>'Наполни свое лето | FIT15'!U14*0.85</f>
        <v>23638.5</v>
      </c>
      <c r="V15" s="263">
        <f>'Наполни свое лето | FIT15'!V14*0.85</f>
        <v>22720.5</v>
      </c>
      <c r="W15" s="263">
        <f>'Наполни свое лето | FIT15'!W14*0.85</f>
        <v>23638.5</v>
      </c>
      <c r="X15" s="263">
        <f>'Наполни свое лето | FIT15'!X14*0.85</f>
        <v>25474.5</v>
      </c>
      <c r="Y15" s="263">
        <f>'Наполни свое лето | FIT15'!Y14*0.85</f>
        <v>24556.5</v>
      </c>
      <c r="Z15" s="263">
        <f>'Наполни свое лето | FIT15'!Z14*0.85</f>
        <v>24556.5</v>
      </c>
      <c r="AA15" s="263">
        <f>'Наполни свое лето | FIT15'!AA14*0.85</f>
        <v>25474.5</v>
      </c>
      <c r="AB15" s="263">
        <f>'Наполни свое лето | FIT15'!AB14*0.85</f>
        <v>25474.5</v>
      </c>
      <c r="AC15" s="263">
        <f>'Наполни свое лето | FIT15'!AC14*0.85</f>
        <v>25474.5</v>
      </c>
      <c r="AD15" s="263">
        <f>'Наполни свое лето | FIT15'!AD14*0.85</f>
        <v>25474.5</v>
      </c>
      <c r="AE15" s="263">
        <f>'Наполни свое лето | FIT15'!AE14*0.85</f>
        <v>24556.5</v>
      </c>
      <c r="AF15" s="263">
        <f>'Наполни свое лето | FIT15'!AF14*0.85</f>
        <v>24556.5</v>
      </c>
      <c r="AG15" s="263">
        <f>'Наполни свое лето | FIT15'!AG14*0.85</f>
        <v>22720.5</v>
      </c>
      <c r="AH15" s="263">
        <f>'Наполни свое лето | FIT15'!AH14*0.85</f>
        <v>21802.5</v>
      </c>
      <c r="AI15" s="263">
        <f>'Наполни свое лето | FIT15'!AI14*0.85</f>
        <v>21802.5</v>
      </c>
      <c r="AJ15" s="263">
        <f>'Наполни свое лето | FIT15'!AJ14*0.85</f>
        <v>22720.5</v>
      </c>
      <c r="AK15" s="263">
        <f>'Наполни свое лето | FIT15'!AK14*0.85</f>
        <v>21802.5</v>
      </c>
      <c r="AL15" s="263">
        <f>'Наполни свое лето | FIT15'!AL14*0.85</f>
        <v>23638.5</v>
      </c>
      <c r="AM15" s="263">
        <f>'Наполни свое лето | FIT15'!AM14*0.85</f>
        <v>21802.5</v>
      </c>
    </row>
    <row r="16" spans="1:39" x14ac:dyDescent="0.2">
      <c r="A16" s="115">
        <v>2</v>
      </c>
      <c r="B16" s="263">
        <f>'Наполни свое лето | FIT15'!B15*0.85</f>
        <v>24174</v>
      </c>
      <c r="C16" s="263">
        <f>'Наполни свое лето | FIT15'!C15*0.85</f>
        <v>24174</v>
      </c>
      <c r="D16" s="263">
        <f>'Наполни свое лето | FIT15'!D15*0.85</f>
        <v>22720.5</v>
      </c>
      <c r="E16" s="263">
        <f>'Наполни свое лето | FIT15'!E15*0.85</f>
        <v>27463.5</v>
      </c>
      <c r="F16" s="263">
        <f>'Наполни свое лето | FIT15'!F15*0.85</f>
        <v>28764</v>
      </c>
      <c r="G16" s="263">
        <f>'Наполни свое лето | FIT15'!G15*0.85</f>
        <v>27463.5</v>
      </c>
      <c r="H16" s="263">
        <f>'Наполни свое лето | FIT15'!H15*0.85</f>
        <v>22720.5</v>
      </c>
      <c r="I16" s="263">
        <f>'Наполни свое лето | FIT15'!I15*0.85</f>
        <v>26928</v>
      </c>
      <c r="J16" s="263">
        <f>'Наполни свое лето | FIT15'!J15*0.85</f>
        <v>27463.5</v>
      </c>
      <c r="K16" s="263">
        <f>'Наполни свое лето | FIT15'!K15*0.85</f>
        <v>26928</v>
      </c>
      <c r="L16" s="263">
        <f>'Наполни свое лето | FIT15'!L15*0.85</f>
        <v>26928</v>
      </c>
      <c r="M16" s="263">
        <f>'Наполни свое лето | FIT15'!M15*0.85</f>
        <v>26010</v>
      </c>
      <c r="N16" s="263">
        <f>'Наполни свое лето | FIT15'!N15*0.85</f>
        <v>26010</v>
      </c>
      <c r="O16" s="263">
        <f>'Наполни свое лето | FIT15'!O15*0.85</f>
        <v>26010</v>
      </c>
      <c r="P16" s="263">
        <f>'Наполни свое лето | FIT15'!P15*0.85</f>
        <v>26010</v>
      </c>
      <c r="Q16" s="263">
        <f>'Наполни свое лето | FIT15'!Q15*0.85</f>
        <v>26928</v>
      </c>
      <c r="R16" s="263">
        <f>'Наполни свое лето | FIT15'!R15*0.85</f>
        <v>28764</v>
      </c>
      <c r="S16" s="263">
        <f>'Наполни свое лето | FIT15'!S15*0.85</f>
        <v>27463.5</v>
      </c>
      <c r="T16" s="263">
        <f>'Наполни свое лето | FIT15'!T15*0.85</f>
        <v>26928</v>
      </c>
      <c r="U16" s="263">
        <f>'Наполни свое лето | FIT15'!U15*0.85</f>
        <v>25092</v>
      </c>
      <c r="V16" s="263">
        <f>'Наполни свое лето | FIT15'!V15*0.85</f>
        <v>24174</v>
      </c>
      <c r="W16" s="263">
        <f>'Наполни свое лето | FIT15'!W15*0.85</f>
        <v>25092</v>
      </c>
      <c r="X16" s="263">
        <f>'Наполни свое лето | FIT15'!X15*0.85</f>
        <v>26928</v>
      </c>
      <c r="Y16" s="263">
        <f>'Наполни свое лето | FIT15'!Y15*0.85</f>
        <v>26010</v>
      </c>
      <c r="Z16" s="263">
        <f>'Наполни свое лето | FIT15'!Z15*0.85</f>
        <v>26010</v>
      </c>
      <c r="AA16" s="263">
        <f>'Наполни свое лето | FIT15'!AA15*0.85</f>
        <v>26928</v>
      </c>
      <c r="AB16" s="263">
        <f>'Наполни свое лето | FIT15'!AB15*0.85</f>
        <v>26928</v>
      </c>
      <c r="AC16" s="263">
        <f>'Наполни свое лето | FIT15'!AC15*0.85</f>
        <v>26928</v>
      </c>
      <c r="AD16" s="263">
        <f>'Наполни свое лето | FIT15'!AD15*0.85</f>
        <v>26928</v>
      </c>
      <c r="AE16" s="263">
        <f>'Наполни свое лето | FIT15'!AE15*0.85</f>
        <v>26010</v>
      </c>
      <c r="AF16" s="263">
        <f>'Наполни свое лето | FIT15'!AF15*0.85</f>
        <v>26010</v>
      </c>
      <c r="AG16" s="263">
        <f>'Наполни свое лето | FIT15'!AG15*0.85</f>
        <v>24174</v>
      </c>
      <c r="AH16" s="263">
        <f>'Наполни свое лето | FIT15'!AH15*0.85</f>
        <v>23256</v>
      </c>
      <c r="AI16" s="263">
        <f>'Наполни свое лето | FIT15'!AI15*0.85</f>
        <v>23256</v>
      </c>
      <c r="AJ16" s="263">
        <f>'Наполни свое лето | FIT15'!AJ15*0.85</f>
        <v>24174</v>
      </c>
      <c r="AK16" s="263">
        <f>'Наполни свое лето | FIT15'!AK15*0.85</f>
        <v>23256</v>
      </c>
      <c r="AL16" s="263">
        <f>'Наполни свое лето | FIT15'!AL15*0.85</f>
        <v>25092</v>
      </c>
      <c r="AM16" s="263">
        <f>'Наполни свое лето | FIT15'!AM15*0.85</f>
        <v>23256</v>
      </c>
    </row>
    <row r="17" spans="1:39" x14ac:dyDescent="0.2">
      <c r="A17" s="97" t="s">
        <v>139</v>
      </c>
      <c r="B17" s="263"/>
      <c r="C17" s="263"/>
      <c r="D17" s="263"/>
      <c r="E17" s="263"/>
      <c r="F17" s="263"/>
      <c r="G17" s="263"/>
      <c r="H17" s="263"/>
      <c r="I17" s="263"/>
      <c r="J17" s="263"/>
      <c r="K17" s="263"/>
      <c r="L17" s="263"/>
      <c r="M17" s="263"/>
      <c r="N17" s="263"/>
      <c r="O17" s="263"/>
      <c r="P17" s="263"/>
      <c r="Q17" s="263"/>
      <c r="R17" s="263"/>
      <c r="S17" s="263"/>
      <c r="T17" s="263"/>
      <c r="U17" s="263"/>
      <c r="V17" s="263"/>
      <c r="W17" s="263"/>
      <c r="X17" s="263"/>
      <c r="Y17" s="263"/>
      <c r="Z17" s="263"/>
      <c r="AA17" s="263"/>
      <c r="AB17" s="263"/>
      <c r="AC17" s="263"/>
      <c r="AD17" s="263"/>
      <c r="AE17" s="263"/>
      <c r="AF17" s="263"/>
      <c r="AG17" s="263"/>
      <c r="AH17" s="263"/>
      <c r="AI17" s="263"/>
      <c r="AJ17" s="263"/>
      <c r="AK17" s="263"/>
      <c r="AL17" s="263"/>
      <c r="AM17" s="263"/>
    </row>
    <row r="18" spans="1:39" x14ac:dyDescent="0.2">
      <c r="A18" s="299" t="s">
        <v>78</v>
      </c>
      <c r="B18" s="263">
        <f>'Наполни свое лето | FIT15'!B17*0.85</f>
        <v>46359</v>
      </c>
      <c r="C18" s="263">
        <f>'Наполни свое лето | FIT15'!C17*0.85</f>
        <v>46359</v>
      </c>
      <c r="D18" s="263">
        <f>'Наполни свое лето | FIT15'!D17*0.85</f>
        <v>44905.5</v>
      </c>
      <c r="E18" s="263">
        <f>'Наполни свое лето | FIT15'!E17*0.85</f>
        <v>49648.5</v>
      </c>
      <c r="F18" s="263">
        <f>'Наполни свое лето | FIT15'!F17*0.85</f>
        <v>50949</v>
      </c>
      <c r="G18" s="263">
        <f>'Наполни свое лето | FIT15'!G17*0.85</f>
        <v>49648.5</v>
      </c>
      <c r="H18" s="263">
        <f>'Наполни свое лето | FIT15'!H17*0.85</f>
        <v>44905.5</v>
      </c>
      <c r="I18" s="263">
        <f>'Наполни свое лето | FIT15'!I17*0.85</f>
        <v>49113</v>
      </c>
      <c r="J18" s="263">
        <f>'Наполни свое лето | FIT15'!J17*0.85</f>
        <v>49648.5</v>
      </c>
      <c r="K18" s="263">
        <f>'Наполни свое лето | FIT15'!K17*0.85</f>
        <v>49113</v>
      </c>
      <c r="L18" s="263">
        <f>'Наполни свое лето | FIT15'!L17*0.85</f>
        <v>49113</v>
      </c>
      <c r="M18" s="263">
        <f>'Наполни свое лето | FIT15'!M17*0.85</f>
        <v>48195</v>
      </c>
      <c r="N18" s="263">
        <f>'Наполни свое лето | FIT15'!N17*0.85</f>
        <v>48195</v>
      </c>
      <c r="O18" s="263">
        <f>'Наполни свое лето | FIT15'!O17*0.85</f>
        <v>48195</v>
      </c>
      <c r="P18" s="263">
        <f>'Наполни свое лето | FIT15'!P17*0.85</f>
        <v>48195</v>
      </c>
      <c r="Q18" s="263">
        <f>'Наполни свое лето | FIT15'!Q17*0.85</f>
        <v>49113</v>
      </c>
      <c r="R18" s="263">
        <f>'Наполни свое лето | FIT15'!R17*0.85</f>
        <v>50949</v>
      </c>
      <c r="S18" s="263">
        <f>'Наполни свое лето | FIT15'!S17*0.85</f>
        <v>49648.5</v>
      </c>
      <c r="T18" s="263">
        <f>'Наполни свое лето | FIT15'!T17*0.85</f>
        <v>49113</v>
      </c>
      <c r="U18" s="263">
        <f>'Наполни свое лето | FIT15'!U17*0.85</f>
        <v>47277</v>
      </c>
      <c r="V18" s="263">
        <f>'Наполни свое лето | FIT15'!V17*0.85</f>
        <v>46359</v>
      </c>
      <c r="W18" s="263">
        <f>'Наполни свое лето | FIT15'!W17*0.85</f>
        <v>47277</v>
      </c>
      <c r="X18" s="263">
        <f>'Наполни свое лето | FIT15'!X17*0.85</f>
        <v>49113</v>
      </c>
      <c r="Y18" s="263">
        <f>'Наполни свое лето | FIT15'!Y17*0.85</f>
        <v>48195</v>
      </c>
      <c r="Z18" s="263">
        <f>'Наполни свое лето | FIT15'!Z17*0.85</f>
        <v>48195</v>
      </c>
      <c r="AA18" s="263">
        <f>'Наполни свое лето | FIT15'!AA17*0.85</f>
        <v>49113</v>
      </c>
      <c r="AB18" s="263">
        <f>'Наполни свое лето | FIT15'!AB17*0.85</f>
        <v>49113</v>
      </c>
      <c r="AC18" s="263">
        <f>'Наполни свое лето | FIT15'!AC17*0.85</f>
        <v>49113</v>
      </c>
      <c r="AD18" s="263">
        <f>'Наполни свое лето | FIT15'!AD17*0.85</f>
        <v>49113</v>
      </c>
      <c r="AE18" s="263">
        <f>'Наполни свое лето | FIT15'!AE17*0.85</f>
        <v>48195</v>
      </c>
      <c r="AF18" s="263">
        <f>'Наполни свое лето | FIT15'!AF17*0.85</f>
        <v>48195</v>
      </c>
      <c r="AG18" s="263">
        <f>'Наполни свое лето | FIT15'!AG17*0.85</f>
        <v>46359</v>
      </c>
      <c r="AH18" s="263">
        <f>'Наполни свое лето | FIT15'!AH17*0.85</f>
        <v>45441</v>
      </c>
      <c r="AI18" s="263">
        <f>'Наполни свое лето | FIT15'!AI17*0.85</f>
        <v>45441</v>
      </c>
      <c r="AJ18" s="263">
        <f>'Наполни свое лето | FIT15'!AJ17*0.85</f>
        <v>46359</v>
      </c>
      <c r="AK18" s="263">
        <f>'Наполни свое лето | FIT15'!AK17*0.85</f>
        <v>45441</v>
      </c>
      <c r="AL18" s="263">
        <f>'Наполни свое лето | FIT15'!AL17*0.85</f>
        <v>47277</v>
      </c>
      <c r="AM18" s="263">
        <f>'Наполни свое лето | FIT15'!AM17*0.85</f>
        <v>45441</v>
      </c>
    </row>
    <row r="19" spans="1:39" x14ac:dyDescent="0.2">
      <c r="A19" s="97" t="s">
        <v>138</v>
      </c>
      <c r="B19" s="263"/>
      <c r="C19" s="263"/>
      <c r="D19" s="263"/>
      <c r="E19" s="263"/>
      <c r="F19" s="263"/>
      <c r="G19" s="263"/>
      <c r="H19" s="263"/>
      <c r="I19" s="263"/>
      <c r="J19" s="263"/>
      <c r="K19" s="263"/>
      <c r="L19" s="263"/>
      <c r="M19" s="263"/>
      <c r="N19" s="263"/>
      <c r="O19" s="263"/>
      <c r="P19" s="263"/>
      <c r="Q19" s="263"/>
      <c r="R19" s="263"/>
      <c r="S19" s="263"/>
      <c r="T19" s="263"/>
      <c r="U19" s="263"/>
      <c r="V19" s="263"/>
      <c r="W19" s="263"/>
      <c r="X19" s="263"/>
      <c r="Y19" s="263"/>
      <c r="Z19" s="263"/>
      <c r="AA19" s="263"/>
      <c r="AB19" s="263"/>
      <c r="AC19" s="263"/>
      <c r="AD19" s="263"/>
      <c r="AE19" s="263"/>
      <c r="AF19" s="263"/>
      <c r="AG19" s="263"/>
      <c r="AH19" s="263"/>
      <c r="AI19" s="263"/>
      <c r="AJ19" s="263"/>
      <c r="AK19" s="263"/>
      <c r="AL19" s="263"/>
      <c r="AM19" s="263"/>
    </row>
    <row r="20" spans="1:39" x14ac:dyDescent="0.2">
      <c r="A20" s="299" t="s">
        <v>67</v>
      </c>
      <c r="B20" s="263">
        <f>'Наполни свое лето | FIT15'!B19*0.85</f>
        <v>61659</v>
      </c>
      <c r="C20" s="263">
        <f>'Наполни свое лето | FIT15'!C19*0.85</f>
        <v>61659</v>
      </c>
      <c r="D20" s="263">
        <f>'Наполни свое лето | FIT15'!D19*0.85</f>
        <v>60205.5</v>
      </c>
      <c r="E20" s="263">
        <f>'Наполни свое лето | FIT15'!E19*0.85</f>
        <v>64948.5</v>
      </c>
      <c r="F20" s="263">
        <f>'Наполни свое лето | FIT15'!F19*0.85</f>
        <v>66249</v>
      </c>
      <c r="G20" s="263">
        <f>'Наполни свое лето | FIT15'!G19*0.85</f>
        <v>64948.5</v>
      </c>
      <c r="H20" s="263">
        <f>'Наполни свое лето | FIT15'!H19*0.85</f>
        <v>60205.5</v>
      </c>
      <c r="I20" s="263">
        <f>'Наполни свое лето | FIT15'!I19*0.85</f>
        <v>64413</v>
      </c>
      <c r="J20" s="263">
        <f>'Наполни свое лето | FIT15'!J19*0.85</f>
        <v>64948.5</v>
      </c>
      <c r="K20" s="263">
        <f>'Наполни свое лето | FIT15'!K19*0.85</f>
        <v>64413</v>
      </c>
      <c r="L20" s="263">
        <f>'Наполни свое лето | FIT15'!L19*0.85</f>
        <v>64413</v>
      </c>
      <c r="M20" s="263">
        <f>'Наполни свое лето | FIT15'!M19*0.85</f>
        <v>63495</v>
      </c>
      <c r="N20" s="263">
        <f>'Наполни свое лето | FIT15'!N19*0.85</f>
        <v>63495</v>
      </c>
      <c r="O20" s="263">
        <f>'Наполни свое лето | FIT15'!O19*0.85</f>
        <v>63495</v>
      </c>
      <c r="P20" s="263">
        <f>'Наполни свое лето | FIT15'!P19*0.85</f>
        <v>63495</v>
      </c>
      <c r="Q20" s="263">
        <f>'Наполни свое лето | FIT15'!Q19*0.85</f>
        <v>64413</v>
      </c>
      <c r="R20" s="263">
        <f>'Наполни свое лето | FIT15'!R19*0.85</f>
        <v>66249</v>
      </c>
      <c r="S20" s="263">
        <f>'Наполни свое лето | FIT15'!S19*0.85</f>
        <v>64948.5</v>
      </c>
      <c r="T20" s="263">
        <f>'Наполни свое лето | FIT15'!T19*0.85</f>
        <v>64413</v>
      </c>
      <c r="U20" s="263">
        <f>'Наполни свое лето | FIT15'!U19*0.85</f>
        <v>62577</v>
      </c>
      <c r="V20" s="263">
        <f>'Наполни свое лето | FIT15'!V19*0.85</f>
        <v>61659</v>
      </c>
      <c r="W20" s="263">
        <f>'Наполни свое лето | FIT15'!W19*0.85</f>
        <v>62577</v>
      </c>
      <c r="X20" s="263">
        <f>'Наполни свое лето | FIT15'!X19*0.85</f>
        <v>64413</v>
      </c>
      <c r="Y20" s="263">
        <f>'Наполни свое лето | FIT15'!Y19*0.85</f>
        <v>63495</v>
      </c>
      <c r="Z20" s="263">
        <f>'Наполни свое лето | FIT15'!Z19*0.85</f>
        <v>63495</v>
      </c>
      <c r="AA20" s="263">
        <f>'Наполни свое лето | FIT15'!AA19*0.85</f>
        <v>64413</v>
      </c>
      <c r="AB20" s="263">
        <f>'Наполни свое лето | FIT15'!AB19*0.85</f>
        <v>64413</v>
      </c>
      <c r="AC20" s="263">
        <f>'Наполни свое лето | FIT15'!AC19*0.85</f>
        <v>64413</v>
      </c>
      <c r="AD20" s="263">
        <f>'Наполни свое лето | FIT15'!AD19*0.85</f>
        <v>64413</v>
      </c>
      <c r="AE20" s="263">
        <f>'Наполни свое лето | FIT15'!AE19*0.85</f>
        <v>63495</v>
      </c>
      <c r="AF20" s="263">
        <f>'Наполни свое лето | FIT15'!AF19*0.85</f>
        <v>63495</v>
      </c>
      <c r="AG20" s="263">
        <f>'Наполни свое лето | FIT15'!AG19*0.85</f>
        <v>61659</v>
      </c>
      <c r="AH20" s="263">
        <f>'Наполни свое лето | FIT15'!AH19*0.85</f>
        <v>60741</v>
      </c>
      <c r="AI20" s="263">
        <f>'Наполни свое лето | FIT15'!AI19*0.85</f>
        <v>60741</v>
      </c>
      <c r="AJ20" s="263">
        <f>'Наполни свое лето | FIT15'!AJ19*0.85</f>
        <v>61659</v>
      </c>
      <c r="AK20" s="263">
        <f>'Наполни свое лето | FIT15'!AK19*0.85</f>
        <v>60741</v>
      </c>
      <c r="AL20" s="263">
        <f>'Наполни свое лето | FIT15'!AL19*0.85</f>
        <v>62577</v>
      </c>
      <c r="AM20" s="263">
        <f>'Наполни свое лето | FIT15'!AM19*0.85</f>
        <v>60741</v>
      </c>
    </row>
    <row r="22" spans="1:39" ht="135" x14ac:dyDescent="0.2">
      <c r="A22" s="334" t="s">
        <v>377</v>
      </c>
    </row>
    <row r="23" spans="1:39" x14ac:dyDescent="0.2">
      <c r="A23" s="191" t="s">
        <v>143</v>
      </c>
    </row>
    <row r="24" spans="1:39" x14ac:dyDescent="0.2">
      <c r="A24" s="120" t="s">
        <v>378</v>
      </c>
    </row>
    <row r="25" spans="1:39" x14ac:dyDescent="0.2">
      <c r="A25" s="120" t="s">
        <v>379</v>
      </c>
    </row>
    <row r="26" spans="1:39" x14ac:dyDescent="0.2">
      <c r="A26" s="163"/>
    </row>
    <row r="27" spans="1:39" x14ac:dyDescent="0.2">
      <c r="A27" s="191" t="s">
        <v>128</v>
      </c>
    </row>
    <row r="28" spans="1:39" x14ac:dyDescent="0.2">
      <c r="A28" s="116" t="s">
        <v>342</v>
      </c>
    </row>
    <row r="29" spans="1:39" x14ac:dyDescent="0.2">
      <c r="A29" s="116" t="s">
        <v>343</v>
      </c>
    </row>
    <row r="30" spans="1:39" x14ac:dyDescent="0.2">
      <c r="A30" s="116" t="s">
        <v>380</v>
      </c>
    </row>
    <row r="31" spans="1:39" x14ac:dyDescent="0.2">
      <c r="A31" s="215" t="s">
        <v>131</v>
      </c>
    </row>
    <row r="32" spans="1:39" x14ac:dyDescent="0.2">
      <c r="A32" s="116" t="s">
        <v>344</v>
      </c>
    </row>
    <row r="33" spans="1:1" x14ac:dyDescent="0.2">
      <c r="A33" s="234" t="s">
        <v>247</v>
      </c>
    </row>
    <row r="34" spans="1:1" ht="31.5" x14ac:dyDescent="0.2">
      <c r="A34" s="192" t="s">
        <v>350</v>
      </c>
    </row>
    <row r="35" spans="1:1" ht="42" x14ac:dyDescent="0.2">
      <c r="A35" s="243" t="s">
        <v>345</v>
      </c>
    </row>
    <row r="36" spans="1:1" ht="21" x14ac:dyDescent="0.2">
      <c r="A36" s="243" t="s">
        <v>346</v>
      </c>
    </row>
    <row r="37" spans="1:1" ht="21" x14ac:dyDescent="0.2">
      <c r="A37" s="243" t="s">
        <v>381</v>
      </c>
    </row>
    <row r="38" spans="1:1" ht="63" x14ac:dyDescent="0.2">
      <c r="A38" s="243" t="s">
        <v>382</v>
      </c>
    </row>
    <row r="39" spans="1:1" ht="42" x14ac:dyDescent="0.2">
      <c r="A39" s="192" t="s">
        <v>383</v>
      </c>
    </row>
    <row r="40" spans="1:1" ht="31.5" x14ac:dyDescent="0.2">
      <c r="A40" s="243" t="s">
        <v>384</v>
      </c>
    </row>
    <row r="41" spans="1:1" ht="21" x14ac:dyDescent="0.2">
      <c r="A41" s="243" t="s">
        <v>385</v>
      </c>
    </row>
    <row r="42" spans="1:1" ht="42" x14ac:dyDescent="0.2">
      <c r="A42" s="166" t="s">
        <v>170</v>
      </c>
    </row>
    <row r="43" spans="1:1" ht="63" x14ac:dyDescent="0.2">
      <c r="A43" s="198" t="s">
        <v>347</v>
      </c>
    </row>
    <row r="44" spans="1:1" ht="21" x14ac:dyDescent="0.2">
      <c r="A44" s="185" t="s">
        <v>166</v>
      </c>
    </row>
    <row r="45" spans="1:1" ht="42.75" x14ac:dyDescent="0.2">
      <c r="A45" s="153" t="s">
        <v>348</v>
      </c>
    </row>
    <row r="46" spans="1:1" ht="21" x14ac:dyDescent="0.2">
      <c r="A46" s="131" t="s">
        <v>168</v>
      </c>
    </row>
    <row r="47" spans="1:1" x14ac:dyDescent="0.2">
      <c r="A47" s="133"/>
    </row>
    <row r="48" spans="1:1" x14ac:dyDescent="0.2">
      <c r="A48" s="134" t="s">
        <v>133</v>
      </c>
    </row>
    <row r="49" spans="1:1" ht="24" x14ac:dyDescent="0.2">
      <c r="A49" s="135" t="s">
        <v>154</v>
      </c>
    </row>
    <row r="50" spans="1:1" ht="24" x14ac:dyDescent="0.2">
      <c r="A50" s="135" t="s">
        <v>155</v>
      </c>
    </row>
    <row r="51" spans="1:1" x14ac:dyDescent="0.2">
      <c r="A51" s="297"/>
    </row>
    <row r="52" spans="1:1" x14ac:dyDescent="0.2">
      <c r="A52" s="297"/>
    </row>
    <row r="53" spans="1:1" x14ac:dyDescent="0.2">
      <c r="A53" s="297"/>
    </row>
    <row r="54" spans="1:1" x14ac:dyDescent="0.2">
      <c r="A54" s="297"/>
    </row>
  </sheetData>
  <pageMargins left="0.7" right="0.7" top="0.75" bottom="0.75" header="0.3" footer="0.3"/>
  <pageSetup orientation="portrait"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3"/>
  <sheetViews>
    <sheetView zoomScaleNormal="100" workbookViewId="0">
      <pane xSplit="1" topLeftCell="B1" activePane="topRight" state="frozen"/>
      <selection activeCell="B7" sqref="B7"/>
      <selection pane="topRight" activeCell="A49" sqref="A49"/>
    </sheetView>
  </sheetViews>
  <sheetFormatPr defaultColWidth="8.7109375" defaultRowHeight="12.75" x14ac:dyDescent="0.2"/>
  <cols>
    <col min="1" max="1" width="82.5703125" style="301" customWidth="1"/>
    <col min="2" max="16384" width="8.7109375" style="301"/>
  </cols>
  <sheetData>
    <row r="1" spans="1:39" x14ac:dyDescent="0.2">
      <c r="A1" s="273" t="s">
        <v>134</v>
      </c>
    </row>
    <row r="2" spans="1:39" ht="18" customHeight="1" x14ac:dyDescent="0.2">
      <c r="A2" s="239" t="s">
        <v>312</v>
      </c>
      <c r="B2" s="304">
        <f>'C завтраками| Bed and breakfast'!B4</f>
        <v>45824</v>
      </c>
      <c r="C2" s="89">
        <f>'C завтраками| Bed and breakfast'!C4</f>
        <v>45827</v>
      </c>
      <c r="D2" s="89">
        <f>'C завтраками| Bed and breakfast'!D4</f>
        <v>45829</v>
      </c>
      <c r="E2" s="304">
        <f>'C завтраками| Bed and breakfast'!E4</f>
        <v>45831</v>
      </c>
      <c r="F2" s="304">
        <f>'C завтраками| Bed and breakfast'!F4</f>
        <v>45832</v>
      </c>
      <c r="G2" s="304">
        <f>'C завтраками| Bed and breakfast'!G4</f>
        <v>45835</v>
      </c>
      <c r="H2" s="89">
        <f>'C завтраками| Bed and breakfast'!H4</f>
        <v>45836</v>
      </c>
      <c r="I2" s="304">
        <f>'C завтраками| Bed and breakfast'!I4</f>
        <v>45839</v>
      </c>
      <c r="J2" s="89">
        <f>'C завтраками| Bed and breakfast'!J4</f>
        <v>45847</v>
      </c>
      <c r="K2" s="89">
        <f>'C завтраками| Bed and breakfast'!K4</f>
        <v>45849</v>
      </c>
      <c r="L2" s="89">
        <f>'C завтраками| Bed and breakfast'!L4</f>
        <v>45851</v>
      </c>
      <c r="M2" s="89">
        <f>'C завтраками| Bed and breakfast'!M4</f>
        <v>45852</v>
      </c>
      <c r="N2" s="304">
        <f>'C завтраками| Bed and breakfast'!N4</f>
        <v>45856</v>
      </c>
      <c r="O2" s="304">
        <f>'C завтраками| Bed and breakfast'!O4</f>
        <v>45858</v>
      </c>
      <c r="P2" s="304">
        <f>'C завтраками| Bed and breakfast'!P4</f>
        <v>45860</v>
      </c>
      <c r="Q2" s="304">
        <f>'C завтраками| Bed and breakfast'!Q4</f>
        <v>45861</v>
      </c>
      <c r="R2" s="304">
        <f>'C завтраками| Bed and breakfast'!R4</f>
        <v>45863</v>
      </c>
      <c r="S2" s="304">
        <f>'C завтраками| Bed and breakfast'!S4</f>
        <v>45864</v>
      </c>
      <c r="T2" s="304">
        <f>'C завтраками| Bed and breakfast'!T4</f>
        <v>45865</v>
      </c>
      <c r="U2" s="304">
        <f>'C завтраками| Bed and breakfast'!U4</f>
        <v>45867</v>
      </c>
      <c r="V2" s="304">
        <f>'C завтраками| Bed and breakfast'!V4</f>
        <v>45869</v>
      </c>
      <c r="W2" s="304">
        <f>'C завтраками| Bed and breakfast'!W4</f>
        <v>45870</v>
      </c>
      <c r="X2" s="304">
        <f>'C завтраками| Bed and breakfast'!X4</f>
        <v>45873</v>
      </c>
      <c r="Y2" s="304">
        <f>'C завтраками| Bed and breakfast'!Y4</f>
        <v>45878</v>
      </c>
      <c r="Z2" s="304">
        <f>'C завтраками| Bed and breakfast'!Z4</f>
        <v>45879</v>
      </c>
      <c r="AA2" s="304">
        <f>'C завтраками| Bed and breakfast'!AA4</f>
        <v>45880</v>
      </c>
      <c r="AB2" s="89">
        <f>'C завтраками| Bed and breakfast'!AB4</f>
        <v>45881</v>
      </c>
      <c r="AC2" s="89">
        <f>'C завтраками| Bed and breakfast'!AC4</f>
        <v>45883</v>
      </c>
      <c r="AD2" s="304">
        <f>'C завтраками| Bed and breakfast'!AD4</f>
        <v>45887</v>
      </c>
      <c r="AE2" s="304">
        <f>'C завтраками| Bed and breakfast'!AE4</f>
        <v>45891</v>
      </c>
      <c r="AF2" s="304">
        <f>'C завтраками| Bed and breakfast'!AF4</f>
        <v>45893</v>
      </c>
      <c r="AG2" s="304">
        <f>'C завтраками| Bed and breakfast'!AG4</f>
        <v>45896</v>
      </c>
      <c r="AH2" s="304">
        <f>'C завтраками| Bed and breakfast'!AH4</f>
        <v>45899</v>
      </c>
      <c r="AI2" s="304">
        <f>'C завтраками| Bed and breakfast'!AI4</f>
        <v>45901</v>
      </c>
      <c r="AJ2" s="304">
        <f>'C завтраками| Bed and breakfast'!AJ4</f>
        <v>45902</v>
      </c>
      <c r="AK2" s="304">
        <f>'C завтраками| Bed and breakfast'!AK4</f>
        <v>45905</v>
      </c>
      <c r="AL2" s="304">
        <f>'C завтраками| Bed and breakfast'!AL4</f>
        <v>45913</v>
      </c>
      <c r="AM2" s="304">
        <f>'C завтраками| Bed and breakfast'!AM4</f>
        <v>45921</v>
      </c>
    </row>
    <row r="3" spans="1:39" x14ac:dyDescent="0.2">
      <c r="A3" s="110" t="s">
        <v>124</v>
      </c>
      <c r="B3" s="304">
        <f>'C завтраками| Bed and breakfast'!B5</f>
        <v>45826</v>
      </c>
      <c r="C3" s="89">
        <f>'C завтраками| Bed and breakfast'!C5</f>
        <v>45828</v>
      </c>
      <c r="D3" s="89">
        <f>'C завтраками| Bed and breakfast'!D5</f>
        <v>45830</v>
      </c>
      <c r="E3" s="304">
        <f>'C завтраками| Bed and breakfast'!E5</f>
        <v>45831</v>
      </c>
      <c r="F3" s="304">
        <f>'C завтраками| Bed and breakfast'!F5</f>
        <v>45834</v>
      </c>
      <c r="G3" s="304">
        <f>'C завтраками| Bed and breakfast'!G5</f>
        <v>45835</v>
      </c>
      <c r="H3" s="89">
        <f>'C завтраками| Bed and breakfast'!H5</f>
        <v>45838</v>
      </c>
      <c r="I3" s="304">
        <f>'C завтраками| Bed and breakfast'!I5</f>
        <v>45846</v>
      </c>
      <c r="J3" s="89">
        <f>'C завтраками| Bed and breakfast'!J5</f>
        <v>45848</v>
      </c>
      <c r="K3" s="89">
        <f>'C завтраками| Bed and breakfast'!K5</f>
        <v>45850</v>
      </c>
      <c r="L3" s="89">
        <f>'C завтраками| Bed and breakfast'!L5</f>
        <v>45851</v>
      </c>
      <c r="M3" s="89">
        <f>'C завтраками| Bed and breakfast'!M5</f>
        <v>45855</v>
      </c>
      <c r="N3" s="304">
        <f>'C завтраками| Bed and breakfast'!N5</f>
        <v>45857</v>
      </c>
      <c r="O3" s="304">
        <f>'C завтраками| Bed and breakfast'!O5</f>
        <v>45859</v>
      </c>
      <c r="P3" s="304">
        <f>'C завтраками| Bed and breakfast'!P5</f>
        <v>45860</v>
      </c>
      <c r="Q3" s="304">
        <f>'C завтраками| Bed and breakfast'!Q5</f>
        <v>45862</v>
      </c>
      <c r="R3" s="304">
        <f>'C завтраками| Bed and breakfast'!R5</f>
        <v>45863</v>
      </c>
      <c r="S3" s="304">
        <f>'C завтраками| Bed and breakfast'!S5</f>
        <v>45864</v>
      </c>
      <c r="T3" s="304">
        <f>'C завтраками| Bed and breakfast'!T5</f>
        <v>45866</v>
      </c>
      <c r="U3" s="304">
        <f>'C завтраками| Bed and breakfast'!U5</f>
        <v>45868</v>
      </c>
      <c r="V3" s="304">
        <f>'C завтраками| Bed and breakfast'!V5</f>
        <v>45869</v>
      </c>
      <c r="W3" s="304">
        <f>'C завтраками| Bed and breakfast'!W5</f>
        <v>45872</v>
      </c>
      <c r="X3" s="304">
        <f>'C завтраками| Bed and breakfast'!X5</f>
        <v>45877</v>
      </c>
      <c r="Y3" s="304">
        <f>'C завтраками| Bed and breakfast'!Y5</f>
        <v>45878</v>
      </c>
      <c r="Z3" s="304">
        <f>'C завтраками| Bed and breakfast'!Z5</f>
        <v>45879</v>
      </c>
      <c r="AA3" s="304">
        <f>'C завтраками| Bed and breakfast'!AA5</f>
        <v>45880</v>
      </c>
      <c r="AB3" s="89">
        <f>'C завтраками| Bed and breakfast'!AB5</f>
        <v>45882</v>
      </c>
      <c r="AC3" s="89">
        <f>'C завтраками| Bed and breakfast'!AC5</f>
        <v>45886</v>
      </c>
      <c r="AD3" s="304">
        <f>'C завтраками| Bed and breakfast'!AD5</f>
        <v>45890</v>
      </c>
      <c r="AE3" s="304">
        <f>'C завтраками| Bed and breakfast'!AE5</f>
        <v>45892</v>
      </c>
      <c r="AF3" s="304">
        <f>'C завтраками| Bed and breakfast'!AF5</f>
        <v>45895</v>
      </c>
      <c r="AG3" s="304">
        <f>'C завтраками| Bed and breakfast'!AG5</f>
        <v>45898</v>
      </c>
      <c r="AH3" s="304">
        <f>'C завтраками| Bed and breakfast'!AH5</f>
        <v>45900</v>
      </c>
      <c r="AI3" s="304">
        <f>'C завтраками| Bed and breakfast'!AI5</f>
        <v>45901</v>
      </c>
      <c r="AJ3" s="304">
        <f>'C завтраками| Bed and breakfast'!AJ5</f>
        <v>45904</v>
      </c>
      <c r="AK3" s="304">
        <f>'C завтраками| Bed and breakfast'!AK5</f>
        <v>45912</v>
      </c>
      <c r="AL3" s="304">
        <f>'C завтраками| Bed and breakfast'!AL5</f>
        <v>45920</v>
      </c>
      <c r="AM3" s="304">
        <f>'C завтраками| Bed and breakfast'!AM5</f>
        <v>45930</v>
      </c>
    </row>
    <row r="4" spans="1:39" x14ac:dyDescent="0.2">
      <c r="A4" s="113" t="s">
        <v>148</v>
      </c>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row>
    <row r="5" spans="1:39" x14ac:dyDescent="0.2">
      <c r="A5" s="115">
        <v>1</v>
      </c>
      <c r="B5" s="257">
        <f>'C завтраками| Bed and breakfast'!B7*0.9</f>
        <v>12330</v>
      </c>
      <c r="C5" s="257">
        <f>'C завтраками| Bed and breakfast'!C7*0.9</f>
        <v>12330</v>
      </c>
      <c r="D5" s="257">
        <f>'C завтраками| Bed and breakfast'!D7*0.9</f>
        <v>10620</v>
      </c>
      <c r="E5" s="257">
        <f>'C завтраками| Bed and breakfast'!E7*0.9</f>
        <v>16200</v>
      </c>
      <c r="F5" s="257">
        <f>'C завтраками| Bed and breakfast'!F7*0.9</f>
        <v>17730</v>
      </c>
      <c r="G5" s="257">
        <f>'C завтраками| Bed and breakfast'!G7*0.9</f>
        <v>16200</v>
      </c>
      <c r="H5" s="257">
        <f>'C завтраками| Bed and breakfast'!H7*0.9</f>
        <v>10620</v>
      </c>
      <c r="I5" s="257">
        <f>'C завтраками| Bed and breakfast'!I7*0.9</f>
        <v>15570</v>
      </c>
      <c r="J5" s="257">
        <f>'C завтраками| Bed and breakfast'!J7*0.9</f>
        <v>16200</v>
      </c>
      <c r="K5" s="257">
        <f>'C завтраками| Bed and breakfast'!K7*0.9</f>
        <v>15570</v>
      </c>
      <c r="L5" s="257">
        <f>'C завтраками| Bed and breakfast'!L7*0.9</f>
        <v>15570</v>
      </c>
      <c r="M5" s="257">
        <f>'C завтраками| Bed and breakfast'!M7*0.9</f>
        <v>14490</v>
      </c>
      <c r="N5" s="257">
        <f>'C завтраками| Bed and breakfast'!N7*0.9</f>
        <v>14490</v>
      </c>
      <c r="O5" s="257">
        <f>'C завтраками| Bed and breakfast'!O7*0.9</f>
        <v>14490</v>
      </c>
      <c r="P5" s="257">
        <f>'C завтраками| Bed and breakfast'!P7*0.9</f>
        <v>14490</v>
      </c>
      <c r="Q5" s="257">
        <f>'C завтраками| Bed and breakfast'!Q7*0.9</f>
        <v>15570</v>
      </c>
      <c r="R5" s="257">
        <f>'C завтраками| Bed and breakfast'!R7*0.9</f>
        <v>17730</v>
      </c>
      <c r="S5" s="257">
        <f>'C завтраками| Bed and breakfast'!S7*0.9</f>
        <v>16200</v>
      </c>
      <c r="T5" s="257">
        <f>'C завтраками| Bed and breakfast'!T7*0.9</f>
        <v>15570</v>
      </c>
      <c r="U5" s="257">
        <f>'C завтраками| Bed and breakfast'!U7*0.9</f>
        <v>13410</v>
      </c>
      <c r="V5" s="257">
        <f>'C завтраками| Bed and breakfast'!V7*0.9</f>
        <v>12330</v>
      </c>
      <c r="W5" s="257">
        <f>'C завтраками| Bed and breakfast'!W7*0.9</f>
        <v>13410</v>
      </c>
      <c r="X5" s="257">
        <f>'C завтраками| Bed and breakfast'!X7*0.9</f>
        <v>15570</v>
      </c>
      <c r="Y5" s="257">
        <f>'C завтраками| Bed and breakfast'!Y7*0.9</f>
        <v>14490</v>
      </c>
      <c r="Z5" s="257">
        <f>'C завтраками| Bed and breakfast'!Z7*0.9</f>
        <v>14490</v>
      </c>
      <c r="AA5" s="257">
        <f>'C завтраками| Bed and breakfast'!AA7*0.9</f>
        <v>15570</v>
      </c>
      <c r="AB5" s="257">
        <f>'C завтраками| Bed and breakfast'!AB7*0.9</f>
        <v>15570</v>
      </c>
      <c r="AC5" s="257">
        <f>'C завтраками| Bed and breakfast'!AC7*0.9</f>
        <v>15570</v>
      </c>
      <c r="AD5" s="257">
        <f>'C завтраками| Bed and breakfast'!AD7*0.9</f>
        <v>15570</v>
      </c>
      <c r="AE5" s="257">
        <f>'C завтраками| Bed and breakfast'!AE7*0.9</f>
        <v>14490</v>
      </c>
      <c r="AF5" s="257">
        <f>'C завтраками| Bed and breakfast'!AF7*0.9</f>
        <v>14490</v>
      </c>
      <c r="AG5" s="257">
        <f>'C завтраками| Bed and breakfast'!AG7*0.9</f>
        <v>12330</v>
      </c>
      <c r="AH5" s="257">
        <f>'C завтраками| Bed and breakfast'!AH7*0.9</f>
        <v>11250</v>
      </c>
      <c r="AI5" s="257">
        <f>'C завтраками| Bed and breakfast'!AI7*0.9</f>
        <v>11250</v>
      </c>
      <c r="AJ5" s="257">
        <f>'C завтраками| Bed and breakfast'!AJ7*0.9</f>
        <v>12330</v>
      </c>
      <c r="AK5" s="257">
        <f>'C завтраками| Bed and breakfast'!AK7*0.9</f>
        <v>11250</v>
      </c>
      <c r="AL5" s="257">
        <f>'C завтраками| Bed and breakfast'!AL7*0.9</f>
        <v>13410</v>
      </c>
      <c r="AM5" s="257">
        <f>'C завтраками| Bed and breakfast'!AM7*0.9</f>
        <v>11250</v>
      </c>
    </row>
    <row r="6" spans="1:39" x14ac:dyDescent="0.2">
      <c r="A6" s="115">
        <v>2</v>
      </c>
      <c r="B6" s="257">
        <f>'C завтраками| Bed and breakfast'!B8*0.9</f>
        <v>14040</v>
      </c>
      <c r="C6" s="257">
        <f>'C завтраками| Bed and breakfast'!C8*0.9</f>
        <v>14040</v>
      </c>
      <c r="D6" s="257">
        <f>'C завтраками| Bed and breakfast'!D8*0.9</f>
        <v>12330</v>
      </c>
      <c r="E6" s="257">
        <f>'C завтраками| Bed and breakfast'!E8*0.9</f>
        <v>17910</v>
      </c>
      <c r="F6" s="257">
        <f>'C завтраками| Bed and breakfast'!F8*0.9</f>
        <v>19440</v>
      </c>
      <c r="G6" s="257">
        <f>'C завтраками| Bed and breakfast'!G8*0.9</f>
        <v>17910</v>
      </c>
      <c r="H6" s="257">
        <f>'C завтраками| Bed and breakfast'!H8*0.9</f>
        <v>12330</v>
      </c>
      <c r="I6" s="257">
        <f>'C завтраками| Bed and breakfast'!I8*0.9</f>
        <v>17280</v>
      </c>
      <c r="J6" s="257">
        <f>'C завтраками| Bed and breakfast'!J8*0.9</f>
        <v>17910</v>
      </c>
      <c r="K6" s="257">
        <f>'C завтраками| Bed and breakfast'!K8*0.9</f>
        <v>17280</v>
      </c>
      <c r="L6" s="257">
        <f>'C завтраками| Bed and breakfast'!L8*0.9</f>
        <v>17280</v>
      </c>
      <c r="M6" s="257">
        <f>'C завтраками| Bed and breakfast'!M8*0.9</f>
        <v>16200</v>
      </c>
      <c r="N6" s="257">
        <f>'C завтраками| Bed and breakfast'!N8*0.9</f>
        <v>16200</v>
      </c>
      <c r="O6" s="257">
        <f>'C завтраками| Bed and breakfast'!O8*0.9</f>
        <v>16200</v>
      </c>
      <c r="P6" s="257">
        <f>'C завтраками| Bed and breakfast'!P8*0.9</f>
        <v>16200</v>
      </c>
      <c r="Q6" s="257">
        <f>'C завтраками| Bed and breakfast'!Q8*0.9</f>
        <v>17280</v>
      </c>
      <c r="R6" s="257">
        <f>'C завтраками| Bed and breakfast'!R8*0.9</f>
        <v>19440</v>
      </c>
      <c r="S6" s="257">
        <f>'C завтраками| Bed and breakfast'!S8*0.9</f>
        <v>17910</v>
      </c>
      <c r="T6" s="257">
        <f>'C завтраками| Bed and breakfast'!T8*0.9</f>
        <v>17280</v>
      </c>
      <c r="U6" s="257">
        <f>'C завтраками| Bed and breakfast'!U8*0.9</f>
        <v>15120</v>
      </c>
      <c r="V6" s="257">
        <f>'C завтраками| Bed and breakfast'!V8*0.9</f>
        <v>14040</v>
      </c>
      <c r="W6" s="257">
        <f>'C завтраками| Bed and breakfast'!W8*0.9</f>
        <v>15120</v>
      </c>
      <c r="X6" s="257">
        <f>'C завтраками| Bed and breakfast'!X8*0.9</f>
        <v>17280</v>
      </c>
      <c r="Y6" s="257">
        <f>'C завтраками| Bed and breakfast'!Y8*0.9</f>
        <v>16200</v>
      </c>
      <c r="Z6" s="257">
        <f>'C завтраками| Bed and breakfast'!Z8*0.9</f>
        <v>16200</v>
      </c>
      <c r="AA6" s="257">
        <f>'C завтраками| Bed and breakfast'!AA8*0.9</f>
        <v>17280</v>
      </c>
      <c r="AB6" s="257">
        <f>'C завтраками| Bed and breakfast'!AB8*0.9</f>
        <v>17280</v>
      </c>
      <c r="AC6" s="257">
        <f>'C завтраками| Bed and breakfast'!AC8*0.9</f>
        <v>17280</v>
      </c>
      <c r="AD6" s="257">
        <f>'C завтраками| Bed and breakfast'!AD8*0.9</f>
        <v>17280</v>
      </c>
      <c r="AE6" s="257">
        <f>'C завтраками| Bed and breakfast'!AE8*0.9</f>
        <v>16200</v>
      </c>
      <c r="AF6" s="257">
        <f>'C завтраками| Bed and breakfast'!AF8*0.9</f>
        <v>16200</v>
      </c>
      <c r="AG6" s="257">
        <f>'C завтраками| Bed and breakfast'!AG8*0.9</f>
        <v>14040</v>
      </c>
      <c r="AH6" s="257">
        <f>'C завтраками| Bed and breakfast'!AH8*0.9</f>
        <v>12960</v>
      </c>
      <c r="AI6" s="257">
        <f>'C завтраками| Bed and breakfast'!AI8*0.9</f>
        <v>12960</v>
      </c>
      <c r="AJ6" s="257">
        <f>'C завтраками| Bed and breakfast'!AJ8*0.9</f>
        <v>14040</v>
      </c>
      <c r="AK6" s="257">
        <f>'C завтраками| Bed and breakfast'!AK8*0.9</f>
        <v>12960</v>
      </c>
      <c r="AL6" s="257">
        <f>'C завтраками| Bed and breakfast'!AL8*0.9</f>
        <v>15120</v>
      </c>
      <c r="AM6" s="257">
        <f>'C завтраками| Bed and breakfast'!AM8*0.9</f>
        <v>12960</v>
      </c>
    </row>
    <row r="7" spans="1:39" x14ac:dyDescent="0.2">
      <c r="A7" s="115" t="s">
        <v>149</v>
      </c>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row>
    <row r="8" spans="1:39" x14ac:dyDescent="0.2">
      <c r="A8" s="115">
        <v>1</v>
      </c>
      <c r="B8" s="257">
        <f>'C завтраками| Bed and breakfast'!B10*0.9</f>
        <v>15030</v>
      </c>
      <c r="C8" s="257">
        <f>'C завтраками| Bed and breakfast'!C10*0.9</f>
        <v>15030</v>
      </c>
      <c r="D8" s="257">
        <f>'C завтраками| Bed and breakfast'!D10*0.9</f>
        <v>13320</v>
      </c>
      <c r="E8" s="257">
        <f>'C завтраками| Bed and breakfast'!E10*0.9</f>
        <v>18900</v>
      </c>
      <c r="F8" s="257">
        <f>'C завтраками| Bed and breakfast'!F10*0.9</f>
        <v>20430</v>
      </c>
      <c r="G8" s="257">
        <f>'C завтраками| Bed and breakfast'!G10*0.9</f>
        <v>18900</v>
      </c>
      <c r="H8" s="257">
        <f>'C завтраками| Bed and breakfast'!H10*0.9</f>
        <v>13320</v>
      </c>
      <c r="I8" s="257">
        <f>'C завтраками| Bed and breakfast'!I10*0.9</f>
        <v>18270</v>
      </c>
      <c r="J8" s="257">
        <f>'C завтраками| Bed and breakfast'!J10*0.9</f>
        <v>18900</v>
      </c>
      <c r="K8" s="257">
        <f>'C завтраками| Bed and breakfast'!K10*0.9</f>
        <v>18270</v>
      </c>
      <c r="L8" s="257">
        <f>'C завтраками| Bed and breakfast'!L10*0.9</f>
        <v>18270</v>
      </c>
      <c r="M8" s="257">
        <f>'C завтраками| Bed and breakfast'!M10*0.9</f>
        <v>17190</v>
      </c>
      <c r="N8" s="257">
        <f>'C завтраками| Bed and breakfast'!N10*0.9</f>
        <v>17190</v>
      </c>
      <c r="O8" s="257">
        <f>'C завтраками| Bed and breakfast'!O10*0.9</f>
        <v>17190</v>
      </c>
      <c r="P8" s="257">
        <f>'C завтраками| Bed and breakfast'!P10*0.9</f>
        <v>17190</v>
      </c>
      <c r="Q8" s="257">
        <f>'C завтраками| Bed and breakfast'!Q10*0.9</f>
        <v>18270</v>
      </c>
      <c r="R8" s="257">
        <f>'C завтраками| Bed and breakfast'!R10*0.9</f>
        <v>20430</v>
      </c>
      <c r="S8" s="257">
        <f>'C завтраками| Bed and breakfast'!S10*0.9</f>
        <v>18900</v>
      </c>
      <c r="T8" s="257">
        <f>'C завтраками| Bed and breakfast'!T10*0.9</f>
        <v>18270</v>
      </c>
      <c r="U8" s="257">
        <f>'C завтраками| Bed and breakfast'!U10*0.9</f>
        <v>16110</v>
      </c>
      <c r="V8" s="257">
        <f>'C завтраками| Bed and breakfast'!V10*0.9</f>
        <v>15030</v>
      </c>
      <c r="W8" s="257">
        <f>'C завтраками| Bed and breakfast'!W10*0.9</f>
        <v>16110</v>
      </c>
      <c r="X8" s="257">
        <f>'C завтраками| Bed and breakfast'!X10*0.9</f>
        <v>18270</v>
      </c>
      <c r="Y8" s="257">
        <f>'C завтраками| Bed and breakfast'!Y10*0.9</f>
        <v>17190</v>
      </c>
      <c r="Z8" s="257">
        <f>'C завтраками| Bed and breakfast'!Z10*0.9</f>
        <v>17190</v>
      </c>
      <c r="AA8" s="257">
        <f>'C завтраками| Bed and breakfast'!AA10*0.9</f>
        <v>18270</v>
      </c>
      <c r="AB8" s="257">
        <f>'C завтраками| Bed and breakfast'!AB10*0.9</f>
        <v>18270</v>
      </c>
      <c r="AC8" s="257">
        <f>'C завтраками| Bed and breakfast'!AC10*0.9</f>
        <v>18270</v>
      </c>
      <c r="AD8" s="257">
        <f>'C завтраками| Bed and breakfast'!AD10*0.9</f>
        <v>18270</v>
      </c>
      <c r="AE8" s="257">
        <f>'C завтраками| Bed and breakfast'!AE10*0.9</f>
        <v>17190</v>
      </c>
      <c r="AF8" s="257">
        <f>'C завтраками| Bed and breakfast'!AF10*0.9</f>
        <v>17190</v>
      </c>
      <c r="AG8" s="257">
        <f>'C завтраками| Bed and breakfast'!AG10*0.9</f>
        <v>15030</v>
      </c>
      <c r="AH8" s="257">
        <f>'C завтраками| Bed and breakfast'!AH10*0.9</f>
        <v>13950</v>
      </c>
      <c r="AI8" s="257">
        <f>'C завтраками| Bed and breakfast'!AI10*0.9</f>
        <v>13950</v>
      </c>
      <c r="AJ8" s="257">
        <f>'C завтраками| Bed and breakfast'!AJ10*0.9</f>
        <v>15030</v>
      </c>
      <c r="AK8" s="257">
        <f>'C завтраками| Bed and breakfast'!AK10*0.9</f>
        <v>13950</v>
      </c>
      <c r="AL8" s="257">
        <f>'C завтраками| Bed and breakfast'!AL10*0.9</f>
        <v>16110</v>
      </c>
      <c r="AM8" s="257">
        <f>'C завтраками| Bed and breakfast'!AM10*0.9</f>
        <v>13950</v>
      </c>
    </row>
    <row r="9" spans="1:39" x14ac:dyDescent="0.2">
      <c r="A9" s="115">
        <v>2</v>
      </c>
      <c r="B9" s="257">
        <f>'C завтраками| Bed and breakfast'!B11*0.9</f>
        <v>16740</v>
      </c>
      <c r="C9" s="257">
        <f>'C завтраками| Bed and breakfast'!C11*0.9</f>
        <v>16740</v>
      </c>
      <c r="D9" s="257">
        <f>'C завтраками| Bed and breakfast'!D11*0.9</f>
        <v>15030</v>
      </c>
      <c r="E9" s="257">
        <f>'C завтраками| Bed and breakfast'!E11*0.9</f>
        <v>20610</v>
      </c>
      <c r="F9" s="257">
        <f>'C завтраками| Bed and breakfast'!F11*0.9</f>
        <v>22140</v>
      </c>
      <c r="G9" s="257">
        <f>'C завтраками| Bed and breakfast'!G11*0.9</f>
        <v>20610</v>
      </c>
      <c r="H9" s="257">
        <f>'C завтраками| Bed and breakfast'!H11*0.9</f>
        <v>15030</v>
      </c>
      <c r="I9" s="257">
        <f>'C завтраками| Bed and breakfast'!I11*0.9</f>
        <v>19980</v>
      </c>
      <c r="J9" s="257">
        <f>'C завтраками| Bed and breakfast'!J11*0.9</f>
        <v>20610</v>
      </c>
      <c r="K9" s="257">
        <f>'C завтраками| Bed and breakfast'!K11*0.9</f>
        <v>19980</v>
      </c>
      <c r="L9" s="257">
        <f>'C завтраками| Bed and breakfast'!L11*0.9</f>
        <v>19980</v>
      </c>
      <c r="M9" s="257">
        <f>'C завтраками| Bed and breakfast'!M11*0.9</f>
        <v>18900</v>
      </c>
      <c r="N9" s="257">
        <f>'C завтраками| Bed and breakfast'!N11*0.9</f>
        <v>18900</v>
      </c>
      <c r="O9" s="257">
        <f>'C завтраками| Bed and breakfast'!O11*0.9</f>
        <v>18900</v>
      </c>
      <c r="P9" s="257">
        <f>'C завтраками| Bed and breakfast'!P11*0.9</f>
        <v>18900</v>
      </c>
      <c r="Q9" s="257">
        <f>'C завтраками| Bed and breakfast'!Q11*0.9</f>
        <v>19980</v>
      </c>
      <c r="R9" s="257">
        <f>'C завтраками| Bed and breakfast'!R11*0.9</f>
        <v>22140</v>
      </c>
      <c r="S9" s="257">
        <f>'C завтраками| Bed and breakfast'!S11*0.9</f>
        <v>20610</v>
      </c>
      <c r="T9" s="257">
        <f>'C завтраками| Bed and breakfast'!T11*0.9</f>
        <v>19980</v>
      </c>
      <c r="U9" s="257">
        <f>'C завтраками| Bed and breakfast'!U11*0.9</f>
        <v>17820</v>
      </c>
      <c r="V9" s="257">
        <f>'C завтраками| Bed and breakfast'!V11*0.9</f>
        <v>16740</v>
      </c>
      <c r="W9" s="257">
        <f>'C завтраками| Bed and breakfast'!W11*0.9</f>
        <v>17820</v>
      </c>
      <c r="X9" s="257">
        <f>'C завтраками| Bed and breakfast'!X11*0.9</f>
        <v>19980</v>
      </c>
      <c r="Y9" s="257">
        <f>'C завтраками| Bed and breakfast'!Y11*0.9</f>
        <v>18900</v>
      </c>
      <c r="Z9" s="257">
        <f>'C завтраками| Bed and breakfast'!Z11*0.9</f>
        <v>18900</v>
      </c>
      <c r="AA9" s="257">
        <f>'C завтраками| Bed and breakfast'!AA11*0.9</f>
        <v>19980</v>
      </c>
      <c r="AB9" s="257">
        <f>'C завтраками| Bed and breakfast'!AB11*0.9</f>
        <v>19980</v>
      </c>
      <c r="AC9" s="257">
        <f>'C завтраками| Bed and breakfast'!AC11*0.9</f>
        <v>19980</v>
      </c>
      <c r="AD9" s="257">
        <f>'C завтраками| Bed and breakfast'!AD11*0.9</f>
        <v>19980</v>
      </c>
      <c r="AE9" s="257">
        <f>'C завтраками| Bed and breakfast'!AE11*0.9</f>
        <v>18900</v>
      </c>
      <c r="AF9" s="257">
        <f>'C завтраками| Bed and breakfast'!AF11*0.9</f>
        <v>18900</v>
      </c>
      <c r="AG9" s="257">
        <f>'C завтраками| Bed and breakfast'!AG11*0.9</f>
        <v>16740</v>
      </c>
      <c r="AH9" s="257">
        <f>'C завтраками| Bed and breakfast'!AH11*0.9</f>
        <v>15660</v>
      </c>
      <c r="AI9" s="257">
        <f>'C завтраками| Bed and breakfast'!AI11*0.9</f>
        <v>15660</v>
      </c>
      <c r="AJ9" s="257">
        <f>'C завтраками| Bed and breakfast'!AJ11*0.9</f>
        <v>16740</v>
      </c>
      <c r="AK9" s="257">
        <f>'C завтраками| Bed and breakfast'!AK11*0.9</f>
        <v>15660</v>
      </c>
      <c r="AL9" s="257">
        <f>'C завтраками| Bed and breakfast'!AL11*0.9</f>
        <v>17820</v>
      </c>
      <c r="AM9" s="257">
        <f>'C завтраками| Bed and breakfast'!AM11*0.9</f>
        <v>15660</v>
      </c>
    </row>
    <row r="10" spans="1:39" x14ac:dyDescent="0.2">
      <c r="A10" s="115" t="s">
        <v>135</v>
      </c>
      <c r="B10" s="257"/>
      <c r="C10" s="257"/>
      <c r="D10" s="257"/>
      <c r="E10" s="257"/>
      <c r="F10" s="257"/>
      <c r="G10" s="257"/>
      <c r="H10" s="257"/>
      <c r="I10" s="257"/>
      <c r="J10" s="257"/>
      <c r="K10" s="257"/>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c r="AL10" s="257"/>
      <c r="AM10" s="257"/>
    </row>
    <row r="11" spans="1:39" x14ac:dyDescent="0.2">
      <c r="A11" s="115">
        <v>1</v>
      </c>
      <c r="B11" s="257">
        <f>'C завтраками| Bed and breakfast'!B13*0.9</f>
        <v>22230</v>
      </c>
      <c r="C11" s="257">
        <f>'C завтраками| Bed and breakfast'!C13*0.9</f>
        <v>22230</v>
      </c>
      <c r="D11" s="257">
        <f>'C завтраками| Bed and breakfast'!D13*0.9</f>
        <v>20520</v>
      </c>
      <c r="E11" s="257">
        <f>'C завтраками| Bed and breakfast'!E13*0.9</f>
        <v>26100</v>
      </c>
      <c r="F11" s="257">
        <f>'C завтраками| Bed and breakfast'!F13*0.9</f>
        <v>27630</v>
      </c>
      <c r="G11" s="257">
        <f>'C завтраками| Bed and breakfast'!G13*0.9</f>
        <v>26100</v>
      </c>
      <c r="H11" s="257">
        <f>'C завтраками| Bed and breakfast'!H13*0.9</f>
        <v>20520</v>
      </c>
      <c r="I11" s="257">
        <f>'C завтраками| Bed and breakfast'!I13*0.9</f>
        <v>25470</v>
      </c>
      <c r="J11" s="257">
        <f>'C завтраками| Bed and breakfast'!J13*0.9</f>
        <v>26100</v>
      </c>
      <c r="K11" s="257">
        <f>'C завтраками| Bed and breakfast'!K13*0.9</f>
        <v>25470</v>
      </c>
      <c r="L11" s="257">
        <f>'C завтраками| Bed and breakfast'!L13*0.9</f>
        <v>25470</v>
      </c>
      <c r="M11" s="257">
        <f>'C завтраками| Bed and breakfast'!M13*0.9</f>
        <v>24390</v>
      </c>
      <c r="N11" s="257">
        <f>'C завтраками| Bed and breakfast'!N13*0.9</f>
        <v>24390</v>
      </c>
      <c r="O11" s="257">
        <f>'C завтраками| Bed and breakfast'!O13*0.9</f>
        <v>24390</v>
      </c>
      <c r="P11" s="257">
        <f>'C завтраками| Bed and breakfast'!P13*0.9</f>
        <v>24390</v>
      </c>
      <c r="Q11" s="257">
        <f>'C завтраками| Bed and breakfast'!Q13*0.9</f>
        <v>25470</v>
      </c>
      <c r="R11" s="257">
        <f>'C завтраками| Bed and breakfast'!R13*0.9</f>
        <v>27630</v>
      </c>
      <c r="S11" s="257">
        <f>'C завтраками| Bed and breakfast'!S13*0.9</f>
        <v>26100</v>
      </c>
      <c r="T11" s="257">
        <f>'C завтраками| Bed and breakfast'!T13*0.9</f>
        <v>25470</v>
      </c>
      <c r="U11" s="257">
        <f>'C завтраками| Bed and breakfast'!U13*0.9</f>
        <v>23310</v>
      </c>
      <c r="V11" s="257">
        <f>'C завтраками| Bed and breakfast'!V13*0.9</f>
        <v>22230</v>
      </c>
      <c r="W11" s="257">
        <f>'C завтраками| Bed and breakfast'!W13*0.9</f>
        <v>23310</v>
      </c>
      <c r="X11" s="257">
        <f>'C завтраками| Bed and breakfast'!X13*0.9</f>
        <v>25470</v>
      </c>
      <c r="Y11" s="257">
        <f>'C завтраками| Bed and breakfast'!Y13*0.9</f>
        <v>24390</v>
      </c>
      <c r="Z11" s="257">
        <f>'C завтраками| Bed and breakfast'!Z13*0.9</f>
        <v>24390</v>
      </c>
      <c r="AA11" s="257">
        <f>'C завтраками| Bed and breakfast'!AA13*0.9</f>
        <v>25470</v>
      </c>
      <c r="AB11" s="257">
        <f>'C завтраками| Bed and breakfast'!AB13*0.9</f>
        <v>25470</v>
      </c>
      <c r="AC11" s="257">
        <f>'C завтраками| Bed and breakfast'!AC13*0.9</f>
        <v>25470</v>
      </c>
      <c r="AD11" s="257">
        <f>'C завтраками| Bed and breakfast'!AD13*0.9</f>
        <v>25470</v>
      </c>
      <c r="AE11" s="257">
        <f>'C завтраками| Bed and breakfast'!AE13*0.9</f>
        <v>24390</v>
      </c>
      <c r="AF11" s="257">
        <f>'C завтраками| Bed and breakfast'!AF13*0.9</f>
        <v>24390</v>
      </c>
      <c r="AG11" s="257">
        <f>'C завтраками| Bed and breakfast'!AG13*0.9</f>
        <v>22230</v>
      </c>
      <c r="AH11" s="257">
        <f>'C завтраками| Bed and breakfast'!AH13*0.9</f>
        <v>21150</v>
      </c>
      <c r="AI11" s="257">
        <f>'C завтраками| Bed and breakfast'!AI13*0.9</f>
        <v>21150</v>
      </c>
      <c r="AJ11" s="257">
        <f>'C завтраками| Bed and breakfast'!AJ13*0.9</f>
        <v>22230</v>
      </c>
      <c r="AK11" s="257">
        <f>'C завтраками| Bed and breakfast'!AK13*0.9</f>
        <v>21150</v>
      </c>
      <c r="AL11" s="257">
        <f>'C завтраками| Bed and breakfast'!AL13*0.9</f>
        <v>23310</v>
      </c>
      <c r="AM11" s="257">
        <f>'C завтраками| Bed and breakfast'!AM13*0.9</f>
        <v>21150</v>
      </c>
    </row>
    <row r="12" spans="1:39" x14ac:dyDescent="0.2">
      <c r="A12" s="115">
        <v>2</v>
      </c>
      <c r="B12" s="257">
        <f>'C завтраками| Bed and breakfast'!B14*0.9</f>
        <v>23940</v>
      </c>
      <c r="C12" s="257">
        <f>'C завтраками| Bed and breakfast'!C14*0.9</f>
        <v>23940</v>
      </c>
      <c r="D12" s="257">
        <f>'C завтраками| Bed and breakfast'!D14*0.9</f>
        <v>22230</v>
      </c>
      <c r="E12" s="257">
        <f>'C завтраками| Bed and breakfast'!E14*0.9</f>
        <v>27810</v>
      </c>
      <c r="F12" s="257">
        <f>'C завтраками| Bed and breakfast'!F14*0.9</f>
        <v>29340</v>
      </c>
      <c r="G12" s="257">
        <f>'C завтраками| Bed and breakfast'!G14*0.9</f>
        <v>27810</v>
      </c>
      <c r="H12" s="257">
        <f>'C завтраками| Bed and breakfast'!H14*0.9</f>
        <v>22230</v>
      </c>
      <c r="I12" s="257">
        <f>'C завтраками| Bed and breakfast'!I14*0.9</f>
        <v>27180</v>
      </c>
      <c r="J12" s="257">
        <f>'C завтраками| Bed and breakfast'!J14*0.9</f>
        <v>27810</v>
      </c>
      <c r="K12" s="257">
        <f>'C завтраками| Bed and breakfast'!K14*0.9</f>
        <v>27180</v>
      </c>
      <c r="L12" s="257">
        <f>'C завтраками| Bed and breakfast'!L14*0.9</f>
        <v>27180</v>
      </c>
      <c r="M12" s="257">
        <f>'C завтраками| Bed and breakfast'!M14*0.9</f>
        <v>26100</v>
      </c>
      <c r="N12" s="257">
        <f>'C завтраками| Bed and breakfast'!N14*0.9</f>
        <v>26100</v>
      </c>
      <c r="O12" s="257">
        <f>'C завтраками| Bed and breakfast'!O14*0.9</f>
        <v>26100</v>
      </c>
      <c r="P12" s="257">
        <f>'C завтраками| Bed and breakfast'!P14*0.9</f>
        <v>26100</v>
      </c>
      <c r="Q12" s="257">
        <f>'C завтраками| Bed and breakfast'!Q14*0.9</f>
        <v>27180</v>
      </c>
      <c r="R12" s="257">
        <f>'C завтраками| Bed and breakfast'!R14*0.9</f>
        <v>29340</v>
      </c>
      <c r="S12" s="257">
        <f>'C завтраками| Bed and breakfast'!S14*0.9</f>
        <v>27810</v>
      </c>
      <c r="T12" s="257">
        <f>'C завтраками| Bed and breakfast'!T14*0.9</f>
        <v>27180</v>
      </c>
      <c r="U12" s="257">
        <f>'C завтраками| Bed and breakfast'!U14*0.9</f>
        <v>25020</v>
      </c>
      <c r="V12" s="257">
        <f>'C завтраками| Bed and breakfast'!V14*0.9</f>
        <v>23940</v>
      </c>
      <c r="W12" s="257">
        <f>'C завтраками| Bed and breakfast'!W14*0.9</f>
        <v>25020</v>
      </c>
      <c r="X12" s="257">
        <f>'C завтраками| Bed and breakfast'!X14*0.9</f>
        <v>27180</v>
      </c>
      <c r="Y12" s="257">
        <f>'C завтраками| Bed and breakfast'!Y14*0.9</f>
        <v>26100</v>
      </c>
      <c r="Z12" s="257">
        <f>'C завтраками| Bed and breakfast'!Z14*0.9</f>
        <v>26100</v>
      </c>
      <c r="AA12" s="257">
        <f>'C завтраками| Bed and breakfast'!AA14*0.9</f>
        <v>27180</v>
      </c>
      <c r="AB12" s="257">
        <f>'C завтраками| Bed and breakfast'!AB14*0.9</f>
        <v>27180</v>
      </c>
      <c r="AC12" s="257">
        <f>'C завтраками| Bed and breakfast'!AC14*0.9</f>
        <v>27180</v>
      </c>
      <c r="AD12" s="257">
        <f>'C завтраками| Bed and breakfast'!AD14*0.9</f>
        <v>27180</v>
      </c>
      <c r="AE12" s="257">
        <f>'C завтраками| Bed and breakfast'!AE14*0.9</f>
        <v>26100</v>
      </c>
      <c r="AF12" s="257">
        <f>'C завтраками| Bed and breakfast'!AF14*0.9</f>
        <v>26100</v>
      </c>
      <c r="AG12" s="257">
        <f>'C завтраками| Bed and breakfast'!AG14*0.9</f>
        <v>23940</v>
      </c>
      <c r="AH12" s="257">
        <f>'C завтраками| Bed and breakfast'!AH14*0.9</f>
        <v>22860</v>
      </c>
      <c r="AI12" s="257">
        <f>'C завтраками| Bed and breakfast'!AI14*0.9</f>
        <v>22860</v>
      </c>
      <c r="AJ12" s="257">
        <f>'C завтраками| Bed and breakfast'!AJ14*0.9</f>
        <v>23940</v>
      </c>
      <c r="AK12" s="257">
        <f>'C завтраками| Bed and breakfast'!AK14*0.9</f>
        <v>22860</v>
      </c>
      <c r="AL12" s="257">
        <f>'C завтраками| Bed and breakfast'!AL14*0.9</f>
        <v>25020</v>
      </c>
      <c r="AM12" s="257">
        <f>'C завтраками| Bed and breakfast'!AM14*0.9</f>
        <v>22860</v>
      </c>
    </row>
    <row r="13" spans="1:39" x14ac:dyDescent="0.2">
      <c r="A13" s="114" t="s">
        <v>137</v>
      </c>
      <c r="B13" s="257"/>
      <c r="C13" s="257"/>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7"/>
      <c r="AM13" s="257"/>
    </row>
    <row r="14" spans="1:39" x14ac:dyDescent="0.2">
      <c r="A14" s="115">
        <v>1</v>
      </c>
      <c r="B14" s="257">
        <f>'C завтраками| Bed and breakfast'!B16*0.9</f>
        <v>26730</v>
      </c>
      <c r="C14" s="257">
        <f>'C завтраками| Bed and breakfast'!C16*0.9</f>
        <v>26730</v>
      </c>
      <c r="D14" s="257">
        <f>'C завтраками| Bed and breakfast'!D16*0.9</f>
        <v>25020</v>
      </c>
      <c r="E14" s="257">
        <f>'C завтраками| Bed and breakfast'!E16*0.9</f>
        <v>30600</v>
      </c>
      <c r="F14" s="257">
        <f>'C завтраками| Bed and breakfast'!F16*0.9</f>
        <v>32130</v>
      </c>
      <c r="G14" s="257">
        <f>'C завтраками| Bed and breakfast'!G16*0.9</f>
        <v>30600</v>
      </c>
      <c r="H14" s="257">
        <f>'C завтраками| Bed and breakfast'!H16*0.9</f>
        <v>25020</v>
      </c>
      <c r="I14" s="257">
        <f>'C завтраками| Bed and breakfast'!I16*0.9</f>
        <v>29970</v>
      </c>
      <c r="J14" s="257">
        <f>'C завтраками| Bed and breakfast'!J16*0.9</f>
        <v>30600</v>
      </c>
      <c r="K14" s="257">
        <f>'C завтраками| Bed and breakfast'!K16*0.9</f>
        <v>29970</v>
      </c>
      <c r="L14" s="257">
        <f>'C завтраками| Bed and breakfast'!L16*0.9</f>
        <v>29970</v>
      </c>
      <c r="M14" s="257">
        <f>'C завтраками| Bed and breakfast'!M16*0.9</f>
        <v>28890</v>
      </c>
      <c r="N14" s="257">
        <f>'C завтраками| Bed and breakfast'!N16*0.9</f>
        <v>28890</v>
      </c>
      <c r="O14" s="257">
        <f>'C завтраками| Bed and breakfast'!O16*0.9</f>
        <v>28890</v>
      </c>
      <c r="P14" s="257">
        <f>'C завтраками| Bed and breakfast'!P16*0.9</f>
        <v>28890</v>
      </c>
      <c r="Q14" s="257">
        <f>'C завтраками| Bed and breakfast'!Q16*0.9</f>
        <v>29970</v>
      </c>
      <c r="R14" s="257">
        <f>'C завтраками| Bed and breakfast'!R16*0.9</f>
        <v>32130</v>
      </c>
      <c r="S14" s="257">
        <f>'C завтраками| Bed and breakfast'!S16*0.9</f>
        <v>30600</v>
      </c>
      <c r="T14" s="257">
        <f>'C завтраками| Bed and breakfast'!T16*0.9</f>
        <v>29970</v>
      </c>
      <c r="U14" s="257">
        <f>'C завтраками| Bed and breakfast'!U16*0.9</f>
        <v>27810</v>
      </c>
      <c r="V14" s="257">
        <f>'C завтраками| Bed and breakfast'!V16*0.9</f>
        <v>26730</v>
      </c>
      <c r="W14" s="257">
        <f>'C завтраками| Bed and breakfast'!W16*0.9</f>
        <v>27810</v>
      </c>
      <c r="X14" s="257">
        <f>'C завтраками| Bed and breakfast'!X16*0.9</f>
        <v>29970</v>
      </c>
      <c r="Y14" s="257">
        <f>'C завтраками| Bed and breakfast'!Y16*0.9</f>
        <v>28890</v>
      </c>
      <c r="Z14" s="257">
        <f>'C завтраками| Bed and breakfast'!Z16*0.9</f>
        <v>28890</v>
      </c>
      <c r="AA14" s="257">
        <f>'C завтраками| Bed and breakfast'!AA16*0.9</f>
        <v>29970</v>
      </c>
      <c r="AB14" s="257">
        <f>'C завтраками| Bed and breakfast'!AB16*0.9</f>
        <v>29970</v>
      </c>
      <c r="AC14" s="257">
        <f>'C завтраками| Bed and breakfast'!AC16*0.9</f>
        <v>29970</v>
      </c>
      <c r="AD14" s="257">
        <f>'C завтраками| Bed and breakfast'!AD16*0.9</f>
        <v>29970</v>
      </c>
      <c r="AE14" s="257">
        <f>'C завтраками| Bed and breakfast'!AE16*0.9</f>
        <v>28890</v>
      </c>
      <c r="AF14" s="257">
        <f>'C завтраками| Bed and breakfast'!AF16*0.9</f>
        <v>28890</v>
      </c>
      <c r="AG14" s="257">
        <f>'C завтраками| Bed and breakfast'!AG16*0.9</f>
        <v>26730</v>
      </c>
      <c r="AH14" s="257">
        <f>'C завтраками| Bed and breakfast'!AH16*0.9</f>
        <v>25650</v>
      </c>
      <c r="AI14" s="257">
        <f>'C завтраками| Bed and breakfast'!AI16*0.9</f>
        <v>25650</v>
      </c>
      <c r="AJ14" s="257">
        <f>'C завтраками| Bed and breakfast'!AJ16*0.9</f>
        <v>26730</v>
      </c>
      <c r="AK14" s="257">
        <f>'C завтраками| Bed and breakfast'!AK16*0.9</f>
        <v>25650</v>
      </c>
      <c r="AL14" s="257">
        <f>'C завтраками| Bed and breakfast'!AL16*0.9</f>
        <v>27810</v>
      </c>
      <c r="AM14" s="257">
        <f>'C завтраками| Bed and breakfast'!AM16*0.9</f>
        <v>25650</v>
      </c>
    </row>
    <row r="15" spans="1:39" x14ac:dyDescent="0.2">
      <c r="A15" s="115">
        <v>2</v>
      </c>
      <c r="B15" s="257">
        <f>'C завтраками| Bed and breakfast'!B17*0.9</f>
        <v>28440</v>
      </c>
      <c r="C15" s="257">
        <f>'C завтраками| Bed and breakfast'!C17*0.9</f>
        <v>28440</v>
      </c>
      <c r="D15" s="257">
        <f>'C завтраками| Bed and breakfast'!D17*0.9</f>
        <v>26730</v>
      </c>
      <c r="E15" s="257">
        <f>'C завтраками| Bed and breakfast'!E17*0.9</f>
        <v>32310</v>
      </c>
      <c r="F15" s="257">
        <f>'C завтраками| Bed and breakfast'!F17*0.9</f>
        <v>33840</v>
      </c>
      <c r="G15" s="257">
        <f>'C завтраками| Bed and breakfast'!G17*0.9</f>
        <v>32310</v>
      </c>
      <c r="H15" s="257">
        <f>'C завтраками| Bed and breakfast'!H17*0.9</f>
        <v>26730</v>
      </c>
      <c r="I15" s="257">
        <f>'C завтраками| Bed and breakfast'!I17*0.9</f>
        <v>31680</v>
      </c>
      <c r="J15" s="257">
        <f>'C завтраками| Bed and breakfast'!J17*0.9</f>
        <v>32310</v>
      </c>
      <c r="K15" s="257">
        <f>'C завтраками| Bed and breakfast'!K17*0.9</f>
        <v>31680</v>
      </c>
      <c r="L15" s="257">
        <f>'C завтраками| Bed and breakfast'!L17*0.9</f>
        <v>31680</v>
      </c>
      <c r="M15" s="257">
        <f>'C завтраками| Bed and breakfast'!M17*0.9</f>
        <v>30600</v>
      </c>
      <c r="N15" s="257">
        <f>'C завтраками| Bed and breakfast'!N17*0.9</f>
        <v>30600</v>
      </c>
      <c r="O15" s="257">
        <f>'C завтраками| Bed and breakfast'!O17*0.9</f>
        <v>30600</v>
      </c>
      <c r="P15" s="257">
        <f>'C завтраками| Bed and breakfast'!P17*0.9</f>
        <v>30600</v>
      </c>
      <c r="Q15" s="257">
        <f>'C завтраками| Bed and breakfast'!Q17*0.9</f>
        <v>31680</v>
      </c>
      <c r="R15" s="257">
        <f>'C завтраками| Bed and breakfast'!R17*0.9</f>
        <v>33840</v>
      </c>
      <c r="S15" s="257">
        <f>'C завтраками| Bed and breakfast'!S17*0.9</f>
        <v>32310</v>
      </c>
      <c r="T15" s="257">
        <f>'C завтраками| Bed and breakfast'!T17*0.9</f>
        <v>31680</v>
      </c>
      <c r="U15" s="257">
        <f>'C завтраками| Bed and breakfast'!U17*0.9</f>
        <v>29520</v>
      </c>
      <c r="V15" s="257">
        <f>'C завтраками| Bed and breakfast'!V17*0.9</f>
        <v>28440</v>
      </c>
      <c r="W15" s="257">
        <f>'C завтраками| Bed and breakfast'!W17*0.9</f>
        <v>29520</v>
      </c>
      <c r="X15" s="257">
        <f>'C завтраками| Bed and breakfast'!X17*0.9</f>
        <v>31680</v>
      </c>
      <c r="Y15" s="257">
        <f>'C завтраками| Bed and breakfast'!Y17*0.9</f>
        <v>30600</v>
      </c>
      <c r="Z15" s="257">
        <f>'C завтраками| Bed and breakfast'!Z17*0.9</f>
        <v>30600</v>
      </c>
      <c r="AA15" s="257">
        <f>'C завтраками| Bed and breakfast'!AA17*0.9</f>
        <v>31680</v>
      </c>
      <c r="AB15" s="257">
        <f>'C завтраками| Bed and breakfast'!AB17*0.9</f>
        <v>31680</v>
      </c>
      <c r="AC15" s="257">
        <f>'C завтраками| Bed and breakfast'!AC17*0.9</f>
        <v>31680</v>
      </c>
      <c r="AD15" s="257">
        <f>'C завтраками| Bed and breakfast'!AD17*0.9</f>
        <v>31680</v>
      </c>
      <c r="AE15" s="257">
        <f>'C завтраками| Bed and breakfast'!AE17*0.9</f>
        <v>30600</v>
      </c>
      <c r="AF15" s="257">
        <f>'C завтраками| Bed and breakfast'!AF17*0.9</f>
        <v>30600</v>
      </c>
      <c r="AG15" s="257">
        <f>'C завтраками| Bed and breakfast'!AG17*0.9</f>
        <v>28440</v>
      </c>
      <c r="AH15" s="257">
        <f>'C завтраками| Bed and breakfast'!AH17*0.9</f>
        <v>27360</v>
      </c>
      <c r="AI15" s="257">
        <f>'C завтраками| Bed and breakfast'!AI17*0.9</f>
        <v>27360</v>
      </c>
      <c r="AJ15" s="257">
        <f>'C завтраками| Bed and breakfast'!AJ17*0.9</f>
        <v>28440</v>
      </c>
      <c r="AK15" s="257">
        <f>'C завтраками| Bed and breakfast'!AK17*0.9</f>
        <v>27360</v>
      </c>
      <c r="AL15" s="257">
        <f>'C завтраками| Bed and breakfast'!AL17*0.9</f>
        <v>29520</v>
      </c>
      <c r="AM15" s="257">
        <f>'C завтраками| Bed and breakfast'!AM17*0.9</f>
        <v>27360</v>
      </c>
    </row>
    <row r="16" spans="1:39" x14ac:dyDescent="0.2">
      <c r="A16" s="97" t="s">
        <v>139</v>
      </c>
      <c r="B16" s="257"/>
      <c r="C16" s="257"/>
      <c r="D16" s="257"/>
      <c r="E16" s="257"/>
      <c r="F16" s="257"/>
      <c r="G16" s="257"/>
      <c r="H16" s="257"/>
      <c r="I16" s="257"/>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257"/>
    </row>
    <row r="17" spans="1:39" x14ac:dyDescent="0.2">
      <c r="A17" s="299" t="s">
        <v>78</v>
      </c>
      <c r="B17" s="257">
        <f>'C завтраками| Bed and breakfast'!B19*0.9</f>
        <v>54540</v>
      </c>
      <c r="C17" s="257">
        <f>'C завтраками| Bed and breakfast'!C19*0.9</f>
        <v>54540</v>
      </c>
      <c r="D17" s="257">
        <f>'C завтраками| Bed and breakfast'!D19*0.9</f>
        <v>52830</v>
      </c>
      <c r="E17" s="257">
        <f>'C завтраками| Bed and breakfast'!E19*0.9</f>
        <v>58410</v>
      </c>
      <c r="F17" s="257">
        <f>'C завтраками| Bed and breakfast'!F19*0.9</f>
        <v>59940</v>
      </c>
      <c r="G17" s="257">
        <f>'C завтраками| Bed and breakfast'!G19*0.9</f>
        <v>58410</v>
      </c>
      <c r="H17" s="257">
        <f>'C завтраками| Bed and breakfast'!H19*0.9</f>
        <v>52830</v>
      </c>
      <c r="I17" s="257">
        <f>'C завтраками| Bed and breakfast'!I19*0.9</f>
        <v>57780</v>
      </c>
      <c r="J17" s="257">
        <f>'C завтраками| Bed and breakfast'!J19*0.9</f>
        <v>58410</v>
      </c>
      <c r="K17" s="257">
        <f>'C завтраками| Bed and breakfast'!K19*0.9</f>
        <v>57780</v>
      </c>
      <c r="L17" s="257">
        <f>'C завтраками| Bed and breakfast'!L19*0.9</f>
        <v>57780</v>
      </c>
      <c r="M17" s="257">
        <f>'C завтраками| Bed and breakfast'!M19*0.9</f>
        <v>56700</v>
      </c>
      <c r="N17" s="257">
        <f>'C завтраками| Bed and breakfast'!N19*0.9</f>
        <v>56700</v>
      </c>
      <c r="O17" s="257">
        <f>'C завтраками| Bed and breakfast'!O19*0.9</f>
        <v>56700</v>
      </c>
      <c r="P17" s="257">
        <f>'C завтраками| Bed and breakfast'!P19*0.9</f>
        <v>56700</v>
      </c>
      <c r="Q17" s="257">
        <f>'C завтраками| Bed and breakfast'!Q19*0.9</f>
        <v>57780</v>
      </c>
      <c r="R17" s="257">
        <f>'C завтраками| Bed and breakfast'!R19*0.9</f>
        <v>59940</v>
      </c>
      <c r="S17" s="257">
        <f>'C завтраками| Bed and breakfast'!S19*0.9</f>
        <v>58410</v>
      </c>
      <c r="T17" s="257">
        <f>'C завтраками| Bed and breakfast'!T19*0.9</f>
        <v>57780</v>
      </c>
      <c r="U17" s="257">
        <f>'C завтраками| Bed and breakfast'!U19*0.9</f>
        <v>55620</v>
      </c>
      <c r="V17" s="257">
        <f>'C завтраками| Bed and breakfast'!V19*0.9</f>
        <v>54540</v>
      </c>
      <c r="W17" s="257">
        <f>'C завтраками| Bed and breakfast'!W19*0.9</f>
        <v>55620</v>
      </c>
      <c r="X17" s="257">
        <f>'C завтраками| Bed and breakfast'!X19*0.9</f>
        <v>57780</v>
      </c>
      <c r="Y17" s="257">
        <f>'C завтраками| Bed and breakfast'!Y19*0.9</f>
        <v>56700</v>
      </c>
      <c r="Z17" s="257">
        <f>'C завтраками| Bed and breakfast'!Z19*0.9</f>
        <v>56700</v>
      </c>
      <c r="AA17" s="257">
        <f>'C завтраками| Bed and breakfast'!AA19*0.9</f>
        <v>57780</v>
      </c>
      <c r="AB17" s="257">
        <f>'C завтраками| Bed and breakfast'!AB19*0.9</f>
        <v>57780</v>
      </c>
      <c r="AC17" s="257">
        <f>'C завтраками| Bed and breakfast'!AC19*0.9</f>
        <v>57780</v>
      </c>
      <c r="AD17" s="257">
        <f>'C завтраками| Bed and breakfast'!AD19*0.9</f>
        <v>57780</v>
      </c>
      <c r="AE17" s="257">
        <f>'C завтраками| Bed and breakfast'!AE19*0.9</f>
        <v>56700</v>
      </c>
      <c r="AF17" s="257">
        <f>'C завтраками| Bed and breakfast'!AF19*0.9</f>
        <v>56700</v>
      </c>
      <c r="AG17" s="257">
        <f>'C завтраками| Bed and breakfast'!AG19*0.9</f>
        <v>54540</v>
      </c>
      <c r="AH17" s="257">
        <f>'C завтраками| Bed and breakfast'!AH19*0.9</f>
        <v>53460</v>
      </c>
      <c r="AI17" s="257">
        <f>'C завтраками| Bed and breakfast'!AI19*0.9</f>
        <v>53460</v>
      </c>
      <c r="AJ17" s="257">
        <f>'C завтраками| Bed and breakfast'!AJ19*0.9</f>
        <v>54540</v>
      </c>
      <c r="AK17" s="257">
        <f>'C завтраками| Bed and breakfast'!AK19*0.9</f>
        <v>53460</v>
      </c>
      <c r="AL17" s="257">
        <f>'C завтраками| Bed and breakfast'!AL19*0.9</f>
        <v>55620</v>
      </c>
      <c r="AM17" s="257">
        <f>'C завтраками| Bed and breakfast'!AM19*0.9</f>
        <v>53460</v>
      </c>
    </row>
    <row r="18" spans="1:39" x14ac:dyDescent="0.2">
      <c r="A18" s="97" t="s">
        <v>138</v>
      </c>
      <c r="B18" s="257"/>
      <c r="C18" s="257"/>
      <c r="D18" s="257"/>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row>
    <row r="19" spans="1:39" x14ac:dyDescent="0.2">
      <c r="A19" s="299" t="s">
        <v>67</v>
      </c>
      <c r="B19" s="257">
        <f>'C завтраками| Bed and breakfast'!B21*0.9</f>
        <v>72540</v>
      </c>
      <c r="C19" s="257">
        <f>'C завтраками| Bed and breakfast'!C21*0.9</f>
        <v>72540</v>
      </c>
      <c r="D19" s="257">
        <f>'C завтраками| Bed and breakfast'!D21*0.9</f>
        <v>70830</v>
      </c>
      <c r="E19" s="257">
        <f>'C завтраками| Bed and breakfast'!E21*0.9</f>
        <v>76410</v>
      </c>
      <c r="F19" s="257">
        <f>'C завтраками| Bed and breakfast'!F21*0.9</f>
        <v>77940</v>
      </c>
      <c r="G19" s="257">
        <f>'C завтраками| Bed and breakfast'!G21*0.9</f>
        <v>76410</v>
      </c>
      <c r="H19" s="257">
        <f>'C завтраками| Bed and breakfast'!H21*0.9</f>
        <v>70830</v>
      </c>
      <c r="I19" s="257">
        <f>'C завтраками| Bed and breakfast'!I21*0.9</f>
        <v>75780</v>
      </c>
      <c r="J19" s="257">
        <f>'C завтраками| Bed and breakfast'!J21*0.9</f>
        <v>76410</v>
      </c>
      <c r="K19" s="257">
        <f>'C завтраками| Bed and breakfast'!K21*0.9</f>
        <v>75780</v>
      </c>
      <c r="L19" s="257">
        <f>'C завтраками| Bed and breakfast'!L21*0.9</f>
        <v>75780</v>
      </c>
      <c r="M19" s="257">
        <f>'C завтраками| Bed and breakfast'!M21*0.9</f>
        <v>74700</v>
      </c>
      <c r="N19" s="257">
        <f>'C завтраками| Bed and breakfast'!N21*0.9</f>
        <v>74700</v>
      </c>
      <c r="O19" s="257">
        <f>'C завтраками| Bed and breakfast'!O21*0.9</f>
        <v>74700</v>
      </c>
      <c r="P19" s="257">
        <f>'C завтраками| Bed and breakfast'!P21*0.9</f>
        <v>74700</v>
      </c>
      <c r="Q19" s="257">
        <f>'C завтраками| Bed and breakfast'!Q21*0.9</f>
        <v>75780</v>
      </c>
      <c r="R19" s="257">
        <f>'C завтраками| Bed and breakfast'!R21*0.9</f>
        <v>77940</v>
      </c>
      <c r="S19" s="257">
        <f>'C завтраками| Bed and breakfast'!S21*0.9</f>
        <v>76410</v>
      </c>
      <c r="T19" s="257">
        <f>'C завтраками| Bed and breakfast'!T21*0.9</f>
        <v>75780</v>
      </c>
      <c r="U19" s="257">
        <f>'C завтраками| Bed and breakfast'!U21*0.9</f>
        <v>73620</v>
      </c>
      <c r="V19" s="257">
        <f>'C завтраками| Bed and breakfast'!V21*0.9</f>
        <v>72540</v>
      </c>
      <c r="W19" s="257">
        <f>'C завтраками| Bed and breakfast'!W21*0.9</f>
        <v>73620</v>
      </c>
      <c r="X19" s="257">
        <f>'C завтраками| Bed and breakfast'!X21*0.9</f>
        <v>75780</v>
      </c>
      <c r="Y19" s="257">
        <f>'C завтраками| Bed and breakfast'!Y21*0.9</f>
        <v>74700</v>
      </c>
      <c r="Z19" s="257">
        <f>'C завтраками| Bed and breakfast'!Z21*0.9</f>
        <v>74700</v>
      </c>
      <c r="AA19" s="257">
        <f>'C завтраками| Bed and breakfast'!AA21*0.9</f>
        <v>75780</v>
      </c>
      <c r="AB19" s="257">
        <f>'C завтраками| Bed and breakfast'!AB21*0.9</f>
        <v>75780</v>
      </c>
      <c r="AC19" s="257">
        <f>'C завтраками| Bed and breakfast'!AC21*0.9</f>
        <v>75780</v>
      </c>
      <c r="AD19" s="257">
        <f>'C завтраками| Bed and breakfast'!AD21*0.9</f>
        <v>75780</v>
      </c>
      <c r="AE19" s="257">
        <f>'C завтраками| Bed and breakfast'!AE21*0.9</f>
        <v>74700</v>
      </c>
      <c r="AF19" s="257">
        <f>'C завтраками| Bed and breakfast'!AF21*0.9</f>
        <v>74700</v>
      </c>
      <c r="AG19" s="257">
        <f>'C завтраками| Bed and breakfast'!AG21*0.9</f>
        <v>72540</v>
      </c>
      <c r="AH19" s="257">
        <f>'C завтраками| Bed and breakfast'!AH21*0.9</f>
        <v>71460</v>
      </c>
      <c r="AI19" s="257">
        <f>'C завтраками| Bed and breakfast'!AI21*0.9</f>
        <v>71460</v>
      </c>
      <c r="AJ19" s="257">
        <f>'C завтраками| Bed and breakfast'!AJ21*0.9</f>
        <v>72540</v>
      </c>
      <c r="AK19" s="257">
        <f>'C завтраками| Bed and breakfast'!AK21*0.9</f>
        <v>71460</v>
      </c>
      <c r="AL19" s="257">
        <f>'C завтраками| Bed and breakfast'!AL21*0.9</f>
        <v>73620</v>
      </c>
      <c r="AM19" s="257">
        <f>'C завтраками| Bed and breakfast'!AM21*0.9</f>
        <v>71460</v>
      </c>
    </row>
    <row r="20" spans="1:39" x14ac:dyDescent="0.2">
      <c r="A20" s="86"/>
      <c r="B20" s="258"/>
      <c r="C20" s="258"/>
      <c r="D20" s="258"/>
      <c r="E20" s="258"/>
      <c r="F20" s="258"/>
      <c r="G20" s="258"/>
      <c r="H20" s="258"/>
      <c r="I20" s="258"/>
      <c r="J20" s="258"/>
      <c r="K20" s="258"/>
      <c r="L20" s="258"/>
      <c r="M20" s="258"/>
      <c r="N20" s="258"/>
      <c r="O20" s="258"/>
      <c r="P20" s="258"/>
      <c r="Q20" s="258"/>
      <c r="R20" s="258"/>
      <c r="S20" s="258"/>
      <c r="T20" s="258"/>
      <c r="U20" s="258"/>
      <c r="V20" s="258"/>
      <c r="W20" s="258"/>
    </row>
    <row r="21" spans="1:39" ht="135" x14ac:dyDescent="0.2">
      <c r="A21" s="334" t="s">
        <v>377</v>
      </c>
    </row>
    <row r="22" spans="1:39" x14ac:dyDescent="0.2">
      <c r="A22" s="191" t="s">
        <v>143</v>
      </c>
    </row>
    <row r="23" spans="1:39" x14ac:dyDescent="0.2">
      <c r="A23" s="120" t="s">
        <v>378</v>
      </c>
    </row>
    <row r="24" spans="1:39" x14ac:dyDescent="0.2">
      <c r="A24" s="120" t="s">
        <v>379</v>
      </c>
    </row>
    <row r="25" spans="1:39" x14ac:dyDescent="0.2">
      <c r="A25" s="163"/>
    </row>
    <row r="26" spans="1:39" x14ac:dyDescent="0.2">
      <c r="A26" s="191" t="s">
        <v>128</v>
      </c>
    </row>
    <row r="27" spans="1:39" x14ac:dyDescent="0.2">
      <c r="A27" s="116" t="s">
        <v>342</v>
      </c>
    </row>
    <row r="28" spans="1:39" x14ac:dyDescent="0.2">
      <c r="A28" s="116" t="s">
        <v>343</v>
      </c>
    </row>
    <row r="29" spans="1:39" x14ac:dyDescent="0.2">
      <c r="A29" s="116" t="s">
        <v>380</v>
      </c>
    </row>
    <row r="30" spans="1:39" x14ac:dyDescent="0.2">
      <c r="A30" s="215" t="s">
        <v>131</v>
      </c>
    </row>
    <row r="31" spans="1:39" x14ac:dyDescent="0.2">
      <c r="A31" s="116" t="s">
        <v>344</v>
      </c>
    </row>
    <row r="32" spans="1:39" x14ac:dyDescent="0.2">
      <c r="A32" s="234" t="s">
        <v>247</v>
      </c>
    </row>
    <row r="33" spans="1:1" ht="31.5" x14ac:dyDescent="0.2">
      <c r="A33" s="192" t="s">
        <v>350</v>
      </c>
    </row>
    <row r="34" spans="1:1" ht="42" x14ac:dyDescent="0.2">
      <c r="A34" s="243" t="s">
        <v>345</v>
      </c>
    </row>
    <row r="35" spans="1:1" ht="21" x14ac:dyDescent="0.2">
      <c r="A35" s="243" t="s">
        <v>346</v>
      </c>
    </row>
    <row r="36" spans="1:1" ht="21" x14ac:dyDescent="0.2">
      <c r="A36" s="243" t="s">
        <v>381</v>
      </c>
    </row>
    <row r="37" spans="1:1" ht="63" x14ac:dyDescent="0.2">
      <c r="A37" s="243" t="s">
        <v>382</v>
      </c>
    </row>
    <row r="38" spans="1:1" ht="42" x14ac:dyDescent="0.2">
      <c r="A38" s="192" t="s">
        <v>383</v>
      </c>
    </row>
    <row r="39" spans="1:1" ht="31.5" x14ac:dyDescent="0.2">
      <c r="A39" s="243" t="s">
        <v>384</v>
      </c>
    </row>
    <row r="40" spans="1:1" ht="21" x14ac:dyDescent="0.2">
      <c r="A40" s="243" t="s">
        <v>385</v>
      </c>
    </row>
    <row r="41" spans="1:1" ht="42" x14ac:dyDescent="0.2">
      <c r="A41" s="166" t="s">
        <v>170</v>
      </c>
    </row>
    <row r="42" spans="1:1" ht="63" x14ac:dyDescent="0.2">
      <c r="A42" s="198" t="s">
        <v>347</v>
      </c>
    </row>
    <row r="43" spans="1:1" ht="21" x14ac:dyDescent="0.2">
      <c r="A43" s="185" t="s">
        <v>166</v>
      </c>
    </row>
    <row r="44" spans="1:1" ht="42.75" x14ac:dyDescent="0.2">
      <c r="A44" s="153" t="s">
        <v>348</v>
      </c>
    </row>
    <row r="45" spans="1:1" ht="21" x14ac:dyDescent="0.2">
      <c r="A45" s="131" t="s">
        <v>168</v>
      </c>
    </row>
    <row r="46" spans="1:1" x14ac:dyDescent="0.2">
      <c r="A46" s="133"/>
    </row>
    <row r="47" spans="1:1" x14ac:dyDescent="0.2">
      <c r="A47" s="134" t="s">
        <v>133</v>
      </c>
    </row>
    <row r="48" spans="1:1" ht="24" x14ac:dyDescent="0.2">
      <c r="A48" s="135" t="s">
        <v>395</v>
      </c>
    </row>
    <row r="49" spans="1:1" x14ac:dyDescent="0.2">
      <c r="A49" s="135"/>
    </row>
    <row r="50" spans="1:1" x14ac:dyDescent="0.2">
      <c r="A50" s="297"/>
    </row>
    <row r="51" spans="1:1" x14ac:dyDescent="0.2">
      <c r="A51" s="297"/>
    </row>
    <row r="52" spans="1:1" x14ac:dyDescent="0.2">
      <c r="A52" s="297"/>
    </row>
    <row r="53" spans="1:1" x14ac:dyDescent="0.2">
      <c r="A53" s="297"/>
    </row>
  </sheetData>
  <pageMargins left="0.7" right="0.7" top="0.75" bottom="0.75" header="0.3" footer="0.3"/>
  <pageSetup orientation="portrait"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zoomScaleNormal="100" workbookViewId="0">
      <pane xSplit="1" topLeftCell="B1" activePane="topRight" state="frozen"/>
      <selection pane="topRight" activeCell="B1" sqref="B1:D1048576"/>
    </sheetView>
  </sheetViews>
  <sheetFormatPr defaultColWidth="8.7109375" defaultRowHeight="12.75" x14ac:dyDescent="0.2"/>
  <cols>
    <col min="1" max="1" width="82.5703125" style="212" customWidth="1"/>
    <col min="2" max="16384" width="8.7109375" style="212"/>
  </cols>
  <sheetData>
    <row r="1" spans="1:5" x14ac:dyDescent="0.2">
      <c r="A1" s="273" t="s">
        <v>134</v>
      </c>
    </row>
    <row r="2" spans="1:5" ht="18" customHeight="1" x14ac:dyDescent="0.2">
      <c r="A2" s="239" t="s">
        <v>312</v>
      </c>
      <c r="B2" s="245" t="e">
        <f>'C завтраками| Bed and breakfast'!#REF!</f>
        <v>#REF!</v>
      </c>
      <c r="C2" s="245" t="e">
        <f>'C завтраками| Bed and breakfast'!#REF!</f>
        <v>#REF!</v>
      </c>
      <c r="D2" s="245" t="e">
        <f>'C завтраками| Bed and breakfast'!#REF!</f>
        <v>#REF!</v>
      </c>
      <c r="E2" s="245" t="e">
        <f>'C завтраками| Bed and breakfast'!#REF!</f>
        <v>#REF!</v>
      </c>
    </row>
    <row r="3" spans="1:5" x14ac:dyDescent="0.2">
      <c r="A3" s="110" t="s">
        <v>124</v>
      </c>
      <c r="B3" s="245" t="e">
        <f>'C завтраками| Bed and breakfast'!#REF!</f>
        <v>#REF!</v>
      </c>
      <c r="C3" s="245" t="e">
        <f>'C завтраками| Bed and breakfast'!#REF!</f>
        <v>#REF!</v>
      </c>
      <c r="D3" s="245" t="e">
        <f>'C завтраками| Bed and breakfast'!#REF!</f>
        <v>#REF!</v>
      </c>
      <c r="E3" s="245" t="e">
        <f>'C завтраками| Bed and breakfast'!#REF!</f>
        <v>#REF!</v>
      </c>
    </row>
    <row r="4" spans="1:5" x14ac:dyDescent="0.2">
      <c r="A4" s="113" t="s">
        <v>148</v>
      </c>
      <c r="B4" s="258"/>
      <c r="C4" s="258"/>
      <c r="D4" s="258"/>
      <c r="E4" s="258"/>
    </row>
    <row r="5" spans="1:5" x14ac:dyDescent="0.2">
      <c r="A5" s="115">
        <v>1</v>
      </c>
      <c r="B5" s="257" t="e">
        <f>'C завтраками| Bed and breakfast'!#REF!*0.9</f>
        <v>#REF!</v>
      </c>
      <c r="C5" s="257" t="e">
        <f>'C завтраками| Bed and breakfast'!#REF!*0.9</f>
        <v>#REF!</v>
      </c>
      <c r="D5" s="257" t="e">
        <f>'C завтраками| Bed and breakfast'!#REF!*0.9</f>
        <v>#REF!</v>
      </c>
      <c r="E5" s="257" t="e">
        <f>'C завтраками| Bed and breakfast'!#REF!*0.9</f>
        <v>#REF!</v>
      </c>
    </row>
    <row r="6" spans="1:5" x14ac:dyDescent="0.2">
      <c r="A6" s="115">
        <v>2</v>
      </c>
      <c r="B6" s="257" t="e">
        <f>'C завтраками| Bed and breakfast'!#REF!*0.9</f>
        <v>#REF!</v>
      </c>
      <c r="C6" s="257" t="e">
        <f>'C завтраками| Bed and breakfast'!#REF!*0.9</f>
        <v>#REF!</v>
      </c>
      <c r="D6" s="257" t="e">
        <f>'C завтраками| Bed and breakfast'!#REF!*0.9</f>
        <v>#REF!</v>
      </c>
      <c r="E6" s="257" t="e">
        <f>'C завтраками| Bed and breakfast'!#REF!*0.9</f>
        <v>#REF!</v>
      </c>
    </row>
    <row r="7" spans="1:5" x14ac:dyDescent="0.2">
      <c r="A7" s="115" t="s">
        <v>149</v>
      </c>
      <c r="B7" s="257"/>
      <c r="C7" s="257"/>
      <c r="D7" s="257"/>
      <c r="E7" s="257"/>
    </row>
    <row r="8" spans="1:5" x14ac:dyDescent="0.2">
      <c r="A8" s="115">
        <v>1</v>
      </c>
      <c r="B8" s="257" t="e">
        <f>'C завтраками| Bed and breakfast'!#REF!*0.9</f>
        <v>#REF!</v>
      </c>
      <c r="C8" s="257" t="e">
        <f>'C завтраками| Bed and breakfast'!#REF!*0.9</f>
        <v>#REF!</v>
      </c>
      <c r="D8" s="257" t="e">
        <f>'C завтраками| Bed and breakfast'!#REF!*0.9</f>
        <v>#REF!</v>
      </c>
      <c r="E8" s="257" t="e">
        <f>'C завтраками| Bed and breakfast'!#REF!*0.9</f>
        <v>#REF!</v>
      </c>
    </row>
    <row r="9" spans="1:5" x14ac:dyDescent="0.2">
      <c r="A9" s="115">
        <v>2</v>
      </c>
      <c r="B9" s="257" t="e">
        <f>'C завтраками| Bed and breakfast'!#REF!*0.9</f>
        <v>#REF!</v>
      </c>
      <c r="C9" s="257" t="e">
        <f>'C завтраками| Bed and breakfast'!#REF!*0.9</f>
        <v>#REF!</v>
      </c>
      <c r="D9" s="257" t="e">
        <f>'C завтраками| Bed and breakfast'!#REF!*0.9</f>
        <v>#REF!</v>
      </c>
      <c r="E9" s="257" t="e">
        <f>'C завтраками| Bed and breakfast'!#REF!*0.9</f>
        <v>#REF!</v>
      </c>
    </row>
    <row r="10" spans="1:5" x14ac:dyDescent="0.2">
      <c r="A10" s="115" t="s">
        <v>135</v>
      </c>
      <c r="B10" s="257"/>
      <c r="C10" s="257"/>
      <c r="D10" s="257"/>
      <c r="E10" s="257"/>
    </row>
    <row r="11" spans="1:5" x14ac:dyDescent="0.2">
      <c r="A11" s="115">
        <v>1</v>
      </c>
      <c r="B11" s="257" t="e">
        <f>'C завтраками| Bed and breakfast'!#REF!*0.9</f>
        <v>#REF!</v>
      </c>
      <c r="C11" s="257" t="e">
        <f>'C завтраками| Bed and breakfast'!#REF!*0.9</f>
        <v>#REF!</v>
      </c>
      <c r="D11" s="257" t="e">
        <f>'C завтраками| Bed and breakfast'!#REF!*0.9</f>
        <v>#REF!</v>
      </c>
      <c r="E11" s="257" t="e">
        <f>'C завтраками| Bed and breakfast'!#REF!*0.9</f>
        <v>#REF!</v>
      </c>
    </row>
    <row r="12" spans="1:5" x14ac:dyDescent="0.2">
      <c r="A12" s="115">
        <v>2</v>
      </c>
      <c r="B12" s="257" t="e">
        <f>'C завтраками| Bed and breakfast'!#REF!*0.9</f>
        <v>#REF!</v>
      </c>
      <c r="C12" s="257" t="e">
        <f>'C завтраками| Bed and breakfast'!#REF!*0.9</f>
        <v>#REF!</v>
      </c>
      <c r="D12" s="257" t="e">
        <f>'C завтраками| Bed and breakfast'!#REF!*0.9</f>
        <v>#REF!</v>
      </c>
      <c r="E12" s="257" t="e">
        <f>'C завтраками| Bed and breakfast'!#REF!*0.9</f>
        <v>#REF!</v>
      </c>
    </row>
    <row r="13" spans="1:5" x14ac:dyDescent="0.2">
      <c r="A13" s="114" t="s">
        <v>137</v>
      </c>
      <c r="B13" s="257"/>
      <c r="C13" s="257"/>
      <c r="D13" s="257"/>
      <c r="E13" s="257"/>
    </row>
    <row r="14" spans="1:5" x14ac:dyDescent="0.2">
      <c r="A14" s="115">
        <v>1</v>
      </c>
      <c r="B14" s="257" t="e">
        <f>'C завтраками| Bed and breakfast'!#REF!*0.9</f>
        <v>#REF!</v>
      </c>
      <c r="C14" s="257" t="e">
        <f>'C завтраками| Bed and breakfast'!#REF!*0.9</f>
        <v>#REF!</v>
      </c>
      <c r="D14" s="257" t="e">
        <f>'C завтраками| Bed and breakfast'!#REF!*0.9</f>
        <v>#REF!</v>
      </c>
      <c r="E14" s="257" t="e">
        <f>'C завтраками| Bed and breakfast'!#REF!*0.9</f>
        <v>#REF!</v>
      </c>
    </row>
    <row r="15" spans="1:5" x14ac:dyDescent="0.2">
      <c r="A15" s="115">
        <v>2</v>
      </c>
      <c r="B15" s="257" t="e">
        <f>'C завтраками| Bed and breakfast'!#REF!*0.9</f>
        <v>#REF!</v>
      </c>
      <c r="C15" s="257" t="e">
        <f>'C завтраками| Bed and breakfast'!#REF!*0.9</f>
        <v>#REF!</v>
      </c>
      <c r="D15" s="257" t="e">
        <f>'C завтраками| Bed and breakfast'!#REF!*0.9</f>
        <v>#REF!</v>
      </c>
      <c r="E15" s="257" t="e">
        <f>'C завтраками| Bed and breakfast'!#REF!*0.9</f>
        <v>#REF!</v>
      </c>
    </row>
    <row r="16" spans="1:5" x14ac:dyDescent="0.2">
      <c r="A16" s="97" t="s">
        <v>139</v>
      </c>
      <c r="B16" s="257"/>
      <c r="C16" s="257"/>
      <c r="D16" s="257"/>
      <c r="E16" s="257"/>
    </row>
    <row r="17" spans="1:5" x14ac:dyDescent="0.2">
      <c r="A17" s="98" t="s">
        <v>78</v>
      </c>
      <c r="B17" s="257" t="e">
        <f>'C завтраками| Bed and breakfast'!#REF!*0.9</f>
        <v>#REF!</v>
      </c>
      <c r="C17" s="257" t="e">
        <f>'C завтраками| Bed and breakfast'!#REF!*0.9</f>
        <v>#REF!</v>
      </c>
      <c r="D17" s="257" t="e">
        <f>'C завтраками| Bed and breakfast'!#REF!*0.9</f>
        <v>#REF!</v>
      </c>
      <c r="E17" s="257" t="e">
        <f>'C завтраками| Bed and breakfast'!#REF!*0.9</f>
        <v>#REF!</v>
      </c>
    </row>
    <row r="18" spans="1:5" x14ac:dyDescent="0.2">
      <c r="A18" s="97" t="s">
        <v>138</v>
      </c>
      <c r="B18" s="257"/>
      <c r="C18" s="257"/>
      <c r="D18" s="257"/>
      <c r="E18" s="257"/>
    </row>
    <row r="19" spans="1:5" x14ac:dyDescent="0.2">
      <c r="A19" s="98" t="s">
        <v>67</v>
      </c>
      <c r="B19" s="257" t="e">
        <f>'C завтраками| Bed and breakfast'!#REF!*0.9</f>
        <v>#REF!</v>
      </c>
      <c r="C19" s="257" t="e">
        <f>'C завтраками| Bed and breakfast'!#REF!*0.9</f>
        <v>#REF!</v>
      </c>
      <c r="D19" s="257" t="e">
        <f>'C завтраками| Bed and breakfast'!#REF!*0.9</f>
        <v>#REF!</v>
      </c>
      <c r="E19" s="257" t="e">
        <f>'C завтраками| Bed and breakfast'!#REF!*0.9</f>
        <v>#REF!</v>
      </c>
    </row>
    <row r="20" spans="1:5" x14ac:dyDescent="0.2">
      <c r="A20" s="86"/>
      <c r="B20" s="258"/>
      <c r="C20" s="258"/>
      <c r="D20" s="258"/>
      <c r="E20" s="258"/>
    </row>
    <row r="21" spans="1:5" ht="30.75" customHeight="1" x14ac:dyDescent="0.2">
      <c r="A21" s="240" t="s">
        <v>163</v>
      </c>
      <c r="B21" s="201" t="e">
        <f t="shared" ref="B21:E21" si="0">B2</f>
        <v>#REF!</v>
      </c>
      <c r="C21" s="201" t="e">
        <f t="shared" si="0"/>
        <v>#REF!</v>
      </c>
      <c r="D21" s="201" t="e">
        <f t="shared" si="0"/>
        <v>#REF!</v>
      </c>
      <c r="E21" s="201" t="e">
        <f t="shared" si="0"/>
        <v>#REF!</v>
      </c>
    </row>
    <row r="22" spans="1:5" x14ac:dyDescent="0.2">
      <c r="A22" s="112" t="s">
        <v>124</v>
      </c>
      <c r="B22" s="202" t="e">
        <f t="shared" ref="B22:E22" si="1">B3</f>
        <v>#REF!</v>
      </c>
      <c r="C22" s="202" t="e">
        <f t="shared" si="1"/>
        <v>#REF!</v>
      </c>
      <c r="D22" s="202" t="e">
        <f t="shared" si="1"/>
        <v>#REF!</v>
      </c>
      <c r="E22" s="202" t="e">
        <f t="shared" si="1"/>
        <v>#REF!</v>
      </c>
    </row>
    <row r="23" spans="1:5" x14ac:dyDescent="0.2">
      <c r="A23" s="113" t="s">
        <v>148</v>
      </c>
      <c r="B23" s="258"/>
      <c r="C23" s="258"/>
      <c r="D23" s="258"/>
      <c r="E23" s="258"/>
    </row>
    <row r="24" spans="1:5" x14ac:dyDescent="0.2">
      <c r="A24" s="115">
        <v>1</v>
      </c>
      <c r="B24" s="263" t="e">
        <f t="shared" ref="B24:E24" si="2">ROUNDUP(B5*0.87,)</f>
        <v>#REF!</v>
      </c>
      <c r="C24" s="263" t="e">
        <f t="shared" si="2"/>
        <v>#REF!</v>
      </c>
      <c r="D24" s="263" t="e">
        <f t="shared" si="2"/>
        <v>#REF!</v>
      </c>
      <c r="E24" s="263" t="e">
        <f t="shared" si="2"/>
        <v>#REF!</v>
      </c>
    </row>
    <row r="25" spans="1:5" x14ac:dyDescent="0.2">
      <c r="A25" s="115">
        <v>2</v>
      </c>
      <c r="B25" s="263" t="e">
        <f t="shared" ref="B25:E25" si="3">ROUNDUP(B6*0.87,)</f>
        <v>#REF!</v>
      </c>
      <c r="C25" s="263" t="e">
        <f t="shared" si="3"/>
        <v>#REF!</v>
      </c>
      <c r="D25" s="263" t="e">
        <f t="shared" si="3"/>
        <v>#REF!</v>
      </c>
      <c r="E25" s="263" t="e">
        <f t="shared" si="3"/>
        <v>#REF!</v>
      </c>
    </row>
    <row r="26" spans="1:5" x14ac:dyDescent="0.2">
      <c r="A26" s="115" t="s">
        <v>149</v>
      </c>
      <c r="B26" s="263"/>
      <c r="C26" s="263"/>
      <c r="D26" s="263"/>
      <c r="E26" s="263"/>
    </row>
    <row r="27" spans="1:5" x14ac:dyDescent="0.2">
      <c r="A27" s="115">
        <v>1</v>
      </c>
      <c r="B27" s="263" t="e">
        <f t="shared" ref="B27:E27" si="4">ROUNDUP(B8*0.87,)</f>
        <v>#REF!</v>
      </c>
      <c r="C27" s="263" t="e">
        <f t="shared" si="4"/>
        <v>#REF!</v>
      </c>
      <c r="D27" s="263" t="e">
        <f t="shared" si="4"/>
        <v>#REF!</v>
      </c>
      <c r="E27" s="263" t="e">
        <f t="shared" si="4"/>
        <v>#REF!</v>
      </c>
    </row>
    <row r="28" spans="1:5" ht="11.45" customHeight="1" x14ac:dyDescent="0.2">
      <c r="A28" s="115">
        <v>2</v>
      </c>
      <c r="B28" s="263" t="e">
        <f t="shared" ref="B28:E28" si="5">ROUNDUP(B9*0.87,)</f>
        <v>#REF!</v>
      </c>
      <c r="C28" s="263" t="e">
        <f t="shared" si="5"/>
        <v>#REF!</v>
      </c>
      <c r="D28" s="263" t="e">
        <f t="shared" si="5"/>
        <v>#REF!</v>
      </c>
      <c r="E28" s="263" t="e">
        <f t="shared" si="5"/>
        <v>#REF!</v>
      </c>
    </row>
    <row r="29" spans="1:5" x14ac:dyDescent="0.2">
      <c r="A29" s="115" t="s">
        <v>135</v>
      </c>
      <c r="B29" s="263"/>
      <c r="C29" s="263"/>
      <c r="D29" s="263"/>
      <c r="E29" s="263"/>
    </row>
    <row r="30" spans="1:5" x14ac:dyDescent="0.2">
      <c r="A30" s="115">
        <v>1</v>
      </c>
      <c r="B30" s="263" t="e">
        <f t="shared" ref="B30:E30" si="6">ROUNDUP(B11*0.87,)</f>
        <v>#REF!</v>
      </c>
      <c r="C30" s="263" t="e">
        <f t="shared" si="6"/>
        <v>#REF!</v>
      </c>
      <c r="D30" s="263" t="e">
        <f t="shared" si="6"/>
        <v>#REF!</v>
      </c>
      <c r="E30" s="263" t="e">
        <f t="shared" si="6"/>
        <v>#REF!</v>
      </c>
    </row>
    <row r="31" spans="1:5" x14ac:dyDescent="0.2">
      <c r="A31" s="115">
        <v>2</v>
      </c>
      <c r="B31" s="263" t="e">
        <f t="shared" ref="B31:E31" si="7">ROUNDUP(B12*0.87,)</f>
        <v>#REF!</v>
      </c>
      <c r="C31" s="263" t="e">
        <f t="shared" si="7"/>
        <v>#REF!</v>
      </c>
      <c r="D31" s="263" t="e">
        <f t="shared" si="7"/>
        <v>#REF!</v>
      </c>
      <c r="E31" s="263" t="e">
        <f t="shared" si="7"/>
        <v>#REF!</v>
      </c>
    </row>
    <row r="32" spans="1:5" x14ac:dyDescent="0.2">
      <c r="A32" s="114" t="s">
        <v>137</v>
      </c>
      <c r="B32" s="263"/>
      <c r="C32" s="263"/>
      <c r="D32" s="263"/>
      <c r="E32" s="263"/>
    </row>
    <row r="33" spans="1:5" x14ac:dyDescent="0.2">
      <c r="A33" s="115">
        <v>1</v>
      </c>
      <c r="B33" s="263" t="e">
        <f t="shared" ref="B33:E33" si="8">ROUNDUP(B14*0.87,)</f>
        <v>#REF!</v>
      </c>
      <c r="C33" s="263" t="e">
        <f t="shared" si="8"/>
        <v>#REF!</v>
      </c>
      <c r="D33" s="263" t="e">
        <f t="shared" si="8"/>
        <v>#REF!</v>
      </c>
      <c r="E33" s="263" t="e">
        <f t="shared" si="8"/>
        <v>#REF!</v>
      </c>
    </row>
    <row r="34" spans="1:5" x14ac:dyDescent="0.2">
      <c r="A34" s="115">
        <v>2</v>
      </c>
      <c r="B34" s="263" t="e">
        <f t="shared" ref="B34:E34" si="9">ROUNDUP(B15*0.87,)</f>
        <v>#REF!</v>
      </c>
      <c r="C34" s="263" t="e">
        <f t="shared" si="9"/>
        <v>#REF!</v>
      </c>
      <c r="D34" s="263" t="e">
        <f t="shared" si="9"/>
        <v>#REF!</v>
      </c>
      <c r="E34" s="263" t="e">
        <f t="shared" si="9"/>
        <v>#REF!</v>
      </c>
    </row>
    <row r="35" spans="1:5" x14ac:dyDescent="0.2">
      <c r="A35" s="97" t="s">
        <v>139</v>
      </c>
      <c r="B35" s="263"/>
      <c r="C35" s="263"/>
      <c r="D35" s="263"/>
      <c r="E35" s="263"/>
    </row>
    <row r="36" spans="1:5" x14ac:dyDescent="0.2">
      <c r="A36" s="98" t="s">
        <v>78</v>
      </c>
      <c r="B36" s="263" t="e">
        <f t="shared" ref="B36:E36" si="10">ROUNDUP(B17*0.87,)</f>
        <v>#REF!</v>
      </c>
      <c r="C36" s="263" t="e">
        <f t="shared" si="10"/>
        <v>#REF!</v>
      </c>
      <c r="D36" s="263" t="e">
        <f t="shared" si="10"/>
        <v>#REF!</v>
      </c>
      <c r="E36" s="263" t="e">
        <f t="shared" si="10"/>
        <v>#REF!</v>
      </c>
    </row>
    <row r="37" spans="1:5" x14ac:dyDescent="0.2">
      <c r="A37" s="97" t="s">
        <v>138</v>
      </c>
      <c r="B37" s="263"/>
      <c r="C37" s="263"/>
      <c r="D37" s="263"/>
      <c r="E37" s="263"/>
    </row>
    <row r="38" spans="1:5" x14ac:dyDescent="0.2">
      <c r="A38" s="98" t="s">
        <v>67</v>
      </c>
      <c r="B38" s="263" t="e">
        <f t="shared" ref="B38:E38" si="11">ROUNDUP(B19*0.87,)</f>
        <v>#REF!</v>
      </c>
      <c r="C38" s="263" t="e">
        <f t="shared" si="11"/>
        <v>#REF!</v>
      </c>
      <c r="D38" s="263" t="e">
        <f t="shared" si="11"/>
        <v>#REF!</v>
      </c>
      <c r="E38" s="263" t="e">
        <f t="shared" si="11"/>
        <v>#REF!</v>
      </c>
    </row>
    <row r="40" spans="1:5" ht="135" x14ac:dyDescent="0.2">
      <c r="A40" s="277" t="s">
        <v>361</v>
      </c>
    </row>
    <row r="41" spans="1:5" x14ac:dyDescent="0.2">
      <c r="A41" s="191" t="s">
        <v>143</v>
      </c>
    </row>
    <row r="42" spans="1:5" x14ac:dyDescent="0.2">
      <c r="A42" s="120" t="s">
        <v>340</v>
      </c>
    </row>
    <row r="43" spans="1:5" x14ac:dyDescent="0.2">
      <c r="A43" s="120" t="s">
        <v>341</v>
      </c>
    </row>
    <row r="44" spans="1:5" x14ac:dyDescent="0.2">
      <c r="A44" s="163"/>
    </row>
    <row r="45" spans="1:5" x14ac:dyDescent="0.2">
      <c r="A45" s="191" t="s">
        <v>128</v>
      </c>
    </row>
    <row r="46" spans="1:5" x14ac:dyDescent="0.2">
      <c r="A46" s="116" t="s">
        <v>342</v>
      </c>
    </row>
    <row r="47" spans="1:5" x14ac:dyDescent="0.2">
      <c r="A47" s="116" t="s">
        <v>343</v>
      </c>
    </row>
    <row r="48" spans="1:5" x14ac:dyDescent="0.2">
      <c r="A48" s="215" t="s">
        <v>131</v>
      </c>
    </row>
    <row r="49" spans="1:1" x14ac:dyDescent="0.2">
      <c r="A49" s="116" t="s">
        <v>344</v>
      </c>
    </row>
    <row r="50" spans="1:1" x14ac:dyDescent="0.2">
      <c r="A50" s="234" t="s">
        <v>247</v>
      </c>
    </row>
    <row r="51" spans="1:1" ht="31.5" x14ac:dyDescent="0.2">
      <c r="A51" s="192" t="s">
        <v>350</v>
      </c>
    </row>
    <row r="52" spans="1:1" ht="42" x14ac:dyDescent="0.2">
      <c r="A52" s="243" t="s">
        <v>345</v>
      </c>
    </row>
    <row r="53" spans="1:1" ht="21" x14ac:dyDescent="0.2">
      <c r="A53" s="243" t="s">
        <v>346</v>
      </c>
    </row>
    <row r="54" spans="1:1" ht="21" x14ac:dyDescent="0.2">
      <c r="A54" s="243" t="s">
        <v>351</v>
      </c>
    </row>
    <row r="55" spans="1:1" ht="31.5" x14ac:dyDescent="0.2">
      <c r="A55" s="243" t="s">
        <v>359</v>
      </c>
    </row>
    <row r="56" spans="1:1" ht="31.5" x14ac:dyDescent="0.2">
      <c r="A56" s="243" t="s">
        <v>360</v>
      </c>
    </row>
    <row r="57" spans="1:1" ht="42" x14ac:dyDescent="0.2">
      <c r="A57" s="166" t="s">
        <v>170</v>
      </c>
    </row>
    <row r="58" spans="1:1" ht="63" x14ac:dyDescent="0.2">
      <c r="A58" s="198" t="s">
        <v>347</v>
      </c>
    </row>
    <row r="59" spans="1:1" ht="21" x14ac:dyDescent="0.2">
      <c r="A59" s="185" t="s">
        <v>166</v>
      </c>
    </row>
    <row r="60" spans="1:1" ht="42.75" x14ac:dyDescent="0.2">
      <c r="A60" s="153" t="s">
        <v>348</v>
      </c>
    </row>
    <row r="61" spans="1:1" ht="21" x14ac:dyDescent="0.2">
      <c r="A61" s="131" t="s">
        <v>168</v>
      </c>
    </row>
    <row r="62" spans="1:1" x14ac:dyDescent="0.2">
      <c r="A62" s="133"/>
    </row>
    <row r="63" spans="1:1" x14ac:dyDescent="0.2">
      <c r="A63" s="134" t="s">
        <v>133</v>
      </c>
    </row>
    <row r="64" spans="1:1" ht="24" x14ac:dyDescent="0.2">
      <c r="A64" s="135" t="s">
        <v>154</v>
      </c>
    </row>
    <row r="65" spans="1:1" ht="24" x14ac:dyDescent="0.2">
      <c r="A65" s="135" t="s">
        <v>155</v>
      </c>
    </row>
    <row r="66" spans="1:1" x14ac:dyDescent="0.2">
      <c r="A66" s="135"/>
    </row>
    <row r="67" spans="1:1" x14ac:dyDescent="0.2">
      <c r="A67" s="135"/>
    </row>
    <row r="68" spans="1:1" x14ac:dyDescent="0.2">
      <c r="A68" s="82"/>
    </row>
    <row r="69" spans="1:1" x14ac:dyDescent="0.2">
      <c r="A69" s="82"/>
    </row>
  </sheetData>
  <pageMargins left="0.7" right="0.7" top="0.75" bottom="0.75" header="0.3" footer="0.3"/>
  <pageSetup orientation="portrait"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zoomScaleNormal="100" workbookViewId="0">
      <pane xSplit="1" topLeftCell="B1" activePane="topRight" state="frozen"/>
      <selection pane="topRight" activeCell="B1" sqref="B1:D1048576"/>
    </sheetView>
  </sheetViews>
  <sheetFormatPr defaultColWidth="8.7109375" defaultRowHeight="12.75" x14ac:dyDescent="0.2"/>
  <cols>
    <col min="1" max="1" width="82.5703125" style="212" customWidth="1"/>
    <col min="2" max="16384" width="8.7109375" style="212"/>
  </cols>
  <sheetData>
    <row r="1" spans="1:5" x14ac:dyDescent="0.2">
      <c r="A1" s="273" t="s">
        <v>134</v>
      </c>
    </row>
    <row r="2" spans="1:5" ht="18" customHeight="1" x14ac:dyDescent="0.2">
      <c r="A2" s="239" t="s">
        <v>312</v>
      </c>
      <c r="B2" s="201" t="e">
        <f>'C завтраками| Bed and breakfast'!#REF!</f>
        <v>#REF!</v>
      </c>
      <c r="C2" s="201" t="e">
        <f>'C завтраками| Bed and breakfast'!#REF!</f>
        <v>#REF!</v>
      </c>
      <c r="D2" s="201" t="e">
        <f>'C завтраками| Bed and breakfast'!#REF!</f>
        <v>#REF!</v>
      </c>
      <c r="E2" s="201" t="e">
        <f>'C завтраками| Bed and breakfast'!#REF!</f>
        <v>#REF!</v>
      </c>
    </row>
    <row r="3" spans="1:5" x14ac:dyDescent="0.2">
      <c r="A3" s="110" t="s">
        <v>124</v>
      </c>
      <c r="B3" s="202" t="e">
        <f>'C завтраками| Bed and breakfast'!#REF!</f>
        <v>#REF!</v>
      </c>
      <c r="C3" s="202" t="e">
        <f>'C завтраками| Bed and breakfast'!#REF!</f>
        <v>#REF!</v>
      </c>
      <c r="D3" s="202" t="e">
        <f>'C завтраками| Bed and breakfast'!#REF!</f>
        <v>#REF!</v>
      </c>
      <c r="E3" s="202" t="e">
        <f>'C завтраками| Bed and breakfast'!#REF!</f>
        <v>#REF!</v>
      </c>
    </row>
    <row r="4" spans="1:5" x14ac:dyDescent="0.2">
      <c r="A4" s="113" t="s">
        <v>148</v>
      </c>
      <c r="B4" s="258"/>
      <c r="C4" s="258"/>
      <c r="D4" s="258"/>
      <c r="E4" s="258"/>
    </row>
    <row r="5" spans="1:5" x14ac:dyDescent="0.2">
      <c r="A5" s="115">
        <v>1</v>
      </c>
      <c r="B5" s="257" t="e">
        <f>'C завтраками| Bed and breakfast'!#REF!*0.9</f>
        <v>#REF!</v>
      </c>
      <c r="C5" s="257" t="e">
        <f>'C завтраками| Bed and breakfast'!#REF!*0.9</f>
        <v>#REF!</v>
      </c>
      <c r="D5" s="257" t="e">
        <f>'C завтраками| Bed and breakfast'!#REF!*0.9</f>
        <v>#REF!</v>
      </c>
      <c r="E5" s="257" t="e">
        <f>'C завтраками| Bed and breakfast'!#REF!*0.9</f>
        <v>#REF!</v>
      </c>
    </row>
    <row r="6" spans="1:5" x14ac:dyDescent="0.2">
      <c r="A6" s="115">
        <v>2</v>
      </c>
      <c r="B6" s="257" t="e">
        <f>'C завтраками| Bed and breakfast'!#REF!*0.9</f>
        <v>#REF!</v>
      </c>
      <c r="C6" s="257" t="e">
        <f>'C завтраками| Bed and breakfast'!#REF!*0.9</f>
        <v>#REF!</v>
      </c>
      <c r="D6" s="257" t="e">
        <f>'C завтраками| Bed and breakfast'!#REF!*0.9</f>
        <v>#REF!</v>
      </c>
      <c r="E6" s="257" t="e">
        <f>'C завтраками| Bed and breakfast'!#REF!*0.9</f>
        <v>#REF!</v>
      </c>
    </row>
    <row r="7" spans="1:5" x14ac:dyDescent="0.2">
      <c r="A7" s="115" t="s">
        <v>149</v>
      </c>
      <c r="B7" s="257"/>
      <c r="C7" s="257"/>
      <c r="D7" s="257"/>
      <c r="E7" s="257"/>
    </row>
    <row r="8" spans="1:5" x14ac:dyDescent="0.2">
      <c r="A8" s="115">
        <v>1</v>
      </c>
      <c r="B8" s="257" t="e">
        <f>'C завтраками| Bed and breakfast'!#REF!*0.9</f>
        <v>#REF!</v>
      </c>
      <c r="C8" s="257" t="e">
        <f>'C завтраками| Bed and breakfast'!#REF!*0.9</f>
        <v>#REF!</v>
      </c>
      <c r="D8" s="257" t="e">
        <f>'C завтраками| Bed and breakfast'!#REF!*0.9</f>
        <v>#REF!</v>
      </c>
      <c r="E8" s="257" t="e">
        <f>'C завтраками| Bed and breakfast'!#REF!*0.9</f>
        <v>#REF!</v>
      </c>
    </row>
    <row r="9" spans="1:5" x14ac:dyDescent="0.2">
      <c r="A9" s="115">
        <v>2</v>
      </c>
      <c r="B9" s="257" t="e">
        <f>'C завтраками| Bed and breakfast'!#REF!*0.9</f>
        <v>#REF!</v>
      </c>
      <c r="C9" s="257" t="e">
        <f>'C завтраками| Bed and breakfast'!#REF!*0.9</f>
        <v>#REF!</v>
      </c>
      <c r="D9" s="257" t="e">
        <f>'C завтраками| Bed and breakfast'!#REF!*0.9</f>
        <v>#REF!</v>
      </c>
      <c r="E9" s="257" t="e">
        <f>'C завтраками| Bed and breakfast'!#REF!*0.9</f>
        <v>#REF!</v>
      </c>
    </row>
    <row r="10" spans="1:5" x14ac:dyDescent="0.2">
      <c r="A10" s="115" t="s">
        <v>135</v>
      </c>
      <c r="B10" s="257"/>
      <c r="C10" s="257"/>
      <c r="D10" s="257"/>
      <c r="E10" s="257"/>
    </row>
    <row r="11" spans="1:5" x14ac:dyDescent="0.2">
      <c r="A11" s="115">
        <v>1</v>
      </c>
      <c r="B11" s="257" t="e">
        <f>'C завтраками| Bed and breakfast'!#REF!*0.9</f>
        <v>#REF!</v>
      </c>
      <c r="C11" s="257" t="e">
        <f>'C завтраками| Bed and breakfast'!#REF!*0.9</f>
        <v>#REF!</v>
      </c>
      <c r="D11" s="257" t="e">
        <f>'C завтраками| Bed and breakfast'!#REF!*0.9</f>
        <v>#REF!</v>
      </c>
      <c r="E11" s="257" t="e">
        <f>'C завтраками| Bed and breakfast'!#REF!*0.9</f>
        <v>#REF!</v>
      </c>
    </row>
    <row r="12" spans="1:5" x14ac:dyDescent="0.2">
      <c r="A12" s="115">
        <v>2</v>
      </c>
      <c r="B12" s="257" t="e">
        <f>'C завтраками| Bed and breakfast'!#REF!*0.9</f>
        <v>#REF!</v>
      </c>
      <c r="C12" s="257" t="e">
        <f>'C завтраками| Bed and breakfast'!#REF!*0.9</f>
        <v>#REF!</v>
      </c>
      <c r="D12" s="257" t="e">
        <f>'C завтраками| Bed and breakfast'!#REF!*0.9</f>
        <v>#REF!</v>
      </c>
      <c r="E12" s="257" t="e">
        <f>'C завтраками| Bed and breakfast'!#REF!*0.9</f>
        <v>#REF!</v>
      </c>
    </row>
    <row r="13" spans="1:5" x14ac:dyDescent="0.2">
      <c r="A13" s="114" t="s">
        <v>137</v>
      </c>
      <c r="B13" s="257"/>
      <c r="C13" s="257"/>
      <c r="D13" s="257"/>
      <c r="E13" s="257"/>
    </row>
    <row r="14" spans="1:5" x14ac:dyDescent="0.2">
      <c r="A14" s="115">
        <v>1</v>
      </c>
      <c r="B14" s="257" t="e">
        <f>'C завтраками| Bed and breakfast'!#REF!*0.9</f>
        <v>#REF!</v>
      </c>
      <c r="C14" s="257" t="e">
        <f>'C завтраками| Bed and breakfast'!#REF!*0.9</f>
        <v>#REF!</v>
      </c>
      <c r="D14" s="257" t="e">
        <f>'C завтраками| Bed and breakfast'!#REF!*0.9</f>
        <v>#REF!</v>
      </c>
      <c r="E14" s="257" t="e">
        <f>'C завтраками| Bed and breakfast'!#REF!*0.9</f>
        <v>#REF!</v>
      </c>
    </row>
    <row r="15" spans="1:5" x14ac:dyDescent="0.2">
      <c r="A15" s="115">
        <v>2</v>
      </c>
      <c r="B15" s="257" t="e">
        <f>'C завтраками| Bed and breakfast'!#REF!*0.9</f>
        <v>#REF!</v>
      </c>
      <c r="C15" s="257" t="e">
        <f>'C завтраками| Bed and breakfast'!#REF!*0.9</f>
        <v>#REF!</v>
      </c>
      <c r="D15" s="257" t="e">
        <f>'C завтраками| Bed and breakfast'!#REF!*0.9</f>
        <v>#REF!</v>
      </c>
      <c r="E15" s="257" t="e">
        <f>'C завтраками| Bed and breakfast'!#REF!*0.9</f>
        <v>#REF!</v>
      </c>
    </row>
    <row r="16" spans="1:5" x14ac:dyDescent="0.2">
      <c r="A16" s="97" t="s">
        <v>139</v>
      </c>
      <c r="B16" s="257"/>
      <c r="C16" s="257"/>
      <c r="D16" s="257"/>
      <c r="E16" s="257"/>
    </row>
    <row r="17" spans="1:5" x14ac:dyDescent="0.2">
      <c r="A17" s="98" t="s">
        <v>78</v>
      </c>
      <c r="B17" s="257" t="e">
        <f>'C завтраками| Bed and breakfast'!#REF!*0.9</f>
        <v>#REF!</v>
      </c>
      <c r="C17" s="257" t="e">
        <f>'C завтраками| Bed and breakfast'!#REF!*0.9</f>
        <v>#REF!</v>
      </c>
      <c r="D17" s="257" t="e">
        <f>'C завтраками| Bed and breakfast'!#REF!*0.9</f>
        <v>#REF!</v>
      </c>
      <c r="E17" s="257" t="e">
        <f>'C завтраками| Bed and breakfast'!#REF!*0.9</f>
        <v>#REF!</v>
      </c>
    </row>
    <row r="18" spans="1:5" x14ac:dyDescent="0.2">
      <c r="A18" s="97" t="s">
        <v>138</v>
      </c>
      <c r="B18" s="257"/>
      <c r="C18" s="257"/>
      <c r="D18" s="257"/>
      <c r="E18" s="257"/>
    </row>
    <row r="19" spans="1:5" x14ac:dyDescent="0.2">
      <c r="A19" s="98" t="s">
        <v>67</v>
      </c>
      <c r="B19" s="257" t="e">
        <f>'C завтраками| Bed and breakfast'!#REF!*0.9</f>
        <v>#REF!</v>
      </c>
      <c r="C19" s="257" t="e">
        <f>'C завтраками| Bed and breakfast'!#REF!*0.9</f>
        <v>#REF!</v>
      </c>
      <c r="D19" s="257" t="e">
        <f>'C завтраками| Bed and breakfast'!#REF!*0.9</f>
        <v>#REF!</v>
      </c>
      <c r="E19" s="257" t="e">
        <f>'C завтраками| Bed and breakfast'!#REF!*0.9</f>
        <v>#REF!</v>
      </c>
    </row>
    <row r="20" spans="1:5" x14ac:dyDescent="0.2">
      <c r="A20" s="86"/>
    </row>
    <row r="21" spans="1:5" ht="135" x14ac:dyDescent="0.2">
      <c r="A21" s="277" t="s">
        <v>361</v>
      </c>
    </row>
    <row r="22" spans="1:5" x14ac:dyDescent="0.2">
      <c r="A22" s="191" t="s">
        <v>143</v>
      </c>
    </row>
    <row r="23" spans="1:5" x14ac:dyDescent="0.2">
      <c r="A23" s="120" t="s">
        <v>340</v>
      </c>
    </row>
    <row r="24" spans="1:5" x14ac:dyDescent="0.2">
      <c r="A24" s="120" t="s">
        <v>341</v>
      </c>
    </row>
    <row r="25" spans="1:5" x14ac:dyDescent="0.2">
      <c r="A25" s="163"/>
    </row>
    <row r="26" spans="1:5" x14ac:dyDescent="0.2">
      <c r="A26" s="191" t="s">
        <v>128</v>
      </c>
    </row>
    <row r="27" spans="1:5" x14ac:dyDescent="0.2">
      <c r="A27" s="116" t="s">
        <v>342</v>
      </c>
    </row>
    <row r="28" spans="1:5" x14ac:dyDescent="0.2">
      <c r="A28" s="116" t="s">
        <v>343</v>
      </c>
    </row>
    <row r="29" spans="1:5" x14ac:dyDescent="0.2">
      <c r="A29" s="215" t="s">
        <v>131</v>
      </c>
    </row>
    <row r="30" spans="1:5" x14ac:dyDescent="0.2">
      <c r="A30" s="116" t="s">
        <v>344</v>
      </c>
    </row>
    <row r="31" spans="1:5" x14ac:dyDescent="0.2">
      <c r="A31" s="234" t="s">
        <v>247</v>
      </c>
    </row>
    <row r="32" spans="1:5" ht="31.5" x14ac:dyDescent="0.2">
      <c r="A32" s="192" t="s">
        <v>350</v>
      </c>
    </row>
    <row r="33" spans="1:1" ht="42" x14ac:dyDescent="0.2">
      <c r="A33" s="243" t="s">
        <v>345</v>
      </c>
    </row>
    <row r="34" spans="1:1" ht="21" x14ac:dyDescent="0.2">
      <c r="A34" s="243" t="s">
        <v>346</v>
      </c>
    </row>
    <row r="35" spans="1:1" ht="21" x14ac:dyDescent="0.2">
      <c r="A35" s="243" t="s">
        <v>351</v>
      </c>
    </row>
    <row r="36" spans="1:1" ht="31.5" x14ac:dyDescent="0.2">
      <c r="A36" s="243" t="s">
        <v>359</v>
      </c>
    </row>
    <row r="37" spans="1:1" ht="31.5" x14ac:dyDescent="0.2">
      <c r="A37" s="243" t="s">
        <v>360</v>
      </c>
    </row>
    <row r="38" spans="1:1" ht="42" x14ac:dyDescent="0.2">
      <c r="A38" s="166" t="s">
        <v>170</v>
      </c>
    </row>
    <row r="39" spans="1:1" ht="63" x14ac:dyDescent="0.2">
      <c r="A39" s="198" t="s">
        <v>347</v>
      </c>
    </row>
    <row r="40" spans="1:1" ht="21" x14ac:dyDescent="0.2">
      <c r="A40" s="185" t="s">
        <v>166</v>
      </c>
    </row>
    <row r="41" spans="1:1" ht="42.75" x14ac:dyDescent="0.2">
      <c r="A41" s="153" t="s">
        <v>348</v>
      </c>
    </row>
    <row r="42" spans="1:1" ht="21" x14ac:dyDescent="0.2">
      <c r="A42" s="131" t="s">
        <v>168</v>
      </c>
    </row>
    <row r="43" spans="1:1" x14ac:dyDescent="0.2">
      <c r="A43" s="133"/>
    </row>
    <row r="44" spans="1:1" x14ac:dyDescent="0.2">
      <c r="A44" s="134" t="s">
        <v>133</v>
      </c>
    </row>
    <row r="45" spans="1:1" ht="24" x14ac:dyDescent="0.2">
      <c r="A45" s="135" t="s">
        <v>154</v>
      </c>
    </row>
    <row r="46" spans="1:1" ht="24" x14ac:dyDescent="0.2">
      <c r="A46" s="135" t="s">
        <v>155</v>
      </c>
    </row>
    <row r="47" spans="1:1" x14ac:dyDescent="0.2">
      <c r="A47" s="135"/>
    </row>
    <row r="48" spans="1:1" x14ac:dyDescent="0.2">
      <c r="A48" s="135"/>
    </row>
    <row r="49" spans="1:1" x14ac:dyDescent="0.2">
      <c r="A49" s="82"/>
    </row>
    <row r="50" spans="1:1" x14ac:dyDescent="0.2">
      <c r="A50" s="82"/>
    </row>
  </sheetData>
  <pageMargins left="0.7" right="0.7" top="0.75" bottom="0.75" header="0.3" footer="0.3"/>
  <pageSetup orientation="portrait"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51"/>
  <sheetViews>
    <sheetView zoomScaleNormal="100" workbookViewId="0">
      <pane xSplit="1" topLeftCell="B1" activePane="topRight" state="frozen"/>
      <selection pane="topRight" activeCell="B1" sqref="B1:D1048576"/>
    </sheetView>
  </sheetViews>
  <sheetFormatPr defaultColWidth="8.7109375" defaultRowHeight="12.75" x14ac:dyDescent="0.2"/>
  <cols>
    <col min="1" max="1" width="82.5703125" style="212" customWidth="1"/>
    <col min="2" max="16384" width="8.7109375" style="212"/>
  </cols>
  <sheetData>
    <row r="1" spans="1:5" x14ac:dyDescent="0.2">
      <c r="A1" s="273" t="s">
        <v>134</v>
      </c>
    </row>
    <row r="2" spans="1:5" x14ac:dyDescent="0.2">
      <c r="A2" s="240" t="s">
        <v>349</v>
      </c>
    </row>
    <row r="3" spans="1:5" ht="30.75" customHeight="1" x14ac:dyDescent="0.2">
      <c r="A3" s="240" t="s">
        <v>163</v>
      </c>
      <c r="B3" s="201" t="e">
        <f>'Наполни свое лето |FIT18'!B21</f>
        <v>#REF!</v>
      </c>
      <c r="C3" s="201" t="e">
        <f>'Наполни свое лето |FIT18'!C21</f>
        <v>#REF!</v>
      </c>
      <c r="D3" s="201" t="e">
        <f>'Наполни свое лето |FIT18'!D21</f>
        <v>#REF!</v>
      </c>
      <c r="E3" s="201" t="e">
        <f>'Наполни свое лето |FIT18'!E21</f>
        <v>#REF!</v>
      </c>
    </row>
    <row r="4" spans="1:5" x14ac:dyDescent="0.2">
      <c r="A4" s="112" t="s">
        <v>124</v>
      </c>
      <c r="B4" s="202" t="e">
        <f>'Наполни свое лето |FIT18'!B22</f>
        <v>#REF!</v>
      </c>
      <c r="C4" s="202" t="e">
        <f>'Наполни свое лето |FIT18'!C22</f>
        <v>#REF!</v>
      </c>
      <c r="D4" s="202" t="e">
        <f>'Наполни свое лето |FIT18'!D22</f>
        <v>#REF!</v>
      </c>
      <c r="E4" s="202" t="e">
        <f>'Наполни свое лето |FIT18'!E22</f>
        <v>#REF!</v>
      </c>
    </row>
    <row r="5" spans="1:5" x14ac:dyDescent="0.2">
      <c r="A5" s="113" t="s">
        <v>148</v>
      </c>
      <c r="B5" s="258"/>
      <c r="C5" s="258"/>
      <c r="D5" s="258"/>
      <c r="E5" s="258"/>
    </row>
    <row r="6" spans="1:5" x14ac:dyDescent="0.2">
      <c r="A6" s="115">
        <v>1</v>
      </c>
      <c r="B6" s="263" t="e">
        <f>'Наполни свое лето |FIT18'!B24+25</f>
        <v>#REF!</v>
      </c>
      <c r="C6" s="263" t="e">
        <f>'Наполни свое лето |FIT18'!C24+25</f>
        <v>#REF!</v>
      </c>
      <c r="D6" s="263" t="e">
        <f>'Наполни свое лето |FIT18'!D24+25</f>
        <v>#REF!</v>
      </c>
      <c r="E6" s="263" t="e">
        <f>'Наполни свое лето |FIT18'!E24+25</f>
        <v>#REF!</v>
      </c>
    </row>
    <row r="7" spans="1:5" x14ac:dyDescent="0.2">
      <c r="A7" s="115">
        <v>2</v>
      </c>
      <c r="B7" s="263" t="e">
        <f>'Наполни свое лето |FIT18'!B25+25</f>
        <v>#REF!</v>
      </c>
      <c r="C7" s="263" t="e">
        <f>'Наполни свое лето |FIT18'!C25+25</f>
        <v>#REF!</v>
      </c>
      <c r="D7" s="263" t="e">
        <f>'Наполни свое лето |FIT18'!D25+25</f>
        <v>#REF!</v>
      </c>
      <c r="E7" s="263" t="e">
        <f>'Наполни свое лето |FIT18'!E25+25</f>
        <v>#REF!</v>
      </c>
    </row>
    <row r="8" spans="1:5" x14ac:dyDescent="0.2">
      <c r="A8" s="115" t="s">
        <v>149</v>
      </c>
      <c r="B8" s="263"/>
      <c r="C8" s="263"/>
      <c r="D8" s="263"/>
      <c r="E8" s="263"/>
    </row>
    <row r="9" spans="1:5" x14ac:dyDescent="0.2">
      <c r="A9" s="115">
        <v>1</v>
      </c>
      <c r="B9" s="263" t="e">
        <f>'Наполни свое лето |FIT18'!B27+25</f>
        <v>#REF!</v>
      </c>
      <c r="C9" s="263" t="e">
        <f>'Наполни свое лето |FIT18'!C27+25</f>
        <v>#REF!</v>
      </c>
      <c r="D9" s="263" t="e">
        <f>'Наполни свое лето |FIT18'!D27+25</f>
        <v>#REF!</v>
      </c>
      <c r="E9" s="263" t="e">
        <f>'Наполни свое лето |FIT18'!E27+25</f>
        <v>#REF!</v>
      </c>
    </row>
    <row r="10" spans="1:5" ht="11.45" customHeight="1" x14ac:dyDescent="0.2">
      <c r="A10" s="115">
        <v>2</v>
      </c>
      <c r="B10" s="263" t="e">
        <f>'Наполни свое лето |FIT18'!B28+25</f>
        <v>#REF!</v>
      </c>
      <c r="C10" s="263" t="e">
        <f>'Наполни свое лето |FIT18'!C28+25</f>
        <v>#REF!</v>
      </c>
      <c r="D10" s="263" t="e">
        <f>'Наполни свое лето |FIT18'!D28+25</f>
        <v>#REF!</v>
      </c>
      <c r="E10" s="263" t="e">
        <f>'Наполни свое лето |FIT18'!E28+25</f>
        <v>#REF!</v>
      </c>
    </row>
    <row r="11" spans="1:5" x14ac:dyDescent="0.2">
      <c r="A11" s="115" t="s">
        <v>135</v>
      </c>
      <c r="B11" s="263"/>
      <c r="C11" s="263"/>
      <c r="D11" s="263"/>
      <c r="E11" s="263"/>
    </row>
    <row r="12" spans="1:5" x14ac:dyDescent="0.2">
      <c r="A12" s="115">
        <v>1</v>
      </c>
      <c r="B12" s="263" t="e">
        <f>'Наполни свое лето |FIT18'!B30+25</f>
        <v>#REF!</v>
      </c>
      <c r="C12" s="263" t="e">
        <f>'Наполни свое лето |FIT18'!C30+25</f>
        <v>#REF!</v>
      </c>
      <c r="D12" s="263" t="e">
        <f>'Наполни свое лето |FIT18'!D30+25</f>
        <v>#REF!</v>
      </c>
      <c r="E12" s="263" t="e">
        <f>'Наполни свое лето |FIT18'!E30+25</f>
        <v>#REF!</v>
      </c>
    </row>
    <row r="13" spans="1:5" x14ac:dyDescent="0.2">
      <c r="A13" s="115">
        <v>2</v>
      </c>
      <c r="B13" s="263" t="e">
        <f>'Наполни свое лето |FIT18'!B31+25</f>
        <v>#REF!</v>
      </c>
      <c r="C13" s="263" t="e">
        <f>'Наполни свое лето |FIT18'!C31+25</f>
        <v>#REF!</v>
      </c>
      <c r="D13" s="263" t="e">
        <f>'Наполни свое лето |FIT18'!D31+25</f>
        <v>#REF!</v>
      </c>
      <c r="E13" s="263" t="e">
        <f>'Наполни свое лето |FIT18'!E31+25</f>
        <v>#REF!</v>
      </c>
    </row>
    <row r="14" spans="1:5" x14ac:dyDescent="0.2">
      <c r="A14" s="114" t="s">
        <v>137</v>
      </c>
      <c r="B14" s="263"/>
      <c r="C14" s="263"/>
      <c r="D14" s="263"/>
      <c r="E14" s="263"/>
    </row>
    <row r="15" spans="1:5" x14ac:dyDescent="0.2">
      <c r="A15" s="115">
        <v>1</v>
      </c>
      <c r="B15" s="263" t="e">
        <f>'Наполни свое лето |FIT18'!B33+25</f>
        <v>#REF!</v>
      </c>
      <c r="C15" s="263" t="e">
        <f>'Наполни свое лето |FIT18'!C33+25</f>
        <v>#REF!</v>
      </c>
      <c r="D15" s="263" t="e">
        <f>'Наполни свое лето |FIT18'!D33+25</f>
        <v>#REF!</v>
      </c>
      <c r="E15" s="263" t="e">
        <f>'Наполни свое лето |FIT18'!E33+25</f>
        <v>#REF!</v>
      </c>
    </row>
    <row r="16" spans="1:5" x14ac:dyDescent="0.2">
      <c r="A16" s="115">
        <v>2</v>
      </c>
      <c r="B16" s="263" t="e">
        <f>'Наполни свое лето |FIT18'!B34+25</f>
        <v>#REF!</v>
      </c>
      <c r="C16" s="263" t="e">
        <f>'Наполни свое лето |FIT18'!C34+25</f>
        <v>#REF!</v>
      </c>
      <c r="D16" s="263" t="e">
        <f>'Наполни свое лето |FIT18'!D34+25</f>
        <v>#REF!</v>
      </c>
      <c r="E16" s="263" t="e">
        <f>'Наполни свое лето |FIT18'!E34+25</f>
        <v>#REF!</v>
      </c>
    </row>
    <row r="17" spans="1:5" x14ac:dyDescent="0.2">
      <c r="A17" s="97" t="s">
        <v>139</v>
      </c>
      <c r="B17" s="263"/>
      <c r="C17" s="263"/>
      <c r="D17" s="263"/>
      <c r="E17" s="263"/>
    </row>
    <row r="18" spans="1:5" x14ac:dyDescent="0.2">
      <c r="A18" s="98" t="s">
        <v>78</v>
      </c>
      <c r="B18" s="263" t="e">
        <f>'Наполни свое лето |FIT18'!B36+25</f>
        <v>#REF!</v>
      </c>
      <c r="C18" s="263" t="e">
        <f>'Наполни свое лето |FIT18'!C36+25</f>
        <v>#REF!</v>
      </c>
      <c r="D18" s="263" t="e">
        <f>'Наполни свое лето |FIT18'!D36+25</f>
        <v>#REF!</v>
      </c>
      <c r="E18" s="263" t="e">
        <f>'Наполни свое лето |FIT18'!E36+25</f>
        <v>#REF!</v>
      </c>
    </row>
    <row r="19" spans="1:5" x14ac:dyDescent="0.2">
      <c r="A19" s="97" t="s">
        <v>138</v>
      </c>
      <c r="B19" s="263"/>
      <c r="C19" s="263"/>
      <c r="D19" s="263"/>
      <c r="E19" s="263"/>
    </row>
    <row r="20" spans="1:5" x14ac:dyDescent="0.2">
      <c r="A20" s="98" t="s">
        <v>67</v>
      </c>
      <c r="B20" s="263" t="e">
        <f>'Наполни свое лето |FIT18'!B38+25</f>
        <v>#REF!</v>
      </c>
      <c r="C20" s="263" t="e">
        <f>'Наполни свое лето |FIT18'!C38+25</f>
        <v>#REF!</v>
      </c>
      <c r="D20" s="263" t="e">
        <f>'Наполни свое лето |FIT18'!D38+25</f>
        <v>#REF!</v>
      </c>
      <c r="E20" s="263" t="e">
        <f>'Наполни свое лето |FIT18'!E38+25</f>
        <v>#REF!</v>
      </c>
    </row>
    <row r="22" spans="1:5" ht="135" x14ac:dyDescent="0.2">
      <c r="A22" s="277" t="s">
        <v>361</v>
      </c>
    </row>
    <row r="23" spans="1:5" x14ac:dyDescent="0.2">
      <c r="A23" s="191" t="s">
        <v>143</v>
      </c>
    </row>
    <row r="24" spans="1:5" x14ac:dyDescent="0.2">
      <c r="A24" s="120" t="s">
        <v>340</v>
      </c>
    </row>
    <row r="25" spans="1:5" x14ac:dyDescent="0.2">
      <c r="A25" s="120" t="s">
        <v>341</v>
      </c>
    </row>
    <row r="26" spans="1:5" x14ac:dyDescent="0.2">
      <c r="A26" s="163"/>
    </row>
    <row r="27" spans="1:5" x14ac:dyDescent="0.2">
      <c r="A27" s="191" t="s">
        <v>128</v>
      </c>
    </row>
    <row r="28" spans="1:5" x14ac:dyDescent="0.2">
      <c r="A28" s="116" t="s">
        <v>342</v>
      </c>
    </row>
    <row r="29" spans="1:5" x14ac:dyDescent="0.2">
      <c r="A29" s="116" t="s">
        <v>343</v>
      </c>
    </row>
    <row r="30" spans="1:5" x14ac:dyDescent="0.2">
      <c r="A30" s="215" t="s">
        <v>131</v>
      </c>
    </row>
    <row r="31" spans="1:5" x14ac:dyDescent="0.2">
      <c r="A31" s="116" t="s">
        <v>344</v>
      </c>
    </row>
    <row r="32" spans="1:5" x14ac:dyDescent="0.2">
      <c r="A32" s="234" t="s">
        <v>247</v>
      </c>
    </row>
    <row r="33" spans="1:1" ht="31.5" x14ac:dyDescent="0.2">
      <c r="A33" s="192" t="s">
        <v>350</v>
      </c>
    </row>
    <row r="34" spans="1:1" ht="42" x14ac:dyDescent="0.2">
      <c r="A34" s="243" t="s">
        <v>345</v>
      </c>
    </row>
    <row r="35" spans="1:1" ht="21" x14ac:dyDescent="0.2">
      <c r="A35" s="243" t="s">
        <v>346</v>
      </c>
    </row>
    <row r="36" spans="1:1" ht="21" x14ac:dyDescent="0.2">
      <c r="A36" s="243" t="s">
        <v>351</v>
      </c>
    </row>
    <row r="37" spans="1:1" ht="31.5" x14ac:dyDescent="0.2">
      <c r="A37" s="243" t="s">
        <v>359</v>
      </c>
    </row>
    <row r="38" spans="1:1" ht="31.5" x14ac:dyDescent="0.2">
      <c r="A38" s="243" t="s">
        <v>360</v>
      </c>
    </row>
    <row r="39" spans="1:1" ht="42" x14ac:dyDescent="0.2">
      <c r="A39" s="166" t="s">
        <v>170</v>
      </c>
    </row>
    <row r="40" spans="1:1" ht="63" x14ac:dyDescent="0.2">
      <c r="A40" s="198" t="s">
        <v>347</v>
      </c>
    </row>
    <row r="41" spans="1:1" ht="21" x14ac:dyDescent="0.2">
      <c r="A41" s="185" t="s">
        <v>166</v>
      </c>
    </row>
    <row r="42" spans="1:1" ht="42.75" x14ac:dyDescent="0.2">
      <c r="A42" s="153" t="s">
        <v>348</v>
      </c>
    </row>
    <row r="43" spans="1:1" ht="21" x14ac:dyDescent="0.2">
      <c r="A43" s="131" t="s">
        <v>168</v>
      </c>
    </row>
    <row r="44" spans="1:1" x14ac:dyDescent="0.2">
      <c r="A44" s="133"/>
    </row>
    <row r="45" spans="1:1" x14ac:dyDescent="0.2">
      <c r="A45" s="134" t="s">
        <v>133</v>
      </c>
    </row>
    <row r="46" spans="1:1" ht="24" x14ac:dyDescent="0.2">
      <c r="A46" s="135" t="s">
        <v>154</v>
      </c>
    </row>
    <row r="47" spans="1:1" ht="24" x14ac:dyDescent="0.2">
      <c r="A47" s="135" t="s">
        <v>155</v>
      </c>
    </row>
    <row r="48" spans="1:1" x14ac:dyDescent="0.2">
      <c r="A48" s="135"/>
    </row>
    <row r="49" spans="1:1" x14ac:dyDescent="0.2">
      <c r="A49" s="135"/>
    </row>
    <row r="50" spans="1:1" x14ac:dyDescent="0.2">
      <c r="A50" s="82"/>
    </row>
    <row r="51" spans="1:1" x14ac:dyDescent="0.2">
      <c r="A51" s="82"/>
    </row>
  </sheetData>
  <pageMargins left="0.7" right="0.7" top="0.75" bottom="0.75" header="0.3" footer="0.3"/>
  <pageSetup orientation="portrait"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69"/>
  <sheetViews>
    <sheetView zoomScaleNormal="100" workbookViewId="0">
      <pane xSplit="1" topLeftCell="B1" activePane="topRight" state="frozen"/>
      <selection pane="topRight" activeCell="B1" sqref="B1:D1048576"/>
    </sheetView>
  </sheetViews>
  <sheetFormatPr defaultColWidth="8.7109375" defaultRowHeight="12.75" x14ac:dyDescent="0.2"/>
  <cols>
    <col min="1" max="1" width="82.5703125" style="212" customWidth="1"/>
    <col min="2" max="16384" width="8.7109375" style="212"/>
  </cols>
  <sheetData>
    <row r="1" spans="1:5" x14ac:dyDescent="0.2">
      <c r="A1" s="273" t="s">
        <v>134</v>
      </c>
    </row>
    <row r="2" spans="1:5" ht="18" customHeight="1" x14ac:dyDescent="0.2">
      <c r="A2" s="239" t="s">
        <v>312</v>
      </c>
      <c r="B2" s="245" t="e">
        <f>'C завтраками| Bed and breakfast'!#REF!</f>
        <v>#REF!</v>
      </c>
      <c r="C2" s="245" t="e">
        <f>'C завтраками| Bed and breakfast'!#REF!</f>
        <v>#REF!</v>
      </c>
      <c r="D2" s="245" t="e">
        <f>'C завтраками| Bed and breakfast'!#REF!</f>
        <v>#REF!</v>
      </c>
      <c r="E2" s="245" t="e">
        <f>'C завтраками| Bed and breakfast'!#REF!</f>
        <v>#REF!</v>
      </c>
    </row>
    <row r="3" spans="1:5" x14ac:dyDescent="0.2">
      <c r="A3" s="110" t="s">
        <v>124</v>
      </c>
      <c r="B3" s="245" t="e">
        <f>'C завтраками| Bed and breakfast'!#REF!</f>
        <v>#REF!</v>
      </c>
      <c r="C3" s="245" t="e">
        <f>'C завтраками| Bed and breakfast'!#REF!</f>
        <v>#REF!</v>
      </c>
      <c r="D3" s="245" t="e">
        <f>'C завтраками| Bed and breakfast'!#REF!</f>
        <v>#REF!</v>
      </c>
      <c r="E3" s="245" t="e">
        <f>'C завтраками| Bed and breakfast'!#REF!</f>
        <v>#REF!</v>
      </c>
    </row>
    <row r="4" spans="1:5" x14ac:dyDescent="0.2">
      <c r="A4" s="113" t="s">
        <v>148</v>
      </c>
      <c r="B4" s="258"/>
      <c r="C4" s="258"/>
      <c r="D4" s="258"/>
      <c r="E4" s="258"/>
    </row>
    <row r="5" spans="1:5" x14ac:dyDescent="0.2">
      <c r="A5" s="115">
        <v>1</v>
      </c>
      <c r="B5" s="257" t="e">
        <f>'C завтраками| Bed and breakfast'!#REF!*0.9</f>
        <v>#REF!</v>
      </c>
      <c r="C5" s="257" t="e">
        <f>'C завтраками| Bed and breakfast'!#REF!*0.9</f>
        <v>#REF!</v>
      </c>
      <c r="D5" s="257" t="e">
        <f>'C завтраками| Bed and breakfast'!#REF!*0.9</f>
        <v>#REF!</v>
      </c>
      <c r="E5" s="257" t="e">
        <f>'C завтраками| Bed and breakfast'!#REF!*0.9</f>
        <v>#REF!</v>
      </c>
    </row>
    <row r="6" spans="1:5" x14ac:dyDescent="0.2">
      <c r="A6" s="115">
        <v>2</v>
      </c>
      <c r="B6" s="257" t="e">
        <f>'C завтраками| Bed and breakfast'!#REF!*0.9</f>
        <v>#REF!</v>
      </c>
      <c r="C6" s="257" t="e">
        <f>'C завтраками| Bed and breakfast'!#REF!*0.9</f>
        <v>#REF!</v>
      </c>
      <c r="D6" s="257" t="e">
        <f>'C завтраками| Bed and breakfast'!#REF!*0.9</f>
        <v>#REF!</v>
      </c>
      <c r="E6" s="257" t="e">
        <f>'C завтраками| Bed and breakfast'!#REF!*0.9</f>
        <v>#REF!</v>
      </c>
    </row>
    <row r="7" spans="1:5" x14ac:dyDescent="0.2">
      <c r="A7" s="115" t="s">
        <v>149</v>
      </c>
      <c r="B7" s="257"/>
      <c r="C7" s="257"/>
      <c r="D7" s="257"/>
      <c r="E7" s="257"/>
    </row>
    <row r="8" spans="1:5" x14ac:dyDescent="0.2">
      <c r="A8" s="115">
        <v>1</v>
      </c>
      <c r="B8" s="257" t="e">
        <f>'C завтраками| Bed and breakfast'!#REF!*0.9</f>
        <v>#REF!</v>
      </c>
      <c r="C8" s="257" t="e">
        <f>'C завтраками| Bed and breakfast'!#REF!*0.9</f>
        <v>#REF!</v>
      </c>
      <c r="D8" s="257" t="e">
        <f>'C завтраками| Bed and breakfast'!#REF!*0.9</f>
        <v>#REF!</v>
      </c>
      <c r="E8" s="257" t="e">
        <f>'C завтраками| Bed and breakfast'!#REF!*0.9</f>
        <v>#REF!</v>
      </c>
    </row>
    <row r="9" spans="1:5" x14ac:dyDescent="0.2">
      <c r="A9" s="115">
        <v>2</v>
      </c>
      <c r="B9" s="257" t="e">
        <f>'C завтраками| Bed and breakfast'!#REF!*0.9</f>
        <v>#REF!</v>
      </c>
      <c r="C9" s="257" t="e">
        <f>'C завтраками| Bed and breakfast'!#REF!*0.9</f>
        <v>#REF!</v>
      </c>
      <c r="D9" s="257" t="e">
        <f>'C завтраками| Bed and breakfast'!#REF!*0.9</f>
        <v>#REF!</v>
      </c>
      <c r="E9" s="257" t="e">
        <f>'C завтраками| Bed and breakfast'!#REF!*0.9</f>
        <v>#REF!</v>
      </c>
    </row>
    <row r="10" spans="1:5" x14ac:dyDescent="0.2">
      <c r="A10" s="115" t="s">
        <v>135</v>
      </c>
      <c r="B10" s="257"/>
      <c r="C10" s="257"/>
      <c r="D10" s="257"/>
      <c r="E10" s="257"/>
    </row>
    <row r="11" spans="1:5" x14ac:dyDescent="0.2">
      <c r="A11" s="115">
        <v>1</v>
      </c>
      <c r="B11" s="257" t="e">
        <f>'C завтраками| Bed and breakfast'!#REF!*0.9</f>
        <v>#REF!</v>
      </c>
      <c r="C11" s="257" t="e">
        <f>'C завтраками| Bed and breakfast'!#REF!*0.9</f>
        <v>#REF!</v>
      </c>
      <c r="D11" s="257" t="e">
        <f>'C завтраками| Bed and breakfast'!#REF!*0.9</f>
        <v>#REF!</v>
      </c>
      <c r="E11" s="257" t="e">
        <f>'C завтраками| Bed and breakfast'!#REF!*0.9</f>
        <v>#REF!</v>
      </c>
    </row>
    <row r="12" spans="1:5" x14ac:dyDescent="0.2">
      <c r="A12" s="115">
        <v>2</v>
      </c>
      <c r="B12" s="257" t="e">
        <f>'C завтраками| Bed and breakfast'!#REF!*0.9</f>
        <v>#REF!</v>
      </c>
      <c r="C12" s="257" t="e">
        <f>'C завтраками| Bed and breakfast'!#REF!*0.9</f>
        <v>#REF!</v>
      </c>
      <c r="D12" s="257" t="e">
        <f>'C завтраками| Bed and breakfast'!#REF!*0.9</f>
        <v>#REF!</v>
      </c>
      <c r="E12" s="257" t="e">
        <f>'C завтраками| Bed and breakfast'!#REF!*0.9</f>
        <v>#REF!</v>
      </c>
    </row>
    <row r="13" spans="1:5" x14ac:dyDescent="0.2">
      <c r="A13" s="114" t="s">
        <v>137</v>
      </c>
      <c r="B13" s="257"/>
      <c r="C13" s="257"/>
      <c r="D13" s="257"/>
      <c r="E13" s="257"/>
    </row>
    <row r="14" spans="1:5" x14ac:dyDescent="0.2">
      <c r="A14" s="115">
        <v>1</v>
      </c>
      <c r="B14" s="257" t="e">
        <f>'C завтраками| Bed and breakfast'!#REF!*0.9</f>
        <v>#REF!</v>
      </c>
      <c r="C14" s="257" t="e">
        <f>'C завтраками| Bed and breakfast'!#REF!*0.9</f>
        <v>#REF!</v>
      </c>
      <c r="D14" s="257" t="e">
        <f>'C завтраками| Bed and breakfast'!#REF!*0.9</f>
        <v>#REF!</v>
      </c>
      <c r="E14" s="257" t="e">
        <f>'C завтраками| Bed and breakfast'!#REF!*0.9</f>
        <v>#REF!</v>
      </c>
    </row>
    <row r="15" spans="1:5" x14ac:dyDescent="0.2">
      <c r="A15" s="115">
        <v>2</v>
      </c>
      <c r="B15" s="257" t="e">
        <f>'C завтраками| Bed and breakfast'!#REF!*0.9</f>
        <v>#REF!</v>
      </c>
      <c r="C15" s="257" t="e">
        <f>'C завтраками| Bed and breakfast'!#REF!*0.9</f>
        <v>#REF!</v>
      </c>
      <c r="D15" s="257" t="e">
        <f>'C завтраками| Bed and breakfast'!#REF!*0.9</f>
        <v>#REF!</v>
      </c>
      <c r="E15" s="257" t="e">
        <f>'C завтраками| Bed and breakfast'!#REF!*0.9</f>
        <v>#REF!</v>
      </c>
    </row>
    <row r="16" spans="1:5" x14ac:dyDescent="0.2">
      <c r="A16" s="97" t="s">
        <v>139</v>
      </c>
      <c r="B16" s="257"/>
      <c r="C16" s="257"/>
      <c r="D16" s="257"/>
      <c r="E16" s="257"/>
    </row>
    <row r="17" spans="1:5" x14ac:dyDescent="0.2">
      <c r="A17" s="98" t="s">
        <v>78</v>
      </c>
      <c r="B17" s="257" t="e">
        <f>'C завтраками| Bed and breakfast'!#REF!*0.9</f>
        <v>#REF!</v>
      </c>
      <c r="C17" s="257" t="e">
        <f>'C завтраками| Bed and breakfast'!#REF!*0.9</f>
        <v>#REF!</v>
      </c>
      <c r="D17" s="257" t="e">
        <f>'C завтраками| Bed and breakfast'!#REF!*0.9</f>
        <v>#REF!</v>
      </c>
      <c r="E17" s="257" t="e">
        <f>'C завтраками| Bed and breakfast'!#REF!*0.9</f>
        <v>#REF!</v>
      </c>
    </row>
    <row r="18" spans="1:5" x14ac:dyDescent="0.2">
      <c r="A18" s="97" t="s">
        <v>138</v>
      </c>
      <c r="B18" s="257"/>
      <c r="C18" s="257"/>
      <c r="D18" s="257"/>
      <c r="E18" s="257"/>
    </row>
    <row r="19" spans="1:5" x14ac:dyDescent="0.2">
      <c r="A19" s="98" t="s">
        <v>67</v>
      </c>
      <c r="B19" s="257" t="e">
        <f>'C завтраками| Bed and breakfast'!#REF!*0.9</f>
        <v>#REF!</v>
      </c>
      <c r="C19" s="257" t="e">
        <f>'C завтраками| Bed and breakfast'!#REF!*0.9</f>
        <v>#REF!</v>
      </c>
      <c r="D19" s="257" t="e">
        <f>'C завтраками| Bed and breakfast'!#REF!*0.9</f>
        <v>#REF!</v>
      </c>
      <c r="E19" s="257" t="e">
        <f>'C завтраками| Bed and breakfast'!#REF!*0.9</f>
        <v>#REF!</v>
      </c>
    </row>
    <row r="20" spans="1:5" x14ac:dyDescent="0.2">
      <c r="A20" s="86"/>
      <c r="B20" s="258"/>
      <c r="C20" s="258"/>
      <c r="D20" s="258"/>
      <c r="E20" s="258"/>
    </row>
    <row r="21" spans="1:5" ht="30.75" customHeight="1" x14ac:dyDescent="0.2">
      <c r="A21" s="240" t="s">
        <v>163</v>
      </c>
      <c r="B21" s="201" t="e">
        <f t="shared" ref="B21:E21" si="0">B2</f>
        <v>#REF!</v>
      </c>
      <c r="C21" s="201" t="e">
        <f t="shared" si="0"/>
        <v>#REF!</v>
      </c>
      <c r="D21" s="201" t="e">
        <f t="shared" si="0"/>
        <v>#REF!</v>
      </c>
      <c r="E21" s="201" t="e">
        <f t="shared" si="0"/>
        <v>#REF!</v>
      </c>
    </row>
    <row r="22" spans="1:5" x14ac:dyDescent="0.2">
      <c r="A22" s="112" t="s">
        <v>124</v>
      </c>
      <c r="B22" s="202" t="e">
        <f t="shared" ref="B22:E22" si="1">B3</f>
        <v>#REF!</v>
      </c>
      <c r="C22" s="202" t="e">
        <f t="shared" si="1"/>
        <v>#REF!</v>
      </c>
      <c r="D22" s="202" t="e">
        <f t="shared" si="1"/>
        <v>#REF!</v>
      </c>
      <c r="E22" s="202" t="e">
        <f t="shared" si="1"/>
        <v>#REF!</v>
      </c>
    </row>
    <row r="23" spans="1:5" x14ac:dyDescent="0.2">
      <c r="A23" s="113" t="s">
        <v>148</v>
      </c>
      <c r="B23" s="258"/>
      <c r="C23" s="258"/>
      <c r="D23" s="258"/>
      <c r="E23" s="258"/>
    </row>
    <row r="24" spans="1:5" x14ac:dyDescent="0.2">
      <c r="A24" s="115">
        <v>1</v>
      </c>
      <c r="B24" s="263" t="e">
        <f t="shared" ref="B24:E24" si="2">ROUNDUP(B5*0.85,)+35</f>
        <v>#REF!</v>
      </c>
      <c r="C24" s="263" t="e">
        <f t="shared" si="2"/>
        <v>#REF!</v>
      </c>
      <c r="D24" s="263" t="e">
        <f t="shared" si="2"/>
        <v>#REF!</v>
      </c>
      <c r="E24" s="263" t="e">
        <f t="shared" si="2"/>
        <v>#REF!</v>
      </c>
    </row>
    <row r="25" spans="1:5" x14ac:dyDescent="0.2">
      <c r="A25" s="115">
        <v>2</v>
      </c>
      <c r="B25" s="263" t="e">
        <f t="shared" ref="B25:E25" si="3">ROUNDUP(B6*0.85,)+35</f>
        <v>#REF!</v>
      </c>
      <c r="C25" s="263" t="e">
        <f t="shared" si="3"/>
        <v>#REF!</v>
      </c>
      <c r="D25" s="263" t="e">
        <f t="shared" si="3"/>
        <v>#REF!</v>
      </c>
      <c r="E25" s="263" t="e">
        <f t="shared" si="3"/>
        <v>#REF!</v>
      </c>
    </row>
    <row r="26" spans="1:5" x14ac:dyDescent="0.2">
      <c r="A26" s="115" t="s">
        <v>149</v>
      </c>
      <c r="B26" s="263"/>
      <c r="C26" s="263"/>
      <c r="D26" s="263"/>
      <c r="E26" s="263"/>
    </row>
    <row r="27" spans="1:5" x14ac:dyDescent="0.2">
      <c r="A27" s="115">
        <v>1</v>
      </c>
      <c r="B27" s="263" t="e">
        <f t="shared" ref="B27:E27" si="4">ROUNDUP(B8*0.85,)+35</f>
        <v>#REF!</v>
      </c>
      <c r="C27" s="263" t="e">
        <f t="shared" si="4"/>
        <v>#REF!</v>
      </c>
      <c r="D27" s="263" t="e">
        <f t="shared" si="4"/>
        <v>#REF!</v>
      </c>
      <c r="E27" s="263" t="e">
        <f t="shared" si="4"/>
        <v>#REF!</v>
      </c>
    </row>
    <row r="28" spans="1:5" ht="11.45" customHeight="1" x14ac:dyDescent="0.2">
      <c r="A28" s="115">
        <v>2</v>
      </c>
      <c r="B28" s="263" t="e">
        <f t="shared" ref="B28:E28" si="5">ROUNDUP(B9*0.85,)+35</f>
        <v>#REF!</v>
      </c>
      <c r="C28" s="263" t="e">
        <f t="shared" si="5"/>
        <v>#REF!</v>
      </c>
      <c r="D28" s="263" t="e">
        <f t="shared" si="5"/>
        <v>#REF!</v>
      </c>
      <c r="E28" s="263" t="e">
        <f t="shared" si="5"/>
        <v>#REF!</v>
      </c>
    </row>
    <row r="29" spans="1:5" x14ac:dyDescent="0.2">
      <c r="A29" s="115" t="s">
        <v>135</v>
      </c>
      <c r="B29" s="263"/>
      <c r="C29" s="263"/>
      <c r="D29" s="263"/>
      <c r="E29" s="263"/>
    </row>
    <row r="30" spans="1:5" x14ac:dyDescent="0.2">
      <c r="A30" s="115">
        <v>1</v>
      </c>
      <c r="B30" s="263" t="e">
        <f t="shared" ref="B30:E30" si="6">ROUNDUP(B11*0.85,)+35</f>
        <v>#REF!</v>
      </c>
      <c r="C30" s="263" t="e">
        <f t="shared" si="6"/>
        <v>#REF!</v>
      </c>
      <c r="D30" s="263" t="e">
        <f t="shared" si="6"/>
        <v>#REF!</v>
      </c>
      <c r="E30" s="263" t="e">
        <f t="shared" si="6"/>
        <v>#REF!</v>
      </c>
    </row>
    <row r="31" spans="1:5" x14ac:dyDescent="0.2">
      <c r="A31" s="115">
        <v>2</v>
      </c>
      <c r="B31" s="263" t="e">
        <f t="shared" ref="B31:E31" si="7">ROUNDUP(B12*0.85,)+35</f>
        <v>#REF!</v>
      </c>
      <c r="C31" s="263" t="e">
        <f t="shared" si="7"/>
        <v>#REF!</v>
      </c>
      <c r="D31" s="263" t="e">
        <f t="shared" si="7"/>
        <v>#REF!</v>
      </c>
      <c r="E31" s="263" t="e">
        <f t="shared" si="7"/>
        <v>#REF!</v>
      </c>
    </row>
    <row r="32" spans="1:5" x14ac:dyDescent="0.2">
      <c r="A32" s="114" t="s">
        <v>137</v>
      </c>
      <c r="B32" s="263"/>
      <c r="C32" s="263"/>
      <c r="D32" s="263"/>
      <c r="E32" s="263"/>
    </row>
    <row r="33" spans="1:5" x14ac:dyDescent="0.2">
      <c r="A33" s="115">
        <v>1</v>
      </c>
      <c r="B33" s="263" t="e">
        <f t="shared" ref="B33:E33" si="8">ROUNDUP(B14*0.85,)+35</f>
        <v>#REF!</v>
      </c>
      <c r="C33" s="263" t="e">
        <f t="shared" si="8"/>
        <v>#REF!</v>
      </c>
      <c r="D33" s="263" t="e">
        <f t="shared" si="8"/>
        <v>#REF!</v>
      </c>
      <c r="E33" s="263" t="e">
        <f t="shared" si="8"/>
        <v>#REF!</v>
      </c>
    </row>
    <row r="34" spans="1:5" x14ac:dyDescent="0.2">
      <c r="A34" s="115">
        <v>2</v>
      </c>
      <c r="B34" s="263" t="e">
        <f t="shared" ref="B34:E34" si="9">ROUNDUP(B15*0.85,)+35</f>
        <v>#REF!</v>
      </c>
      <c r="C34" s="263" t="e">
        <f t="shared" si="9"/>
        <v>#REF!</v>
      </c>
      <c r="D34" s="263" t="e">
        <f t="shared" si="9"/>
        <v>#REF!</v>
      </c>
      <c r="E34" s="263" t="e">
        <f t="shared" si="9"/>
        <v>#REF!</v>
      </c>
    </row>
    <row r="35" spans="1:5" x14ac:dyDescent="0.2">
      <c r="A35" s="97" t="s">
        <v>139</v>
      </c>
      <c r="B35" s="263"/>
      <c r="C35" s="263"/>
      <c r="D35" s="263"/>
      <c r="E35" s="263"/>
    </row>
    <row r="36" spans="1:5" x14ac:dyDescent="0.2">
      <c r="A36" s="98" t="s">
        <v>78</v>
      </c>
      <c r="B36" s="263" t="e">
        <f t="shared" ref="B36:E36" si="10">ROUNDUP(B17*0.85,)+35</f>
        <v>#REF!</v>
      </c>
      <c r="C36" s="263" t="e">
        <f t="shared" si="10"/>
        <v>#REF!</v>
      </c>
      <c r="D36" s="263" t="e">
        <f t="shared" si="10"/>
        <v>#REF!</v>
      </c>
      <c r="E36" s="263" t="e">
        <f t="shared" si="10"/>
        <v>#REF!</v>
      </c>
    </row>
    <row r="37" spans="1:5" x14ac:dyDescent="0.2">
      <c r="A37" s="97" t="s">
        <v>138</v>
      </c>
      <c r="B37" s="263"/>
      <c r="C37" s="263"/>
      <c r="D37" s="263"/>
      <c r="E37" s="263"/>
    </row>
    <row r="38" spans="1:5" x14ac:dyDescent="0.2">
      <c r="A38" s="98" t="s">
        <v>67</v>
      </c>
      <c r="B38" s="263" t="e">
        <f t="shared" ref="B38:E38" si="11">ROUNDUP(B19*0.85,)+35</f>
        <v>#REF!</v>
      </c>
      <c r="C38" s="263" t="e">
        <f t="shared" si="11"/>
        <v>#REF!</v>
      </c>
      <c r="D38" s="263" t="e">
        <f t="shared" si="11"/>
        <v>#REF!</v>
      </c>
      <c r="E38" s="263" t="e">
        <f t="shared" si="11"/>
        <v>#REF!</v>
      </c>
    </row>
    <row r="40" spans="1:5" ht="135" x14ac:dyDescent="0.2">
      <c r="A40" s="277" t="s">
        <v>361</v>
      </c>
    </row>
    <row r="41" spans="1:5" x14ac:dyDescent="0.2">
      <c r="A41" s="191" t="s">
        <v>143</v>
      </c>
    </row>
    <row r="42" spans="1:5" x14ac:dyDescent="0.2">
      <c r="A42" s="120" t="s">
        <v>340</v>
      </c>
    </row>
    <row r="43" spans="1:5" x14ac:dyDescent="0.2">
      <c r="A43" s="120" t="s">
        <v>341</v>
      </c>
    </row>
    <row r="44" spans="1:5" x14ac:dyDescent="0.2">
      <c r="A44" s="163"/>
    </row>
    <row r="45" spans="1:5" x14ac:dyDescent="0.2">
      <c r="A45" s="191" t="s">
        <v>128</v>
      </c>
    </row>
    <row r="46" spans="1:5" x14ac:dyDescent="0.2">
      <c r="A46" s="116" t="s">
        <v>342</v>
      </c>
    </row>
    <row r="47" spans="1:5" x14ac:dyDescent="0.2">
      <c r="A47" s="116" t="s">
        <v>343</v>
      </c>
    </row>
    <row r="48" spans="1:5" x14ac:dyDescent="0.2">
      <c r="A48" s="215" t="s">
        <v>131</v>
      </c>
    </row>
    <row r="49" spans="1:1" x14ac:dyDescent="0.2">
      <c r="A49" s="116" t="s">
        <v>344</v>
      </c>
    </row>
    <row r="50" spans="1:1" x14ac:dyDescent="0.2">
      <c r="A50" s="234" t="s">
        <v>247</v>
      </c>
    </row>
    <row r="51" spans="1:1" ht="31.5" x14ac:dyDescent="0.2">
      <c r="A51" s="192" t="s">
        <v>350</v>
      </c>
    </row>
    <row r="52" spans="1:1" ht="42" x14ac:dyDescent="0.2">
      <c r="A52" s="243" t="s">
        <v>345</v>
      </c>
    </row>
    <row r="53" spans="1:1" ht="21" x14ac:dyDescent="0.2">
      <c r="A53" s="243" t="s">
        <v>346</v>
      </c>
    </row>
    <row r="54" spans="1:1" ht="21" x14ac:dyDescent="0.2">
      <c r="A54" s="243" t="s">
        <v>351</v>
      </c>
    </row>
    <row r="55" spans="1:1" ht="31.5" x14ac:dyDescent="0.2">
      <c r="A55" s="243" t="s">
        <v>359</v>
      </c>
    </row>
    <row r="56" spans="1:1" ht="31.5" x14ac:dyDescent="0.2">
      <c r="A56" s="243" t="s">
        <v>360</v>
      </c>
    </row>
    <row r="57" spans="1:1" ht="42" x14ac:dyDescent="0.2">
      <c r="A57" s="166" t="s">
        <v>170</v>
      </c>
    </row>
    <row r="58" spans="1:1" ht="63" x14ac:dyDescent="0.2">
      <c r="A58" s="198" t="s">
        <v>347</v>
      </c>
    </row>
    <row r="59" spans="1:1" ht="21" x14ac:dyDescent="0.2">
      <c r="A59" s="185" t="s">
        <v>166</v>
      </c>
    </row>
    <row r="60" spans="1:1" ht="42.75" x14ac:dyDescent="0.2">
      <c r="A60" s="153" t="s">
        <v>348</v>
      </c>
    </row>
    <row r="61" spans="1:1" ht="21" x14ac:dyDescent="0.2">
      <c r="A61" s="131" t="s">
        <v>168</v>
      </c>
    </row>
    <row r="62" spans="1:1" x14ac:dyDescent="0.2">
      <c r="A62" s="133"/>
    </row>
    <row r="63" spans="1:1" x14ac:dyDescent="0.2">
      <c r="A63" s="134" t="s">
        <v>133</v>
      </c>
    </row>
    <row r="64" spans="1:1" ht="24" x14ac:dyDescent="0.2">
      <c r="A64" s="135" t="s">
        <v>154</v>
      </c>
    </row>
    <row r="65" spans="1:1" ht="24" x14ac:dyDescent="0.2">
      <c r="A65" s="135" t="s">
        <v>155</v>
      </c>
    </row>
    <row r="66" spans="1:1" x14ac:dyDescent="0.2">
      <c r="A66" s="135"/>
    </row>
    <row r="67" spans="1:1" x14ac:dyDescent="0.2">
      <c r="A67" s="135"/>
    </row>
    <row r="68" spans="1:1" x14ac:dyDescent="0.2">
      <c r="A68" s="82"/>
    </row>
    <row r="69" spans="1:1" x14ac:dyDescent="0.2">
      <c r="A69" s="82"/>
    </row>
  </sheetData>
  <pageMargins left="0.7" right="0.7" top="0.75" bottom="0.75" header="0.3" footer="0.3"/>
  <pageSetup orientation="portrait"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zoomScaleNormal="100" workbookViewId="0">
      <pane xSplit="1" topLeftCell="B1" activePane="topRight" state="frozen"/>
      <selection pane="topRight" activeCell="B1" sqref="B1:B1048576"/>
    </sheetView>
  </sheetViews>
  <sheetFormatPr defaultColWidth="8.7109375" defaultRowHeight="12.75" x14ac:dyDescent="0.2"/>
  <cols>
    <col min="1" max="1" width="82.5703125" style="212" customWidth="1"/>
    <col min="2" max="16384" width="8.7109375" style="212"/>
  </cols>
  <sheetData>
    <row r="1" spans="1:2" x14ac:dyDescent="0.2">
      <c r="A1" s="238" t="s">
        <v>134</v>
      </c>
    </row>
    <row r="2" spans="1:2" ht="18" customHeight="1" x14ac:dyDescent="0.2">
      <c r="A2" s="239" t="s">
        <v>312</v>
      </c>
      <c r="B2" s="245" t="e">
        <f>'Наполни свое лето | FIT15'!#REF!</f>
        <v>#REF!</v>
      </c>
    </row>
    <row r="3" spans="1:2" x14ac:dyDescent="0.2">
      <c r="A3" s="110" t="s">
        <v>124</v>
      </c>
      <c r="B3" s="245" t="e">
        <f>'Наполни свое лето | FIT15'!#REF!</f>
        <v>#REF!</v>
      </c>
    </row>
    <row r="4" spans="1:2" x14ac:dyDescent="0.2">
      <c r="A4" s="113" t="s">
        <v>148</v>
      </c>
      <c r="B4" s="258"/>
    </row>
    <row r="5" spans="1:2" ht="20.25" customHeight="1" x14ac:dyDescent="0.2">
      <c r="A5" s="115">
        <v>1</v>
      </c>
      <c r="B5" s="257" t="e">
        <f>'Наполни свое лето | FIT15'!#REF!</f>
        <v>#REF!</v>
      </c>
    </row>
    <row r="6" spans="1:2" x14ac:dyDescent="0.2">
      <c r="A6" s="115">
        <v>2</v>
      </c>
      <c r="B6" s="257" t="e">
        <f>'Наполни свое лето | FIT15'!#REF!</f>
        <v>#REF!</v>
      </c>
    </row>
    <row r="7" spans="1:2" x14ac:dyDescent="0.2">
      <c r="A7" s="115" t="s">
        <v>149</v>
      </c>
      <c r="B7" s="257"/>
    </row>
    <row r="8" spans="1:2" ht="18.75" customHeight="1" x14ac:dyDescent="0.2">
      <c r="A8" s="115">
        <v>1</v>
      </c>
      <c r="B8" s="257" t="e">
        <f>'Наполни свое лето | FIT15'!#REF!</f>
        <v>#REF!</v>
      </c>
    </row>
    <row r="9" spans="1:2" x14ac:dyDescent="0.2">
      <c r="A9" s="115">
        <v>2</v>
      </c>
      <c r="B9" s="257" t="e">
        <f>'Наполни свое лето | FIT15'!#REF!</f>
        <v>#REF!</v>
      </c>
    </row>
    <row r="10" spans="1:2" x14ac:dyDescent="0.2">
      <c r="A10" s="115" t="s">
        <v>135</v>
      </c>
      <c r="B10" s="257"/>
    </row>
    <row r="11" spans="1:2" ht="21.75" customHeight="1" x14ac:dyDescent="0.2">
      <c r="A11" s="115">
        <v>1</v>
      </c>
      <c r="B11" s="257" t="e">
        <f>'Наполни свое лето | FIT15'!#REF!</f>
        <v>#REF!</v>
      </c>
    </row>
    <row r="12" spans="1:2" x14ac:dyDescent="0.2">
      <c r="A12" s="115">
        <v>2</v>
      </c>
      <c r="B12" s="257" t="e">
        <f>'Наполни свое лето | FIT15'!#REF!</f>
        <v>#REF!</v>
      </c>
    </row>
    <row r="13" spans="1:2" x14ac:dyDescent="0.2">
      <c r="A13" s="114" t="s">
        <v>137</v>
      </c>
      <c r="B13" s="257"/>
    </row>
    <row r="14" spans="1:2" ht="24" customHeight="1" x14ac:dyDescent="0.2">
      <c r="A14" s="115">
        <v>1</v>
      </c>
      <c r="B14" s="257" t="e">
        <f>'Наполни свое лето | FIT15'!#REF!</f>
        <v>#REF!</v>
      </c>
    </row>
    <row r="15" spans="1:2" x14ac:dyDescent="0.2">
      <c r="A15" s="115">
        <v>2</v>
      </c>
      <c r="B15" s="257" t="e">
        <f>'Наполни свое лето | FIT15'!#REF!</f>
        <v>#REF!</v>
      </c>
    </row>
    <row r="16" spans="1:2" x14ac:dyDescent="0.2">
      <c r="A16" s="97" t="s">
        <v>139</v>
      </c>
      <c r="B16" s="257"/>
    </row>
    <row r="17" spans="1:2" x14ac:dyDescent="0.2">
      <c r="A17" s="98" t="s">
        <v>78</v>
      </c>
      <c r="B17" s="257" t="e">
        <f>'Наполни свое лето | FIT15'!#REF!</f>
        <v>#REF!</v>
      </c>
    </row>
    <row r="18" spans="1:2" x14ac:dyDescent="0.2">
      <c r="A18" s="97" t="s">
        <v>138</v>
      </c>
      <c r="B18" s="257"/>
    </row>
    <row r="19" spans="1:2" x14ac:dyDescent="0.2">
      <c r="A19" s="98" t="s">
        <v>67</v>
      </c>
      <c r="B19" s="257" t="e">
        <f>'Наполни свое лето | FIT15'!#REF!</f>
        <v>#REF!</v>
      </c>
    </row>
    <row r="20" spans="1:2" x14ac:dyDescent="0.2">
      <c r="A20" s="86"/>
      <c r="B20" s="258"/>
    </row>
    <row r="21" spans="1:2" ht="30.75" customHeight="1" x14ac:dyDescent="0.2">
      <c r="A21" s="240" t="s">
        <v>163</v>
      </c>
      <c r="B21" s="246" t="e">
        <f t="shared" ref="B21" si="0">B2</f>
        <v>#REF!</v>
      </c>
    </row>
    <row r="22" spans="1:2" x14ac:dyDescent="0.2">
      <c r="A22" s="112" t="s">
        <v>124</v>
      </c>
      <c r="B22" s="247" t="e">
        <f t="shared" ref="B22" si="1">B3</f>
        <v>#REF!</v>
      </c>
    </row>
    <row r="23" spans="1:2" x14ac:dyDescent="0.2">
      <c r="A23" s="113" t="s">
        <v>148</v>
      </c>
      <c r="B23" s="258"/>
    </row>
    <row r="24" spans="1:2" ht="18" customHeight="1" x14ac:dyDescent="0.2">
      <c r="A24" s="115">
        <v>1</v>
      </c>
      <c r="B24" s="263" t="e">
        <f t="shared" ref="B24" si="2">ROUNDUP(B5*0.87,)</f>
        <v>#REF!</v>
      </c>
    </row>
    <row r="25" spans="1:2" ht="17.100000000000001" customHeight="1" x14ac:dyDescent="0.2">
      <c r="A25" s="115">
        <v>2</v>
      </c>
      <c r="B25" s="263" t="e">
        <f t="shared" ref="B25" si="3">ROUNDUP(B6*0.87,)</f>
        <v>#REF!</v>
      </c>
    </row>
    <row r="26" spans="1:2" x14ac:dyDescent="0.2">
      <c r="A26" s="115" t="s">
        <v>149</v>
      </c>
      <c r="B26" s="263"/>
    </row>
    <row r="27" spans="1:2" x14ac:dyDescent="0.2">
      <c r="A27" s="115">
        <v>1</v>
      </c>
      <c r="B27" s="263" t="e">
        <f t="shared" ref="B27" si="4">ROUNDUP(B8*0.87,)</f>
        <v>#REF!</v>
      </c>
    </row>
    <row r="28" spans="1:2" ht="11.45" customHeight="1" x14ac:dyDescent="0.2">
      <c r="A28" s="115">
        <v>2</v>
      </c>
      <c r="B28" s="263" t="e">
        <f t="shared" ref="B28" si="5">ROUNDUP(B9*0.87,)</f>
        <v>#REF!</v>
      </c>
    </row>
    <row r="29" spans="1:2" x14ac:dyDescent="0.2">
      <c r="A29" s="115" t="s">
        <v>135</v>
      </c>
      <c r="B29" s="263"/>
    </row>
    <row r="30" spans="1:2" x14ac:dyDescent="0.2">
      <c r="A30" s="115">
        <v>1</v>
      </c>
      <c r="B30" s="263" t="e">
        <f t="shared" ref="B30" si="6">ROUNDUP(B11*0.87,)</f>
        <v>#REF!</v>
      </c>
    </row>
    <row r="31" spans="1:2" x14ac:dyDescent="0.2">
      <c r="A31" s="115">
        <v>2</v>
      </c>
      <c r="B31" s="263" t="e">
        <f t="shared" ref="B31" si="7">ROUNDUP(B12*0.87,)</f>
        <v>#REF!</v>
      </c>
    </row>
    <row r="32" spans="1:2" x14ac:dyDescent="0.2">
      <c r="A32" s="114" t="s">
        <v>137</v>
      </c>
      <c r="B32" s="263"/>
    </row>
    <row r="33" spans="1:2" x14ac:dyDescent="0.2">
      <c r="A33" s="115">
        <v>1</v>
      </c>
      <c r="B33" s="263" t="e">
        <f t="shared" ref="B33" si="8">ROUNDUP(B14*0.87,)</f>
        <v>#REF!</v>
      </c>
    </row>
    <row r="34" spans="1:2" x14ac:dyDescent="0.2">
      <c r="A34" s="115">
        <v>2</v>
      </c>
      <c r="B34" s="263" t="e">
        <f t="shared" ref="B34" si="9">ROUNDUP(B15*0.87,)</f>
        <v>#REF!</v>
      </c>
    </row>
    <row r="35" spans="1:2" x14ac:dyDescent="0.2">
      <c r="A35" s="97" t="s">
        <v>139</v>
      </c>
      <c r="B35" s="263"/>
    </row>
    <row r="36" spans="1:2" x14ac:dyDescent="0.2">
      <c r="A36" s="98" t="s">
        <v>78</v>
      </c>
      <c r="B36" s="263" t="e">
        <f t="shared" ref="B36" si="10">ROUNDUP(B17*0.87,)</f>
        <v>#REF!</v>
      </c>
    </row>
    <row r="37" spans="1:2" x14ac:dyDescent="0.2">
      <c r="A37" s="97" t="s">
        <v>138</v>
      </c>
      <c r="B37" s="263"/>
    </row>
    <row r="38" spans="1:2" x14ac:dyDescent="0.2">
      <c r="A38" s="98" t="s">
        <v>67</v>
      </c>
      <c r="B38" s="263" t="e">
        <f t="shared" ref="B38" si="11">ROUNDUP(B19*0.87,)</f>
        <v>#REF!</v>
      </c>
    </row>
    <row r="40" spans="1:2" ht="135" x14ac:dyDescent="0.2">
      <c r="A40" s="242" t="s">
        <v>303</v>
      </c>
    </row>
    <row r="41" spans="1:2" x14ac:dyDescent="0.2">
      <c r="A41" s="191" t="s">
        <v>143</v>
      </c>
    </row>
    <row r="42" spans="1:2" x14ac:dyDescent="0.2">
      <c r="A42" s="120" t="s">
        <v>304</v>
      </c>
    </row>
    <row r="43" spans="1:2" x14ac:dyDescent="0.2">
      <c r="A43" s="120" t="s">
        <v>305</v>
      </c>
    </row>
    <row r="44" spans="1:2" x14ac:dyDescent="0.2">
      <c r="A44" s="163"/>
    </row>
    <row r="45" spans="1:2" x14ac:dyDescent="0.2">
      <c r="A45" s="191" t="s">
        <v>128</v>
      </c>
    </row>
    <row r="46" spans="1:2" x14ac:dyDescent="0.2">
      <c r="A46" s="116" t="s">
        <v>150</v>
      </c>
    </row>
    <row r="47" spans="1:2" x14ac:dyDescent="0.2">
      <c r="A47" s="116" t="s">
        <v>151</v>
      </c>
    </row>
    <row r="48" spans="1:2" x14ac:dyDescent="0.2">
      <c r="A48" s="116" t="s">
        <v>152</v>
      </c>
    </row>
    <row r="49" spans="1:1" x14ac:dyDescent="0.2">
      <c r="A49" s="116" t="s">
        <v>153</v>
      </c>
    </row>
    <row r="50" spans="1:1" x14ac:dyDescent="0.2">
      <c r="A50" s="121" t="s">
        <v>290</v>
      </c>
    </row>
    <row r="51" spans="1:1" ht="12" customHeight="1" x14ac:dyDescent="0.2">
      <c r="A51" s="121" t="s">
        <v>240</v>
      </c>
    </row>
    <row r="52" spans="1:1" x14ac:dyDescent="0.2">
      <c r="A52" s="234" t="s">
        <v>247</v>
      </c>
    </row>
    <row r="53" spans="1:1" ht="21" x14ac:dyDescent="0.2">
      <c r="A53" s="192" t="s">
        <v>306</v>
      </c>
    </row>
    <row r="54" spans="1:1" ht="42" x14ac:dyDescent="0.2">
      <c r="A54" s="243" t="s">
        <v>307</v>
      </c>
    </row>
    <row r="55" spans="1:1" x14ac:dyDescent="0.2">
      <c r="A55" s="243" t="s">
        <v>308</v>
      </c>
    </row>
    <row r="56" spans="1:1" ht="31.5" x14ac:dyDescent="0.2">
      <c r="A56" s="243" t="s">
        <v>309</v>
      </c>
    </row>
    <row r="57" spans="1:1" ht="21" x14ac:dyDescent="0.2">
      <c r="A57" s="243" t="s">
        <v>310</v>
      </c>
    </row>
    <row r="58" spans="1:1" ht="31.5" x14ac:dyDescent="0.2">
      <c r="A58" s="243" t="s">
        <v>311</v>
      </c>
    </row>
    <row r="59" spans="1:1" ht="42" x14ac:dyDescent="0.2">
      <c r="A59" s="166" t="s">
        <v>170</v>
      </c>
    </row>
    <row r="60" spans="1:1" ht="21" x14ac:dyDescent="0.2">
      <c r="A60" s="185" t="s">
        <v>166</v>
      </c>
    </row>
    <row r="61" spans="1:1" ht="42.75" x14ac:dyDescent="0.2">
      <c r="A61" s="153" t="s">
        <v>167</v>
      </c>
    </row>
    <row r="62" spans="1:1" ht="21" x14ac:dyDescent="0.2">
      <c r="A62" s="131" t="s">
        <v>168</v>
      </c>
    </row>
    <row r="63" spans="1:1" x14ac:dyDescent="0.2">
      <c r="A63" s="133"/>
    </row>
    <row r="64" spans="1:1" x14ac:dyDescent="0.2">
      <c r="A64" s="134" t="s">
        <v>133</v>
      </c>
    </row>
    <row r="65" spans="1:1" ht="24" x14ac:dyDescent="0.2">
      <c r="A65" s="135" t="s">
        <v>154</v>
      </c>
    </row>
    <row r="66" spans="1:1" ht="24" x14ac:dyDescent="0.2">
      <c r="A66" s="135" t="s">
        <v>155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17"/>
  <sheetViews>
    <sheetView zoomScaleNormal="100" workbookViewId="0"/>
  </sheetViews>
  <sheetFormatPr defaultColWidth="9" defaultRowHeight="12.75" x14ac:dyDescent="0.2"/>
  <cols>
    <col min="1" max="1" width="31.5703125" style="1" customWidth="1"/>
    <col min="2" max="4" width="27.140625" style="1" customWidth="1"/>
    <col min="5" max="5" width="10.5703125" style="1" bestFit="1" customWidth="1"/>
    <col min="6" max="6" width="11.5703125" style="1" customWidth="1"/>
    <col min="7" max="16384" width="9" style="1"/>
  </cols>
  <sheetData>
    <row r="1" spans="1:6" x14ac:dyDescent="0.2">
      <c r="A1" s="20" t="s">
        <v>31</v>
      </c>
      <c r="B1" s="8"/>
      <c r="C1" s="8"/>
      <c r="D1" s="8"/>
      <c r="E1" s="8"/>
      <c r="F1" s="8"/>
    </row>
    <row r="2" spans="1:6" x14ac:dyDescent="0.2">
      <c r="A2" s="3" t="s">
        <v>22</v>
      </c>
      <c r="B2" s="23" t="s">
        <v>45</v>
      </c>
      <c r="C2" s="23" t="s">
        <v>46</v>
      </c>
      <c r="D2" s="23" t="s">
        <v>47</v>
      </c>
      <c r="E2" s="5"/>
      <c r="F2" s="5"/>
    </row>
    <row r="3" spans="1:6" x14ac:dyDescent="0.2">
      <c r="A3" s="12" t="s">
        <v>27</v>
      </c>
      <c r="B3" s="3"/>
      <c r="C3" s="3"/>
      <c r="D3" s="3"/>
      <c r="E3" s="4"/>
      <c r="F3" s="4"/>
    </row>
    <row r="4" spans="1:6" x14ac:dyDescent="0.2">
      <c r="A4" s="3">
        <v>1</v>
      </c>
      <c r="B4" s="24">
        <v>3900</v>
      </c>
      <c r="C4" s="24">
        <v>3900</v>
      </c>
      <c r="D4" s="24">
        <v>3900</v>
      </c>
      <c r="E4" s="4"/>
      <c r="F4" s="4"/>
    </row>
    <row r="5" spans="1:6" x14ac:dyDescent="0.2">
      <c r="A5" s="3" t="s">
        <v>24</v>
      </c>
      <c r="B5" s="24">
        <v>3900</v>
      </c>
      <c r="C5" s="24">
        <v>3900</v>
      </c>
      <c r="D5" s="24">
        <v>3900</v>
      </c>
      <c r="E5" s="4"/>
      <c r="F5" s="4"/>
    </row>
    <row r="6" spans="1:6" x14ac:dyDescent="0.2">
      <c r="A6" s="3">
        <v>2</v>
      </c>
      <c r="B6" s="24">
        <v>3900</v>
      </c>
      <c r="C6" s="24">
        <v>3900</v>
      </c>
      <c r="D6" s="24">
        <v>3900</v>
      </c>
      <c r="E6" s="4"/>
      <c r="F6" s="4"/>
    </row>
    <row r="7" spans="1:6" x14ac:dyDescent="0.2">
      <c r="A7" s="3" t="s">
        <v>25</v>
      </c>
      <c r="B7" s="24">
        <v>3900</v>
      </c>
      <c r="C7" s="24">
        <v>3900</v>
      </c>
      <c r="D7" s="24">
        <v>3900</v>
      </c>
      <c r="E7" s="4"/>
      <c r="F7" s="4"/>
    </row>
    <row r="8" spans="1:6" x14ac:dyDescent="0.2">
      <c r="E8" s="4"/>
      <c r="F8" s="4"/>
    </row>
    <row r="9" spans="1:6" x14ac:dyDescent="0.2">
      <c r="E9" s="4"/>
      <c r="F9" s="4"/>
    </row>
    <row r="10" spans="1:6" x14ac:dyDescent="0.2">
      <c r="A10" s="20" t="s">
        <v>31</v>
      </c>
      <c r="B10" s="2"/>
      <c r="C10" s="2"/>
      <c r="D10" s="2"/>
      <c r="E10" s="4"/>
      <c r="F10" s="4"/>
    </row>
    <row r="11" spans="1:6" x14ac:dyDescent="0.2">
      <c r="A11" s="3" t="s">
        <v>22</v>
      </c>
      <c r="B11" s="23" t="s">
        <v>45</v>
      </c>
      <c r="C11" s="23" t="s">
        <v>46</v>
      </c>
      <c r="D11" s="23" t="s">
        <v>47</v>
      </c>
      <c r="E11" s="4"/>
      <c r="F11" s="4"/>
    </row>
    <row r="12" spans="1:6" x14ac:dyDescent="0.2">
      <c r="A12" s="12" t="s">
        <v>28</v>
      </c>
      <c r="B12" s="3"/>
      <c r="C12" s="3"/>
      <c r="D12" s="3"/>
      <c r="E12" s="4"/>
      <c r="F12" s="4"/>
    </row>
    <row r="13" spans="1:6" x14ac:dyDescent="0.2">
      <c r="A13" s="3">
        <v>1</v>
      </c>
      <c r="B13" s="24">
        <v>3900</v>
      </c>
      <c r="C13" s="24">
        <v>3900</v>
      </c>
      <c r="D13" s="24">
        <v>3900</v>
      </c>
      <c r="E13" s="4"/>
      <c r="F13" s="4"/>
    </row>
    <row r="14" spans="1:6" x14ac:dyDescent="0.2">
      <c r="A14" s="3" t="s">
        <v>24</v>
      </c>
      <c r="B14" s="24">
        <v>3900</v>
      </c>
      <c r="C14" s="24">
        <v>3900</v>
      </c>
      <c r="D14" s="24">
        <v>3900</v>
      </c>
      <c r="E14" s="4"/>
      <c r="F14" s="4"/>
    </row>
    <row r="15" spans="1:6" x14ac:dyDescent="0.2">
      <c r="A15" s="3">
        <v>2</v>
      </c>
      <c r="B15" s="24">
        <v>3900</v>
      </c>
      <c r="C15" s="24">
        <v>3900</v>
      </c>
      <c r="D15" s="24">
        <v>3900</v>
      </c>
      <c r="E15" s="4"/>
      <c r="F15" s="4"/>
    </row>
    <row r="16" spans="1:6" x14ac:dyDescent="0.2">
      <c r="A16" s="3" t="s">
        <v>25</v>
      </c>
      <c r="B16" s="24">
        <v>3900</v>
      </c>
      <c r="C16" s="24">
        <v>3900</v>
      </c>
      <c r="D16" s="24">
        <v>3900</v>
      </c>
      <c r="E16" s="4"/>
      <c r="F16" s="4"/>
    </row>
    <row r="17" spans="1:6" ht="18" customHeight="1" x14ac:dyDescent="0.2">
      <c r="A17" s="20"/>
      <c r="E17" s="5"/>
      <c r="F17" s="5"/>
    </row>
  </sheetData>
  <pageMargins left="0.75" right="0.75" top="1" bottom="1" header="0.5" footer="0.5"/>
  <pageSetup paperSize="9" orientation="portrait" r:id="rId1"/>
  <headerFooter alignWithMargins="0"/>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zoomScaleNormal="100" workbookViewId="0">
      <pane xSplit="1" topLeftCell="B1" activePane="topRight" state="frozen"/>
      <selection pane="topRight" activeCell="D14" sqref="D14"/>
    </sheetView>
  </sheetViews>
  <sheetFormatPr defaultColWidth="8.7109375" defaultRowHeight="12.75" x14ac:dyDescent="0.2"/>
  <cols>
    <col min="1" max="1" width="82.5703125" style="212" customWidth="1"/>
    <col min="2" max="16384" width="8.7109375" style="212"/>
  </cols>
  <sheetData>
    <row r="1" spans="1:2" x14ac:dyDescent="0.2">
      <c r="A1" s="238" t="s">
        <v>134</v>
      </c>
    </row>
    <row r="2" spans="1:2" ht="18" customHeight="1" x14ac:dyDescent="0.2">
      <c r="A2" s="239" t="s">
        <v>312</v>
      </c>
      <c r="B2" s="246" t="e">
        <f>'Наполни свое лето | FIT15'!#REF!</f>
        <v>#REF!</v>
      </c>
    </row>
    <row r="3" spans="1:2" x14ac:dyDescent="0.2">
      <c r="A3" s="110" t="s">
        <v>124</v>
      </c>
      <c r="B3" s="246" t="e">
        <f>'Наполни свое лето | FIT15'!#REF!</f>
        <v>#REF!</v>
      </c>
    </row>
    <row r="4" spans="1:2" x14ac:dyDescent="0.2">
      <c r="A4" s="113" t="s">
        <v>148</v>
      </c>
      <c r="B4" s="258"/>
    </row>
    <row r="5" spans="1:2" ht="20.25" customHeight="1" x14ac:dyDescent="0.2">
      <c r="A5" s="115">
        <v>1</v>
      </c>
      <c r="B5" s="257" t="e">
        <f>'Наполни лето | FIT18'!B5</f>
        <v>#REF!</v>
      </c>
    </row>
    <row r="6" spans="1:2" x14ac:dyDescent="0.2">
      <c r="A6" s="115">
        <v>2</v>
      </c>
      <c r="B6" s="257" t="e">
        <f>'Наполни лето | FIT18'!B6</f>
        <v>#REF!</v>
      </c>
    </row>
    <row r="7" spans="1:2" x14ac:dyDescent="0.2">
      <c r="A7" s="115" t="s">
        <v>149</v>
      </c>
      <c r="B7" s="257"/>
    </row>
    <row r="8" spans="1:2" ht="18.75" customHeight="1" x14ac:dyDescent="0.2">
      <c r="A8" s="115">
        <v>1</v>
      </c>
      <c r="B8" s="257" t="e">
        <f>'Наполни лето | FIT18'!B8</f>
        <v>#REF!</v>
      </c>
    </row>
    <row r="9" spans="1:2" x14ac:dyDescent="0.2">
      <c r="A9" s="115">
        <v>2</v>
      </c>
      <c r="B9" s="257" t="e">
        <f>'Наполни лето | FIT18'!B9</f>
        <v>#REF!</v>
      </c>
    </row>
    <row r="10" spans="1:2" x14ac:dyDescent="0.2">
      <c r="A10" s="115" t="s">
        <v>135</v>
      </c>
      <c r="B10" s="257"/>
    </row>
    <row r="11" spans="1:2" ht="21.75" customHeight="1" x14ac:dyDescent="0.2">
      <c r="A11" s="115">
        <v>1</v>
      </c>
      <c r="B11" s="257" t="e">
        <f>'Наполни лето | FIT18'!B11</f>
        <v>#REF!</v>
      </c>
    </row>
    <row r="12" spans="1:2" x14ac:dyDescent="0.2">
      <c r="A12" s="115">
        <v>2</v>
      </c>
      <c r="B12" s="257" t="e">
        <f>'Наполни лето | FIT18'!B12</f>
        <v>#REF!</v>
      </c>
    </row>
    <row r="13" spans="1:2" x14ac:dyDescent="0.2">
      <c r="A13" s="114" t="s">
        <v>137</v>
      </c>
      <c r="B13" s="257"/>
    </row>
    <row r="14" spans="1:2" ht="24" customHeight="1" x14ac:dyDescent="0.2">
      <c r="A14" s="115">
        <v>1</v>
      </c>
      <c r="B14" s="257" t="e">
        <f>'Наполни лето | FIT18'!B14</f>
        <v>#REF!</v>
      </c>
    </row>
    <row r="15" spans="1:2" x14ac:dyDescent="0.2">
      <c r="A15" s="115">
        <v>2</v>
      </c>
      <c r="B15" s="257" t="e">
        <f>'Наполни лето | FIT18'!B15</f>
        <v>#REF!</v>
      </c>
    </row>
    <row r="16" spans="1:2" x14ac:dyDescent="0.2">
      <c r="A16" s="97" t="s">
        <v>139</v>
      </c>
      <c r="B16" s="257"/>
    </row>
    <row r="17" spans="1:2" x14ac:dyDescent="0.2">
      <c r="A17" s="98" t="s">
        <v>78</v>
      </c>
      <c r="B17" s="257" t="e">
        <f>'Наполни лето | FIT18'!B17</f>
        <v>#REF!</v>
      </c>
    </row>
    <row r="18" spans="1:2" x14ac:dyDescent="0.2">
      <c r="A18" s="97" t="s">
        <v>138</v>
      </c>
      <c r="B18" s="257"/>
    </row>
    <row r="19" spans="1:2" x14ac:dyDescent="0.2">
      <c r="A19" s="98" t="s">
        <v>67</v>
      </c>
      <c r="B19" s="257" t="e">
        <f>'Наполни лето | FIT18'!B19</f>
        <v>#REF!</v>
      </c>
    </row>
    <row r="21" spans="1:2" ht="135" x14ac:dyDescent="0.2">
      <c r="A21" s="242" t="s">
        <v>303</v>
      </c>
    </row>
    <row r="22" spans="1:2" x14ac:dyDescent="0.2">
      <c r="A22" s="191" t="s">
        <v>143</v>
      </c>
    </row>
    <row r="23" spans="1:2" x14ac:dyDescent="0.2">
      <c r="A23" s="120" t="s">
        <v>304</v>
      </c>
    </row>
    <row r="24" spans="1:2" x14ac:dyDescent="0.2">
      <c r="A24" s="120" t="s">
        <v>305</v>
      </c>
    </row>
    <row r="25" spans="1:2" x14ac:dyDescent="0.2">
      <c r="A25" s="163"/>
    </row>
    <row r="26" spans="1:2" x14ac:dyDescent="0.2">
      <c r="A26" s="191" t="s">
        <v>128</v>
      </c>
    </row>
    <row r="27" spans="1:2" x14ac:dyDescent="0.2">
      <c r="A27" s="116" t="s">
        <v>150</v>
      </c>
    </row>
    <row r="28" spans="1:2" x14ac:dyDescent="0.2">
      <c r="A28" s="116" t="s">
        <v>151</v>
      </c>
    </row>
    <row r="29" spans="1:2" x14ac:dyDescent="0.2">
      <c r="A29" s="116" t="s">
        <v>152</v>
      </c>
    </row>
    <row r="30" spans="1:2" x14ac:dyDescent="0.2">
      <c r="A30" s="116" t="s">
        <v>153</v>
      </c>
    </row>
    <row r="31" spans="1:2" x14ac:dyDescent="0.2">
      <c r="A31" s="121" t="s">
        <v>290</v>
      </c>
    </row>
    <row r="32" spans="1:2" x14ac:dyDescent="0.2">
      <c r="A32" s="121" t="s">
        <v>240</v>
      </c>
    </row>
    <row r="33" spans="1:1" x14ac:dyDescent="0.2">
      <c r="A33" s="234" t="s">
        <v>247</v>
      </c>
    </row>
    <row r="34" spans="1:1" ht="21" x14ac:dyDescent="0.2">
      <c r="A34" s="192" t="s">
        <v>306</v>
      </c>
    </row>
    <row r="35" spans="1:1" ht="42" x14ac:dyDescent="0.2">
      <c r="A35" s="243" t="s">
        <v>307</v>
      </c>
    </row>
    <row r="36" spans="1:1" x14ac:dyDescent="0.2">
      <c r="A36" s="243" t="s">
        <v>308</v>
      </c>
    </row>
    <row r="37" spans="1:1" ht="31.5" x14ac:dyDescent="0.2">
      <c r="A37" s="243" t="s">
        <v>309</v>
      </c>
    </row>
    <row r="38" spans="1:1" ht="21" x14ac:dyDescent="0.2">
      <c r="A38" s="243" t="s">
        <v>310</v>
      </c>
    </row>
    <row r="39" spans="1:1" ht="31.5" x14ac:dyDescent="0.2">
      <c r="A39" s="243" t="s">
        <v>311</v>
      </c>
    </row>
    <row r="40" spans="1:1" ht="42" x14ac:dyDescent="0.2">
      <c r="A40" s="166" t="s">
        <v>170</v>
      </c>
    </row>
    <row r="41" spans="1:1" ht="63" x14ac:dyDescent="0.2">
      <c r="A41" s="198" t="s">
        <v>241</v>
      </c>
    </row>
    <row r="42" spans="1:1" ht="21" x14ac:dyDescent="0.2">
      <c r="A42" s="185" t="s">
        <v>166</v>
      </c>
    </row>
    <row r="43" spans="1:1" ht="42.75" x14ac:dyDescent="0.2">
      <c r="A43" s="153" t="s">
        <v>167</v>
      </c>
    </row>
    <row r="44" spans="1:1" ht="21" x14ac:dyDescent="0.2">
      <c r="A44" s="131" t="s">
        <v>168</v>
      </c>
    </row>
    <row r="45" spans="1:1" x14ac:dyDescent="0.2">
      <c r="A45" s="133"/>
    </row>
    <row r="46" spans="1:1" x14ac:dyDescent="0.2">
      <c r="A46" s="134" t="s">
        <v>133</v>
      </c>
    </row>
    <row r="47" spans="1:1" ht="24" x14ac:dyDescent="0.2">
      <c r="A47" s="135" t="s">
        <v>154</v>
      </c>
    </row>
    <row r="48" spans="1:1" ht="24" x14ac:dyDescent="0.2">
      <c r="A48" s="135" t="s">
        <v>155</v>
      </c>
    </row>
  </sheetData>
  <pageMargins left="0.7" right="0.7" top="0.75" bottom="0.75" header="0.3" footer="0.3"/>
  <pageSetup orientation="portrait"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AI42"/>
  <sheetViews>
    <sheetView zoomScale="85" zoomScaleNormal="85" workbookViewId="0">
      <selection activeCell="D3" sqref="D3"/>
    </sheetView>
  </sheetViews>
  <sheetFormatPr defaultColWidth="9" defaultRowHeight="11.25" x14ac:dyDescent="0.2"/>
  <cols>
    <col min="1" max="1" width="21.42578125" style="29" customWidth="1"/>
    <col min="2" max="9" width="9" style="29"/>
    <col min="10" max="10" width="10.5703125" style="29" customWidth="1"/>
    <col min="11" max="16384" width="9" style="29"/>
  </cols>
  <sheetData>
    <row r="1" spans="1:35" ht="11.25" customHeight="1" x14ac:dyDescent="0.2">
      <c r="A1" s="354" t="s">
        <v>82</v>
      </c>
      <c r="B1" s="355"/>
      <c r="C1" s="355"/>
      <c r="D1" s="355"/>
      <c r="E1" s="355"/>
      <c r="J1"/>
      <c r="K1"/>
      <c r="L1"/>
      <c r="M1"/>
      <c r="N1"/>
      <c r="O1"/>
      <c r="P1"/>
      <c r="Q1"/>
      <c r="R1"/>
      <c r="S1"/>
      <c r="T1"/>
      <c r="U1"/>
      <c r="V1"/>
      <c r="W1"/>
      <c r="X1"/>
      <c r="Y1"/>
      <c r="Z1"/>
      <c r="AA1"/>
      <c r="AB1"/>
      <c r="AC1"/>
      <c r="AD1"/>
      <c r="AE1"/>
      <c r="AF1"/>
      <c r="AG1"/>
      <c r="AH1"/>
      <c r="AI1"/>
    </row>
    <row r="2" spans="1:35" s="39" customFormat="1" ht="11.25" customHeight="1" x14ac:dyDescent="0.2">
      <c r="A2" s="358" t="s">
        <v>80</v>
      </c>
      <c r="B2" s="358"/>
      <c r="C2" s="358"/>
      <c r="D2" s="358"/>
      <c r="E2" s="358"/>
      <c r="F2" s="358"/>
      <c r="G2" s="358"/>
      <c r="H2" s="358"/>
      <c r="I2" s="358"/>
      <c r="J2"/>
      <c r="K2"/>
      <c r="L2"/>
      <c r="M2"/>
      <c r="N2"/>
      <c r="O2"/>
      <c r="P2"/>
      <c r="Q2"/>
      <c r="R2"/>
      <c r="S2"/>
      <c r="T2"/>
      <c r="U2"/>
      <c r="V2"/>
      <c r="W2"/>
      <c r="X2"/>
      <c r="Y2"/>
      <c r="Z2"/>
      <c r="AA2"/>
      <c r="AB2"/>
      <c r="AC2"/>
      <c r="AD2"/>
      <c r="AE2"/>
      <c r="AF2"/>
      <c r="AG2"/>
      <c r="AH2"/>
      <c r="AI2"/>
    </row>
    <row r="3" spans="1:35" s="39" customFormat="1" ht="21.75" customHeight="1" x14ac:dyDescent="0.2">
      <c r="A3" s="35" t="s">
        <v>53</v>
      </c>
      <c r="B3" s="42" t="s">
        <v>66</v>
      </c>
      <c r="C3" s="42" t="s">
        <v>64</v>
      </c>
      <c r="D3" s="43" t="s">
        <v>89</v>
      </c>
      <c r="E3" s="43">
        <v>43901</v>
      </c>
      <c r="F3" s="43" t="s">
        <v>90</v>
      </c>
      <c r="G3" s="43" t="s">
        <v>91</v>
      </c>
      <c r="H3" s="43" t="s">
        <v>92</v>
      </c>
      <c r="I3" s="43" t="s">
        <v>93</v>
      </c>
      <c r="J3"/>
      <c r="K3"/>
      <c r="L3"/>
      <c r="M3"/>
      <c r="N3"/>
      <c r="O3"/>
      <c r="P3"/>
      <c r="Q3"/>
      <c r="R3"/>
      <c r="S3"/>
      <c r="T3"/>
      <c r="U3"/>
      <c r="V3"/>
      <c r="W3"/>
      <c r="X3"/>
      <c r="Y3"/>
      <c r="Z3"/>
      <c r="AA3"/>
      <c r="AB3"/>
      <c r="AC3"/>
      <c r="AD3"/>
      <c r="AE3"/>
      <c r="AF3"/>
      <c r="AG3"/>
      <c r="AH3"/>
      <c r="AI3"/>
    </row>
    <row r="4" spans="1:35" s="59" customFormat="1" ht="10.5" customHeight="1" x14ac:dyDescent="0.2">
      <c r="A4" s="58" t="s">
        <v>88</v>
      </c>
      <c r="B4" s="58"/>
      <c r="C4" s="58"/>
      <c r="D4" s="58"/>
      <c r="E4" s="58"/>
      <c r="J4" s="41"/>
      <c r="K4" s="41"/>
      <c r="L4" s="41"/>
      <c r="M4" s="41"/>
      <c r="N4" s="41"/>
      <c r="O4" s="41"/>
      <c r="P4" s="41"/>
      <c r="Q4" s="41"/>
      <c r="R4" s="41"/>
      <c r="S4" s="41"/>
      <c r="T4" s="41"/>
      <c r="U4" s="41"/>
      <c r="V4" s="41"/>
      <c r="W4" s="41"/>
      <c r="X4" s="41"/>
      <c r="Y4" s="41"/>
      <c r="Z4" s="41"/>
      <c r="AA4" s="41"/>
      <c r="AB4" s="41"/>
      <c r="AC4" s="41"/>
      <c r="AD4" s="41"/>
      <c r="AE4" s="41"/>
      <c r="AF4" s="41"/>
      <c r="AG4" s="41"/>
      <c r="AH4" s="41"/>
      <c r="AI4" s="41"/>
    </row>
    <row r="5" spans="1:35" s="39" customFormat="1" ht="10.5" customHeight="1" x14ac:dyDescent="0.2">
      <c r="A5" s="46">
        <v>1</v>
      </c>
      <c r="B5" s="46" t="e">
        <f>'C завтраками| Bed and breakfast'!#REF!*0.9</f>
        <v>#REF!</v>
      </c>
      <c r="C5" s="46" t="e">
        <f>'C завтраками| Bed and breakfast'!#REF!*0.9</f>
        <v>#REF!</v>
      </c>
      <c r="D5" s="57" t="e">
        <f>'C завтраками| Bed and breakfast'!#REF!*0.9</f>
        <v>#REF!</v>
      </c>
      <c r="E5" s="57" t="e">
        <f>'C завтраками| Bed and breakfast'!#REF!*0.9</f>
        <v>#REF!</v>
      </c>
      <c r="F5" s="57" t="e">
        <f>'C завтраками| Bed and breakfast'!#REF!*0.9</f>
        <v>#REF!</v>
      </c>
      <c r="G5" s="57" t="e">
        <f>'C завтраками| Bed and breakfast'!#REF!*0.9</f>
        <v>#REF!</v>
      </c>
      <c r="H5" s="57" t="e">
        <f>'C завтраками| Bed and breakfast'!#REF!*0.9</f>
        <v>#REF!</v>
      </c>
      <c r="I5" s="57" t="e">
        <f>'C завтраками| Bed and breakfast'!#REF!*0.9</f>
        <v>#REF!</v>
      </c>
      <c r="J5"/>
      <c r="K5"/>
      <c r="L5"/>
      <c r="M5"/>
      <c r="N5"/>
      <c r="O5"/>
      <c r="P5"/>
      <c r="Q5"/>
      <c r="R5"/>
      <c r="S5"/>
      <c r="T5"/>
      <c r="U5"/>
      <c r="V5"/>
      <c r="W5"/>
      <c r="X5"/>
      <c r="Y5"/>
      <c r="Z5"/>
      <c r="AA5"/>
      <c r="AB5"/>
      <c r="AC5"/>
      <c r="AD5"/>
      <c r="AE5"/>
      <c r="AF5"/>
      <c r="AG5"/>
      <c r="AH5"/>
      <c r="AI5"/>
    </row>
    <row r="6" spans="1:35" s="39" customFormat="1" ht="10.5" customHeight="1" x14ac:dyDescent="0.2">
      <c r="A6" s="46">
        <v>2</v>
      </c>
      <c r="B6" s="46" t="e">
        <f>'C завтраками| Bed and breakfast'!#REF!*0.9</f>
        <v>#REF!</v>
      </c>
      <c r="C6" s="46" t="e">
        <f>'C завтраками| Bed and breakfast'!#REF!*0.9</f>
        <v>#REF!</v>
      </c>
      <c r="D6" s="57" t="e">
        <f>'C завтраками| Bed and breakfast'!#REF!*0.9</f>
        <v>#REF!</v>
      </c>
      <c r="E6" s="57" t="e">
        <f>'C завтраками| Bed and breakfast'!#REF!*0.9</f>
        <v>#REF!</v>
      </c>
      <c r="F6" s="57" t="e">
        <f>'C завтраками| Bed and breakfast'!#REF!*0.9</f>
        <v>#REF!</v>
      </c>
      <c r="G6" s="57" t="e">
        <f>'C завтраками| Bed and breakfast'!#REF!*0.9</f>
        <v>#REF!</v>
      </c>
      <c r="H6" s="57" t="e">
        <f>'C завтраками| Bed and breakfast'!#REF!*0.9</f>
        <v>#REF!</v>
      </c>
      <c r="I6" s="57" t="e">
        <f>'C завтраками| Bed and breakfast'!#REF!*0.9</f>
        <v>#REF!</v>
      </c>
      <c r="J6"/>
      <c r="K6"/>
      <c r="L6"/>
      <c r="M6"/>
      <c r="N6"/>
      <c r="O6"/>
      <c r="P6"/>
      <c r="Q6"/>
      <c r="R6"/>
      <c r="S6"/>
      <c r="T6"/>
      <c r="U6"/>
      <c r="V6"/>
      <c r="W6"/>
      <c r="X6"/>
      <c r="Y6"/>
      <c r="Z6"/>
      <c r="AA6"/>
      <c r="AB6"/>
      <c r="AC6"/>
      <c r="AD6"/>
      <c r="AE6"/>
      <c r="AF6"/>
      <c r="AG6"/>
      <c r="AH6"/>
      <c r="AI6"/>
    </row>
    <row r="7" spans="1:35" s="59" customFormat="1" ht="10.5" customHeight="1" x14ac:dyDescent="0.2">
      <c r="A7" s="58" t="s">
        <v>63</v>
      </c>
      <c r="B7" s="60"/>
      <c r="C7" s="60"/>
      <c r="D7" s="60"/>
      <c r="E7" s="60"/>
      <c r="F7" s="60"/>
      <c r="G7" s="60"/>
      <c r="H7" s="60"/>
      <c r="I7" s="60"/>
      <c r="J7" s="41"/>
      <c r="K7" s="41"/>
      <c r="L7" s="41"/>
      <c r="M7" s="41"/>
      <c r="N7" s="41"/>
      <c r="O7" s="41"/>
      <c r="P7" s="41"/>
      <c r="Q7" s="41"/>
      <c r="R7" s="41"/>
      <c r="S7" s="41"/>
      <c r="T7" s="41"/>
      <c r="U7" s="41"/>
      <c r="V7" s="41"/>
      <c r="W7" s="41"/>
      <c r="X7" s="41"/>
      <c r="Y7" s="41"/>
      <c r="Z7" s="41"/>
      <c r="AA7" s="41"/>
      <c r="AB7" s="41"/>
      <c r="AC7" s="41"/>
      <c r="AD7" s="41"/>
      <c r="AE7" s="41"/>
      <c r="AF7" s="41"/>
      <c r="AG7" s="41"/>
      <c r="AH7" s="41"/>
      <c r="AI7" s="41"/>
    </row>
    <row r="8" spans="1:35" s="39" customFormat="1" ht="10.5" customHeight="1" x14ac:dyDescent="0.2">
      <c r="A8" s="46">
        <v>1</v>
      </c>
      <c r="B8" s="46" t="e">
        <f>'C завтраками| Bed and breakfast'!#REF!*0.9</f>
        <v>#REF!</v>
      </c>
      <c r="C8" s="46" t="e">
        <f>'C завтраками| Bed and breakfast'!#REF!*0.9</f>
        <v>#REF!</v>
      </c>
      <c r="D8" s="57" t="e">
        <f>'C завтраками| Bed and breakfast'!#REF!*0.9</f>
        <v>#REF!</v>
      </c>
      <c r="E8" s="57" t="e">
        <f>'C завтраками| Bed and breakfast'!#REF!*0.9</f>
        <v>#REF!</v>
      </c>
      <c r="F8" s="57" t="e">
        <f>'C завтраками| Bed and breakfast'!#REF!*0.9</f>
        <v>#REF!</v>
      </c>
      <c r="G8" s="57" t="e">
        <f>'C завтраками| Bed and breakfast'!#REF!*0.9</f>
        <v>#REF!</v>
      </c>
      <c r="H8" s="57" t="e">
        <f>'C завтраками| Bed and breakfast'!#REF!*0.9</f>
        <v>#REF!</v>
      </c>
      <c r="I8" s="57" t="e">
        <f>'C завтраками| Bed and breakfast'!#REF!*0.9</f>
        <v>#REF!</v>
      </c>
      <c r="J8"/>
      <c r="K8"/>
      <c r="L8"/>
      <c r="M8"/>
      <c r="N8"/>
      <c r="O8"/>
      <c r="P8"/>
      <c r="Q8"/>
      <c r="R8"/>
      <c r="S8"/>
      <c r="T8"/>
      <c r="U8"/>
      <c r="V8"/>
      <c r="W8"/>
      <c r="X8"/>
      <c r="Y8"/>
      <c r="Z8"/>
      <c r="AA8"/>
      <c r="AB8"/>
      <c r="AC8"/>
      <c r="AD8"/>
      <c r="AE8"/>
      <c r="AF8"/>
      <c r="AG8"/>
      <c r="AH8"/>
      <c r="AI8"/>
    </row>
    <row r="9" spans="1:35" s="39" customFormat="1" ht="10.5" customHeight="1" x14ac:dyDescent="0.2">
      <c r="A9" s="46">
        <v>2</v>
      </c>
      <c r="B9" s="46" t="e">
        <f>'C завтраками| Bed and breakfast'!#REF!*0.9</f>
        <v>#REF!</v>
      </c>
      <c r="C9" s="46" t="e">
        <f>'C завтраками| Bed and breakfast'!#REF!*0.9</f>
        <v>#REF!</v>
      </c>
      <c r="D9" s="57" t="e">
        <f>'C завтраками| Bed and breakfast'!#REF!*0.9</f>
        <v>#REF!</v>
      </c>
      <c r="E9" s="57" t="e">
        <f>'C завтраками| Bed and breakfast'!#REF!*0.9</f>
        <v>#REF!</v>
      </c>
      <c r="F9" s="57" t="e">
        <f>'C завтраками| Bed and breakfast'!#REF!*0.9</f>
        <v>#REF!</v>
      </c>
      <c r="G9" s="57" t="e">
        <f>'C завтраками| Bed and breakfast'!#REF!*0.9</f>
        <v>#REF!</v>
      </c>
      <c r="H9" s="57" t="e">
        <f>'C завтраками| Bed and breakfast'!#REF!*0.9</f>
        <v>#REF!</v>
      </c>
      <c r="I9" s="57" t="e">
        <f>'C завтраками| Bed and breakfast'!#REF!*0.9</f>
        <v>#REF!</v>
      </c>
      <c r="J9"/>
      <c r="K9"/>
      <c r="L9"/>
      <c r="M9"/>
      <c r="N9"/>
      <c r="O9"/>
      <c r="P9"/>
      <c r="Q9"/>
      <c r="R9"/>
      <c r="S9"/>
      <c r="T9"/>
      <c r="U9"/>
      <c r="V9"/>
      <c r="W9"/>
      <c r="X9"/>
      <c r="Y9"/>
      <c r="Z9"/>
      <c r="AA9"/>
      <c r="AB9"/>
      <c r="AC9"/>
      <c r="AD9"/>
      <c r="AE9"/>
      <c r="AF9"/>
      <c r="AG9"/>
      <c r="AH9"/>
      <c r="AI9"/>
    </row>
    <row r="10" spans="1:35" s="59" customFormat="1" ht="10.5" customHeight="1" x14ac:dyDescent="0.2">
      <c r="A10" s="58" t="s">
        <v>81</v>
      </c>
      <c r="B10" s="60"/>
      <c r="C10" s="60"/>
      <c r="D10" s="60"/>
      <c r="E10" s="60"/>
      <c r="F10" s="60"/>
      <c r="G10" s="60"/>
      <c r="H10" s="60"/>
      <c r="I10" s="60"/>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row>
    <row r="11" spans="1:35" s="39" customFormat="1" ht="10.5" customHeight="1" x14ac:dyDescent="0.2">
      <c r="A11" s="46">
        <v>1</v>
      </c>
      <c r="B11" s="46" t="e">
        <f>'C завтраками| Bed and breakfast'!#REF!*0.9</f>
        <v>#REF!</v>
      </c>
      <c r="C11" s="46" t="e">
        <f>'C завтраками| Bed and breakfast'!#REF!*0.9</f>
        <v>#REF!</v>
      </c>
      <c r="D11" s="57" t="e">
        <f>'C завтраками| Bed and breakfast'!#REF!*0.9</f>
        <v>#REF!</v>
      </c>
      <c r="E11" s="57" t="e">
        <f>'C завтраками| Bed and breakfast'!#REF!*0.9</f>
        <v>#REF!</v>
      </c>
      <c r="F11" s="57" t="e">
        <f>'C завтраками| Bed and breakfast'!#REF!*0.9</f>
        <v>#REF!</v>
      </c>
      <c r="G11" s="57" t="e">
        <f>'C завтраками| Bed and breakfast'!#REF!*0.9</f>
        <v>#REF!</v>
      </c>
      <c r="H11" s="57" t="e">
        <f>'C завтраками| Bed and breakfast'!#REF!*0.9</f>
        <v>#REF!</v>
      </c>
      <c r="I11" s="57" t="e">
        <f>'C завтраками| Bed and breakfast'!#REF!*0.9</f>
        <v>#REF!</v>
      </c>
      <c r="J11"/>
      <c r="K11"/>
      <c r="L11"/>
      <c r="M11"/>
      <c r="N11"/>
      <c r="O11"/>
      <c r="P11"/>
      <c r="Q11"/>
      <c r="R11"/>
      <c r="S11"/>
      <c r="T11"/>
      <c r="U11"/>
      <c r="V11"/>
      <c r="W11"/>
      <c r="X11"/>
      <c r="Y11"/>
      <c r="Z11"/>
      <c r="AA11"/>
      <c r="AB11"/>
      <c r="AC11"/>
      <c r="AD11"/>
      <c r="AE11"/>
      <c r="AF11"/>
      <c r="AG11"/>
      <c r="AH11"/>
      <c r="AI11"/>
    </row>
    <row r="12" spans="1:35" s="39" customFormat="1" ht="10.5" customHeight="1" x14ac:dyDescent="0.2">
      <c r="A12" s="46">
        <v>2</v>
      </c>
      <c r="B12" s="46" t="e">
        <f>'C завтраками| Bed and breakfast'!#REF!*0.9</f>
        <v>#REF!</v>
      </c>
      <c r="C12" s="46" t="e">
        <f>'C завтраками| Bed and breakfast'!#REF!*0.9</f>
        <v>#REF!</v>
      </c>
      <c r="D12" s="57" t="e">
        <f>'C завтраками| Bed and breakfast'!#REF!*0.9</f>
        <v>#REF!</v>
      </c>
      <c r="E12" s="57" t="e">
        <f>'C завтраками| Bed and breakfast'!#REF!*0.9</f>
        <v>#REF!</v>
      </c>
      <c r="F12" s="57" t="e">
        <f>'C завтраками| Bed and breakfast'!#REF!*0.9</f>
        <v>#REF!</v>
      </c>
      <c r="G12" s="57" t="e">
        <f>'C завтраками| Bed and breakfast'!#REF!*0.9</f>
        <v>#REF!</v>
      </c>
      <c r="H12" s="57" t="e">
        <f>'C завтраками| Bed and breakfast'!#REF!*0.9</f>
        <v>#REF!</v>
      </c>
      <c r="I12" s="57" t="e">
        <f>'C завтраками| Bed and breakfast'!#REF!*0.9</f>
        <v>#REF!</v>
      </c>
      <c r="J12"/>
      <c r="K12"/>
      <c r="L12"/>
      <c r="M12"/>
      <c r="N12"/>
      <c r="O12"/>
      <c r="P12"/>
      <c r="Q12"/>
      <c r="R12"/>
      <c r="S12"/>
      <c r="T12"/>
      <c r="U12"/>
      <c r="V12"/>
      <c r="W12"/>
      <c r="X12"/>
      <c r="Y12"/>
      <c r="Z12"/>
      <c r="AA12"/>
      <c r="AB12"/>
      <c r="AC12"/>
      <c r="AD12"/>
      <c r="AE12"/>
      <c r="AF12"/>
      <c r="AG12"/>
      <c r="AH12"/>
      <c r="AI12"/>
    </row>
    <row r="13" spans="1:35" s="59" customFormat="1" ht="10.5" customHeight="1" x14ac:dyDescent="0.2">
      <c r="A13" s="58" t="s">
        <v>85</v>
      </c>
      <c r="B13" s="60"/>
      <c r="C13" s="60"/>
      <c r="D13" s="60"/>
      <c r="E13" s="60"/>
      <c r="F13" s="60"/>
      <c r="G13" s="60"/>
      <c r="H13" s="60"/>
      <c r="I13" s="60"/>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row>
    <row r="14" spans="1:35" s="39" customFormat="1" ht="10.5" customHeight="1" x14ac:dyDescent="0.2">
      <c r="A14" s="46" t="s">
        <v>78</v>
      </c>
      <c r="B14" s="46" t="e">
        <f>'C завтраками| Bed and breakfast'!#REF!*0.9</f>
        <v>#REF!</v>
      </c>
      <c r="C14" s="46" t="e">
        <f>'C завтраками| Bed and breakfast'!#REF!*0.9</f>
        <v>#REF!</v>
      </c>
      <c r="D14" s="57" t="e">
        <f>'C завтраками| Bed and breakfast'!#REF!*0.9</f>
        <v>#REF!</v>
      </c>
      <c r="E14" s="57" t="e">
        <f>'C завтраками| Bed and breakfast'!#REF!*0.9</f>
        <v>#REF!</v>
      </c>
      <c r="F14" s="57" t="e">
        <f>'C завтраками| Bed and breakfast'!#REF!*0.9</f>
        <v>#REF!</v>
      </c>
      <c r="G14" s="57" t="e">
        <f>'C завтраками| Bed and breakfast'!#REF!*0.9</f>
        <v>#REF!</v>
      </c>
      <c r="H14" s="57" t="e">
        <f>'C завтраками| Bed and breakfast'!#REF!*0.9</f>
        <v>#REF!</v>
      </c>
      <c r="I14" s="57" t="e">
        <f>'C завтраками| Bed and breakfast'!#REF!*0.9</f>
        <v>#REF!</v>
      </c>
      <c r="J14"/>
      <c r="K14"/>
      <c r="L14"/>
      <c r="M14"/>
      <c r="N14"/>
      <c r="O14"/>
      <c r="P14"/>
      <c r="Q14"/>
      <c r="R14"/>
      <c r="S14"/>
      <c r="T14"/>
      <c r="U14"/>
      <c r="V14"/>
      <c r="W14"/>
      <c r="X14"/>
      <c r="Y14"/>
      <c r="Z14"/>
      <c r="AA14"/>
      <c r="AB14"/>
      <c r="AC14"/>
      <c r="AD14"/>
      <c r="AE14"/>
      <c r="AF14"/>
      <c r="AG14"/>
      <c r="AH14"/>
      <c r="AI14"/>
    </row>
    <row r="15" spans="1:35" s="59" customFormat="1" ht="10.5" customHeight="1" x14ac:dyDescent="0.2">
      <c r="A15" s="58" t="s">
        <v>86</v>
      </c>
      <c r="B15" s="60"/>
      <c r="C15" s="60"/>
      <c r="D15" s="60"/>
      <c r="E15" s="60"/>
      <c r="F15" s="60"/>
      <c r="G15" s="60"/>
      <c r="H15" s="60"/>
      <c r="I15" s="60"/>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row>
    <row r="16" spans="1:35" s="39" customFormat="1" ht="10.5" customHeight="1" x14ac:dyDescent="0.2">
      <c r="A16" s="46" t="s">
        <v>67</v>
      </c>
      <c r="B16" s="46" t="e">
        <f>'C завтраками| Bed and breakfast'!#REF!*0.9</f>
        <v>#REF!</v>
      </c>
      <c r="C16" s="46" t="e">
        <f>'C завтраками| Bed and breakfast'!#REF!*0.9</f>
        <v>#REF!</v>
      </c>
      <c r="D16" s="57" t="e">
        <f>'C завтраками| Bed and breakfast'!#REF!*0.9</f>
        <v>#REF!</v>
      </c>
      <c r="E16" s="57" t="e">
        <f>'C завтраками| Bed and breakfast'!#REF!*0.9</f>
        <v>#REF!</v>
      </c>
      <c r="F16" s="57" t="e">
        <f>'C завтраками| Bed and breakfast'!#REF!*0.9</f>
        <v>#REF!</v>
      </c>
      <c r="G16" s="57" t="e">
        <f>'C завтраками| Bed and breakfast'!#REF!*0.9</f>
        <v>#REF!</v>
      </c>
      <c r="H16" s="57" t="e">
        <f>'C завтраками| Bed and breakfast'!#REF!*0.9</f>
        <v>#REF!</v>
      </c>
      <c r="I16" s="57" t="e">
        <f>'C завтраками| Bed and breakfast'!#REF!*0.9</f>
        <v>#REF!</v>
      </c>
      <c r="J16"/>
      <c r="K16"/>
      <c r="L16"/>
      <c r="M16"/>
      <c r="N16"/>
      <c r="O16"/>
      <c r="P16"/>
      <c r="Q16"/>
      <c r="R16"/>
      <c r="S16"/>
      <c r="T16"/>
      <c r="U16"/>
      <c r="V16"/>
      <c r="W16"/>
      <c r="X16"/>
      <c r="Y16"/>
      <c r="Z16"/>
      <c r="AA16"/>
      <c r="AB16"/>
      <c r="AC16"/>
      <c r="AD16"/>
      <c r="AE16"/>
      <c r="AF16"/>
      <c r="AG16"/>
      <c r="AH16"/>
      <c r="AI16"/>
    </row>
    <row r="17" spans="1:35" s="39" customFormat="1" ht="11.25" customHeight="1" x14ac:dyDescent="0.2">
      <c r="A17" s="38"/>
      <c r="B17" s="38"/>
      <c r="C17" s="38"/>
      <c r="D17" s="38"/>
      <c r="E17" s="38"/>
      <c r="J17"/>
      <c r="K17"/>
      <c r="L17"/>
      <c r="M17"/>
      <c r="N17"/>
      <c r="O17"/>
      <c r="P17"/>
      <c r="Q17"/>
      <c r="R17"/>
      <c r="S17"/>
      <c r="T17"/>
      <c r="U17"/>
      <c r="V17"/>
      <c r="W17"/>
      <c r="X17"/>
      <c r="Y17"/>
      <c r="Z17"/>
      <c r="AA17"/>
      <c r="AB17"/>
      <c r="AC17"/>
      <c r="AD17"/>
      <c r="AE17"/>
      <c r="AF17"/>
      <c r="AG17"/>
      <c r="AH17"/>
      <c r="AI17"/>
    </row>
    <row r="18" spans="1:35" ht="11.25" customHeight="1" x14ac:dyDescent="0.2">
      <c r="A18" s="359" t="s">
        <v>79</v>
      </c>
      <c r="B18" s="359"/>
      <c r="C18" s="359"/>
      <c r="D18" s="359"/>
      <c r="E18" s="359"/>
      <c r="F18" s="359"/>
      <c r="G18" s="359"/>
      <c r="H18" s="359"/>
      <c r="I18" s="359"/>
      <c r="J18"/>
      <c r="K18"/>
      <c r="L18"/>
      <c r="M18"/>
      <c r="N18"/>
      <c r="O18"/>
      <c r="P18"/>
      <c r="Q18"/>
      <c r="R18"/>
      <c r="S18"/>
      <c r="T18"/>
      <c r="U18"/>
      <c r="V18"/>
      <c r="W18"/>
      <c r="X18"/>
      <c r="Y18"/>
      <c r="Z18"/>
      <c r="AA18"/>
      <c r="AB18"/>
      <c r="AC18"/>
      <c r="AD18"/>
      <c r="AE18"/>
      <c r="AF18"/>
      <c r="AG18"/>
      <c r="AH18"/>
      <c r="AI18"/>
    </row>
    <row r="19" spans="1:35" s="30" customFormat="1" ht="23.25" customHeight="1" x14ac:dyDescent="0.2">
      <c r="A19" s="35" t="s">
        <v>53</v>
      </c>
      <c r="B19" s="54" t="str">
        <f>B3</f>
        <v>01.03.2020-05.03.2020</v>
      </c>
      <c r="C19" s="54" t="str">
        <f t="shared" ref="C19:I19" si="0">C3</f>
        <v>06.03.2020-08.03.2020</v>
      </c>
      <c r="D19" s="55" t="str">
        <f t="shared" si="0"/>
        <v>09.03.2020-10.03.2020</v>
      </c>
      <c r="E19" s="43">
        <f t="shared" si="0"/>
        <v>43901</v>
      </c>
      <c r="F19" s="55" t="str">
        <f t="shared" si="0"/>
        <v>12.03.2020-14.03.2020</v>
      </c>
      <c r="G19" s="55" t="str">
        <f t="shared" si="0"/>
        <v>15.03.2020-20.03.2020</v>
      </c>
      <c r="H19" s="55" t="str">
        <f t="shared" si="0"/>
        <v>21.03.2020-24.03.2020</v>
      </c>
      <c r="I19" s="55" t="str">
        <f t="shared" si="0"/>
        <v>25.03.2020-31.03.2020</v>
      </c>
      <c r="J19"/>
      <c r="K19"/>
      <c r="L19"/>
      <c r="M19"/>
      <c r="N19"/>
      <c r="O19"/>
      <c r="P19"/>
      <c r="Q19"/>
      <c r="R19"/>
      <c r="S19"/>
      <c r="T19"/>
      <c r="U19"/>
      <c r="V19"/>
      <c r="W19"/>
      <c r="X19"/>
      <c r="Y19"/>
      <c r="Z19"/>
      <c r="AA19"/>
      <c r="AB19"/>
      <c r="AC19"/>
      <c r="AD19"/>
      <c r="AE19"/>
      <c r="AF19"/>
      <c r="AG19"/>
      <c r="AH19"/>
      <c r="AI19"/>
    </row>
    <row r="20" spans="1:35" s="37" customFormat="1" ht="9.75" customHeight="1" x14ac:dyDescent="0.2">
      <c r="A20" s="31" t="s">
        <v>83</v>
      </c>
      <c r="B20" s="61"/>
      <c r="C20" s="61"/>
      <c r="D20" s="61"/>
      <c r="E20" s="61"/>
      <c r="J20"/>
      <c r="K20"/>
      <c r="L20"/>
      <c r="M20"/>
      <c r="N20"/>
      <c r="O20"/>
      <c r="P20"/>
      <c r="Q20"/>
      <c r="R20"/>
      <c r="S20"/>
      <c r="T20"/>
      <c r="U20"/>
      <c r="V20"/>
      <c r="W20"/>
      <c r="X20"/>
      <c r="Y20"/>
      <c r="Z20"/>
      <c r="AA20"/>
      <c r="AB20"/>
      <c r="AC20"/>
      <c r="AD20"/>
      <c r="AE20"/>
      <c r="AF20"/>
      <c r="AG20"/>
      <c r="AH20"/>
      <c r="AI20"/>
    </row>
    <row r="21" spans="1:35" ht="9.75" customHeight="1" x14ac:dyDescent="0.2">
      <c r="A21" s="32">
        <v>1</v>
      </c>
      <c r="B21" s="33" t="e">
        <f>B5*0.85</f>
        <v>#REF!</v>
      </c>
      <c r="C21" s="33" t="e">
        <f t="shared" ref="C21:I21" si="1">C5*0.85</f>
        <v>#REF!</v>
      </c>
      <c r="D21" s="56" t="e">
        <f t="shared" si="1"/>
        <v>#REF!</v>
      </c>
      <c r="E21" s="56" t="e">
        <f t="shared" si="1"/>
        <v>#REF!</v>
      </c>
      <c r="F21" s="56" t="e">
        <f t="shared" si="1"/>
        <v>#REF!</v>
      </c>
      <c r="G21" s="56" t="e">
        <f t="shared" si="1"/>
        <v>#REF!</v>
      </c>
      <c r="H21" s="56" t="e">
        <f t="shared" si="1"/>
        <v>#REF!</v>
      </c>
      <c r="I21" s="56" t="e">
        <f t="shared" si="1"/>
        <v>#REF!</v>
      </c>
      <c r="J21"/>
      <c r="K21"/>
      <c r="L21"/>
      <c r="M21"/>
      <c r="N21"/>
      <c r="O21"/>
      <c r="P21"/>
      <c r="Q21"/>
      <c r="R21"/>
      <c r="S21"/>
      <c r="T21"/>
      <c r="U21"/>
      <c r="V21"/>
      <c r="W21"/>
      <c r="X21"/>
      <c r="Y21"/>
      <c r="Z21"/>
      <c r="AA21"/>
      <c r="AB21"/>
      <c r="AC21"/>
      <c r="AD21"/>
      <c r="AE21"/>
      <c r="AF21"/>
      <c r="AG21"/>
      <c r="AH21"/>
      <c r="AI21"/>
    </row>
    <row r="22" spans="1:35" ht="9.75" customHeight="1" x14ac:dyDescent="0.2">
      <c r="A22" s="32">
        <v>2</v>
      </c>
      <c r="B22" s="33" t="e">
        <f t="shared" ref="B22:I32" si="2">B6*0.85</f>
        <v>#REF!</v>
      </c>
      <c r="C22" s="33" t="e">
        <f t="shared" si="2"/>
        <v>#REF!</v>
      </c>
      <c r="D22" s="56" t="e">
        <f t="shared" si="2"/>
        <v>#REF!</v>
      </c>
      <c r="E22" s="56" t="e">
        <f t="shared" si="2"/>
        <v>#REF!</v>
      </c>
      <c r="F22" s="56" t="e">
        <f t="shared" si="2"/>
        <v>#REF!</v>
      </c>
      <c r="G22" s="56" t="e">
        <f t="shared" si="2"/>
        <v>#REF!</v>
      </c>
      <c r="H22" s="56" t="e">
        <f t="shared" si="2"/>
        <v>#REF!</v>
      </c>
      <c r="I22" s="56" t="e">
        <f t="shared" si="2"/>
        <v>#REF!</v>
      </c>
      <c r="J22"/>
      <c r="K22"/>
      <c r="L22"/>
      <c r="M22"/>
      <c r="N22"/>
      <c r="O22"/>
      <c r="P22"/>
      <c r="Q22"/>
      <c r="R22"/>
      <c r="S22"/>
      <c r="T22"/>
      <c r="U22"/>
      <c r="V22"/>
      <c r="W22"/>
      <c r="X22"/>
      <c r="Y22"/>
      <c r="Z22"/>
      <c r="AA22"/>
      <c r="AB22"/>
      <c r="AC22"/>
      <c r="AD22"/>
      <c r="AE22"/>
      <c r="AF22"/>
      <c r="AG22"/>
      <c r="AH22"/>
      <c r="AI22"/>
    </row>
    <row r="23" spans="1:35" s="37" customFormat="1" ht="9.75" customHeight="1" x14ac:dyDescent="0.2">
      <c r="A23" s="31" t="s">
        <v>63</v>
      </c>
      <c r="B23" s="61"/>
      <c r="C23" s="61"/>
      <c r="D23" s="61"/>
      <c r="E23" s="61"/>
      <c r="F23" s="61"/>
      <c r="G23" s="61"/>
      <c r="H23" s="61"/>
      <c r="I23" s="61"/>
      <c r="J23"/>
      <c r="K23"/>
      <c r="L23"/>
      <c r="M23"/>
      <c r="N23"/>
      <c r="O23"/>
      <c r="P23"/>
      <c r="Q23"/>
      <c r="R23"/>
      <c r="S23"/>
      <c r="T23"/>
      <c r="U23"/>
      <c r="V23"/>
      <c r="W23"/>
      <c r="X23"/>
      <c r="Y23"/>
      <c r="Z23"/>
      <c r="AA23"/>
      <c r="AB23"/>
      <c r="AC23"/>
      <c r="AD23"/>
      <c r="AE23"/>
      <c r="AF23"/>
      <c r="AG23"/>
      <c r="AH23"/>
      <c r="AI23"/>
    </row>
    <row r="24" spans="1:35" ht="9.75" customHeight="1" x14ac:dyDescent="0.2">
      <c r="A24" s="32">
        <v>1</v>
      </c>
      <c r="B24" s="33" t="e">
        <f t="shared" si="2"/>
        <v>#REF!</v>
      </c>
      <c r="C24" s="33" t="e">
        <f t="shared" si="2"/>
        <v>#REF!</v>
      </c>
      <c r="D24" s="56" t="e">
        <f t="shared" si="2"/>
        <v>#REF!</v>
      </c>
      <c r="E24" s="56" t="e">
        <f t="shared" si="2"/>
        <v>#REF!</v>
      </c>
      <c r="F24" s="56" t="e">
        <f t="shared" si="2"/>
        <v>#REF!</v>
      </c>
      <c r="G24" s="56" t="e">
        <f t="shared" si="2"/>
        <v>#REF!</v>
      </c>
      <c r="H24" s="56" t="e">
        <f t="shared" si="2"/>
        <v>#REF!</v>
      </c>
      <c r="I24" s="56" t="e">
        <f t="shared" si="2"/>
        <v>#REF!</v>
      </c>
      <c r="J24"/>
      <c r="K24"/>
      <c r="L24"/>
      <c r="M24"/>
      <c r="N24"/>
      <c r="O24"/>
      <c r="P24"/>
      <c r="Q24"/>
      <c r="R24"/>
      <c r="S24"/>
      <c r="T24"/>
      <c r="U24"/>
      <c r="V24"/>
      <c r="W24"/>
      <c r="X24"/>
      <c r="Y24"/>
      <c r="Z24"/>
      <c r="AA24"/>
      <c r="AB24"/>
      <c r="AC24"/>
      <c r="AD24"/>
      <c r="AE24"/>
      <c r="AF24"/>
      <c r="AG24"/>
      <c r="AH24"/>
      <c r="AI24"/>
    </row>
    <row r="25" spans="1:35" ht="9.75" customHeight="1" x14ac:dyDescent="0.2">
      <c r="A25" s="32">
        <v>2</v>
      </c>
      <c r="B25" s="33" t="e">
        <f t="shared" si="2"/>
        <v>#REF!</v>
      </c>
      <c r="C25" s="33" t="e">
        <f t="shared" si="2"/>
        <v>#REF!</v>
      </c>
      <c r="D25" s="56" t="e">
        <f t="shared" si="2"/>
        <v>#REF!</v>
      </c>
      <c r="E25" s="56" t="e">
        <f t="shared" si="2"/>
        <v>#REF!</v>
      </c>
      <c r="F25" s="56" t="e">
        <f t="shared" si="2"/>
        <v>#REF!</v>
      </c>
      <c r="G25" s="56" t="e">
        <f t="shared" si="2"/>
        <v>#REF!</v>
      </c>
      <c r="H25" s="56" t="e">
        <f t="shared" si="2"/>
        <v>#REF!</v>
      </c>
      <c r="I25" s="56" t="e">
        <f t="shared" si="2"/>
        <v>#REF!</v>
      </c>
      <c r="J25"/>
      <c r="K25"/>
      <c r="L25"/>
      <c r="M25"/>
      <c r="N25"/>
      <c r="O25"/>
      <c r="P25"/>
      <c r="Q25"/>
      <c r="R25"/>
      <c r="S25"/>
      <c r="T25"/>
      <c r="U25"/>
      <c r="V25"/>
      <c r="W25"/>
      <c r="X25"/>
      <c r="Y25"/>
      <c r="Z25"/>
      <c r="AA25"/>
      <c r="AB25"/>
      <c r="AC25"/>
      <c r="AD25"/>
      <c r="AE25"/>
      <c r="AF25"/>
      <c r="AG25"/>
      <c r="AH25"/>
      <c r="AI25"/>
    </row>
    <row r="26" spans="1:35" s="37" customFormat="1" ht="9.75" customHeight="1" x14ac:dyDescent="0.2">
      <c r="A26" s="31" t="s">
        <v>30</v>
      </c>
      <c r="B26" s="61"/>
      <c r="C26" s="61"/>
      <c r="D26" s="61"/>
      <c r="E26" s="61"/>
      <c r="F26" s="61"/>
      <c r="G26" s="61"/>
      <c r="H26" s="61"/>
      <c r="I26" s="61"/>
      <c r="J26"/>
      <c r="K26"/>
      <c r="L26"/>
      <c r="M26"/>
      <c r="N26"/>
      <c r="O26"/>
      <c r="P26"/>
      <c r="Q26"/>
      <c r="R26"/>
      <c r="S26"/>
      <c r="T26"/>
      <c r="U26"/>
      <c r="V26"/>
      <c r="W26"/>
      <c r="X26"/>
      <c r="Y26"/>
      <c r="Z26"/>
      <c r="AA26"/>
      <c r="AB26"/>
      <c r="AC26"/>
      <c r="AD26"/>
      <c r="AE26"/>
      <c r="AF26"/>
      <c r="AG26"/>
      <c r="AH26"/>
      <c r="AI26"/>
    </row>
    <row r="27" spans="1:35" ht="9.75" customHeight="1" x14ac:dyDescent="0.2">
      <c r="A27" s="32">
        <v>1</v>
      </c>
      <c r="B27" s="33" t="e">
        <f t="shared" si="2"/>
        <v>#REF!</v>
      </c>
      <c r="C27" s="33" t="e">
        <f t="shared" si="2"/>
        <v>#REF!</v>
      </c>
      <c r="D27" s="56" t="e">
        <f t="shared" si="2"/>
        <v>#REF!</v>
      </c>
      <c r="E27" s="56" t="e">
        <f t="shared" si="2"/>
        <v>#REF!</v>
      </c>
      <c r="F27" s="56" t="e">
        <f t="shared" si="2"/>
        <v>#REF!</v>
      </c>
      <c r="G27" s="56" t="e">
        <f t="shared" si="2"/>
        <v>#REF!</v>
      </c>
      <c r="H27" s="56" t="e">
        <f t="shared" si="2"/>
        <v>#REF!</v>
      </c>
      <c r="I27" s="56" t="e">
        <f t="shared" si="2"/>
        <v>#REF!</v>
      </c>
      <c r="J27"/>
      <c r="K27"/>
      <c r="L27"/>
      <c r="M27"/>
      <c r="N27"/>
      <c r="O27"/>
      <c r="P27"/>
      <c r="Q27"/>
      <c r="R27"/>
      <c r="S27"/>
      <c r="T27"/>
      <c r="U27"/>
      <c r="V27"/>
      <c r="W27"/>
      <c r="X27"/>
      <c r="Y27"/>
      <c r="Z27"/>
      <c r="AA27"/>
      <c r="AB27"/>
      <c r="AC27"/>
      <c r="AD27"/>
      <c r="AE27"/>
      <c r="AF27"/>
      <c r="AG27"/>
      <c r="AH27"/>
      <c r="AI27"/>
    </row>
    <row r="28" spans="1:35" ht="9.75" customHeight="1" x14ac:dyDescent="0.2">
      <c r="A28" s="32">
        <v>2</v>
      </c>
      <c r="B28" s="33" t="e">
        <f t="shared" si="2"/>
        <v>#REF!</v>
      </c>
      <c r="C28" s="33" t="e">
        <f t="shared" si="2"/>
        <v>#REF!</v>
      </c>
      <c r="D28" s="56" t="e">
        <f t="shared" si="2"/>
        <v>#REF!</v>
      </c>
      <c r="E28" s="56" t="e">
        <f t="shared" si="2"/>
        <v>#REF!</v>
      </c>
      <c r="F28" s="56" t="e">
        <f t="shared" si="2"/>
        <v>#REF!</v>
      </c>
      <c r="G28" s="56" t="e">
        <f t="shared" si="2"/>
        <v>#REF!</v>
      </c>
      <c r="H28" s="56" t="e">
        <f t="shared" si="2"/>
        <v>#REF!</v>
      </c>
      <c r="I28" s="56" t="e">
        <f t="shared" si="2"/>
        <v>#REF!</v>
      </c>
      <c r="J28"/>
      <c r="K28"/>
      <c r="L28"/>
      <c r="M28"/>
      <c r="N28"/>
      <c r="O28"/>
      <c r="P28"/>
      <c r="Q28"/>
      <c r="R28"/>
      <c r="S28"/>
      <c r="T28"/>
      <c r="U28"/>
      <c r="V28"/>
      <c r="W28"/>
      <c r="X28"/>
      <c r="Y28"/>
      <c r="Z28"/>
      <c r="AA28"/>
      <c r="AB28"/>
      <c r="AC28"/>
      <c r="AD28"/>
      <c r="AE28"/>
      <c r="AF28"/>
      <c r="AG28"/>
      <c r="AH28"/>
      <c r="AI28"/>
    </row>
    <row r="29" spans="1:35" s="37" customFormat="1" ht="9.75" customHeight="1" x14ac:dyDescent="0.2">
      <c r="A29" s="31" t="s">
        <v>65</v>
      </c>
      <c r="B29" s="61"/>
      <c r="C29" s="61"/>
      <c r="D29" s="61"/>
      <c r="E29" s="61"/>
      <c r="F29" s="61"/>
      <c r="G29" s="61"/>
      <c r="H29" s="61"/>
      <c r="I29" s="61"/>
      <c r="J29"/>
      <c r="K29"/>
      <c r="L29"/>
      <c r="M29"/>
      <c r="N29"/>
      <c r="O29"/>
      <c r="P29"/>
      <c r="Q29"/>
      <c r="R29"/>
      <c r="S29"/>
      <c r="T29"/>
      <c r="U29"/>
      <c r="V29"/>
      <c r="W29"/>
      <c r="X29"/>
      <c r="Y29"/>
      <c r="Z29"/>
      <c r="AA29"/>
      <c r="AB29"/>
      <c r="AC29"/>
      <c r="AD29"/>
      <c r="AE29"/>
      <c r="AF29"/>
      <c r="AG29"/>
      <c r="AH29"/>
      <c r="AI29"/>
    </row>
    <row r="30" spans="1:35" ht="9.75" customHeight="1" x14ac:dyDescent="0.2">
      <c r="A30" s="44" t="s">
        <v>78</v>
      </c>
      <c r="B30" s="33" t="e">
        <f t="shared" si="2"/>
        <v>#REF!</v>
      </c>
      <c r="C30" s="33" t="e">
        <f t="shared" si="2"/>
        <v>#REF!</v>
      </c>
      <c r="D30" s="56" t="e">
        <f t="shared" si="2"/>
        <v>#REF!</v>
      </c>
      <c r="E30" s="56" t="e">
        <f t="shared" si="2"/>
        <v>#REF!</v>
      </c>
      <c r="F30" s="56" t="e">
        <f t="shared" si="2"/>
        <v>#REF!</v>
      </c>
      <c r="G30" s="56" t="e">
        <f t="shared" si="2"/>
        <v>#REF!</v>
      </c>
      <c r="H30" s="56" t="e">
        <f t="shared" si="2"/>
        <v>#REF!</v>
      </c>
      <c r="I30" s="56" t="e">
        <f t="shared" si="2"/>
        <v>#REF!</v>
      </c>
      <c r="J30"/>
      <c r="K30"/>
      <c r="L30"/>
      <c r="M30"/>
      <c r="N30"/>
      <c r="O30"/>
      <c r="P30"/>
      <c r="Q30"/>
      <c r="R30"/>
      <c r="S30"/>
      <c r="T30"/>
      <c r="U30"/>
      <c r="V30"/>
      <c r="W30"/>
      <c r="X30"/>
      <c r="Y30"/>
      <c r="Z30"/>
      <c r="AA30"/>
      <c r="AB30"/>
      <c r="AC30"/>
      <c r="AD30"/>
      <c r="AE30"/>
      <c r="AF30"/>
      <c r="AG30"/>
      <c r="AH30"/>
      <c r="AI30"/>
    </row>
    <row r="31" spans="1:35" s="37" customFormat="1" ht="9.75" customHeight="1" x14ac:dyDescent="0.2">
      <c r="A31" s="31" t="s">
        <v>36</v>
      </c>
      <c r="B31" s="61"/>
      <c r="C31" s="61"/>
      <c r="D31" s="61"/>
      <c r="E31" s="61"/>
      <c r="F31" s="61"/>
      <c r="G31" s="61"/>
      <c r="H31" s="61"/>
      <c r="I31" s="61"/>
      <c r="J31"/>
      <c r="K31"/>
      <c r="L31"/>
      <c r="M31"/>
      <c r="N31"/>
      <c r="O31"/>
      <c r="P31"/>
      <c r="Q31"/>
      <c r="R31"/>
      <c r="S31"/>
      <c r="T31"/>
      <c r="U31"/>
      <c r="V31"/>
      <c r="W31"/>
      <c r="X31"/>
      <c r="Y31"/>
      <c r="Z31"/>
      <c r="AA31"/>
      <c r="AB31"/>
      <c r="AC31"/>
      <c r="AD31"/>
      <c r="AE31"/>
      <c r="AF31"/>
      <c r="AG31"/>
      <c r="AH31"/>
      <c r="AI31"/>
    </row>
    <row r="32" spans="1:35" ht="9.75" customHeight="1" x14ac:dyDescent="0.2">
      <c r="A32" s="44" t="s">
        <v>77</v>
      </c>
      <c r="B32" s="33" t="e">
        <f t="shared" si="2"/>
        <v>#REF!</v>
      </c>
      <c r="C32" s="33" t="e">
        <f t="shared" si="2"/>
        <v>#REF!</v>
      </c>
      <c r="D32" s="56" t="e">
        <f t="shared" si="2"/>
        <v>#REF!</v>
      </c>
      <c r="E32" s="56" t="e">
        <f t="shared" si="2"/>
        <v>#REF!</v>
      </c>
      <c r="F32" s="56" t="e">
        <f t="shared" si="2"/>
        <v>#REF!</v>
      </c>
      <c r="G32" s="56" t="e">
        <f t="shared" si="2"/>
        <v>#REF!</v>
      </c>
      <c r="H32" s="56" t="e">
        <f t="shared" si="2"/>
        <v>#REF!</v>
      </c>
      <c r="I32" s="56" t="e">
        <f t="shared" si="2"/>
        <v>#REF!</v>
      </c>
      <c r="J32"/>
      <c r="K32"/>
      <c r="L32"/>
      <c r="M32"/>
      <c r="N32"/>
      <c r="O32"/>
      <c r="P32"/>
      <c r="Q32"/>
      <c r="R32"/>
      <c r="S32"/>
      <c r="T32"/>
      <c r="U32"/>
      <c r="V32"/>
      <c r="W32"/>
      <c r="X32"/>
      <c r="Y32"/>
      <c r="Z32"/>
      <c r="AA32"/>
      <c r="AB32"/>
      <c r="AC32"/>
      <c r="AD32"/>
      <c r="AE32"/>
      <c r="AF32"/>
      <c r="AG32"/>
      <c r="AH32"/>
      <c r="AI32"/>
    </row>
    <row r="33" spans="1:11" x14ac:dyDescent="0.2">
      <c r="A33" s="34"/>
      <c r="B33" s="34"/>
      <c r="C33" s="34"/>
      <c r="D33" s="34"/>
      <c r="E33" s="34"/>
    </row>
    <row r="34" spans="1:11" ht="12" x14ac:dyDescent="0.2">
      <c r="A34" s="360" t="s">
        <v>68</v>
      </c>
      <c r="B34" s="360"/>
      <c r="C34" s="360"/>
      <c r="D34" s="360"/>
      <c r="E34" s="360"/>
      <c r="F34" s="360"/>
      <c r="G34" s="360"/>
      <c r="H34" s="360"/>
      <c r="I34" s="360"/>
      <c r="J34" s="360"/>
    </row>
    <row r="35" spans="1:11" ht="12" x14ac:dyDescent="0.2">
      <c r="A35" s="353" t="s">
        <v>69</v>
      </c>
      <c r="B35" s="353"/>
      <c r="C35" s="353"/>
      <c r="D35" s="353"/>
      <c r="E35" s="353"/>
      <c r="F35" s="353"/>
      <c r="G35" s="353"/>
      <c r="H35" s="353"/>
      <c r="I35" s="353"/>
      <c r="J35" s="353"/>
    </row>
    <row r="36" spans="1:11" ht="12" x14ac:dyDescent="0.2">
      <c r="A36" s="353" t="s">
        <v>70</v>
      </c>
      <c r="B36" s="353"/>
      <c r="C36" s="353"/>
      <c r="D36" s="353"/>
      <c r="E36" s="353"/>
      <c r="F36" s="353"/>
      <c r="G36" s="353"/>
      <c r="H36" s="353"/>
      <c r="I36" s="353"/>
      <c r="J36" s="353"/>
    </row>
    <row r="37" spans="1:11" ht="12" x14ac:dyDescent="0.2">
      <c r="A37" s="353" t="s">
        <v>71</v>
      </c>
      <c r="B37" s="353"/>
      <c r="C37" s="353"/>
      <c r="D37" s="353"/>
      <c r="E37" s="353"/>
      <c r="F37" s="353"/>
      <c r="G37" s="353"/>
      <c r="H37" s="353"/>
      <c r="I37" s="353"/>
      <c r="J37" s="353"/>
    </row>
    <row r="38" spans="1:11" ht="12.75" customHeight="1" x14ac:dyDescent="0.2">
      <c r="A38" s="357" t="s">
        <v>72</v>
      </c>
      <c r="B38" s="357"/>
      <c r="C38" s="357"/>
      <c r="D38" s="357"/>
      <c r="E38" s="357"/>
      <c r="F38" s="357"/>
      <c r="G38" s="357"/>
      <c r="H38" s="357"/>
      <c r="I38" s="357"/>
      <c r="J38" s="357"/>
    </row>
    <row r="39" spans="1:11" ht="12" x14ac:dyDescent="0.2">
      <c r="A39" s="353" t="s">
        <v>73</v>
      </c>
      <c r="B39" s="353"/>
      <c r="C39" s="353"/>
      <c r="D39" s="353"/>
      <c r="E39" s="353"/>
      <c r="F39" s="353"/>
      <c r="G39" s="353"/>
      <c r="H39" s="353"/>
      <c r="I39" s="353"/>
      <c r="J39" s="353"/>
    </row>
    <row r="40" spans="1:11" ht="12" x14ac:dyDescent="0.2">
      <c r="A40" s="356" t="s">
        <v>74</v>
      </c>
      <c r="B40" s="356"/>
      <c r="C40" s="356"/>
      <c r="D40" s="356"/>
      <c r="E40" s="356"/>
      <c r="F40" s="356"/>
      <c r="G40" s="356"/>
      <c r="H40" s="356"/>
      <c r="I40" s="356"/>
      <c r="J40" s="356"/>
    </row>
    <row r="41" spans="1:11" ht="12" x14ac:dyDescent="0.2">
      <c r="A41" s="353" t="s">
        <v>75</v>
      </c>
      <c r="B41" s="353"/>
      <c r="C41" s="353"/>
      <c r="D41" s="353"/>
      <c r="E41" s="353"/>
      <c r="F41" s="353"/>
      <c r="G41" s="353"/>
      <c r="H41" s="353"/>
      <c r="I41" s="353"/>
      <c r="J41" s="353"/>
    </row>
    <row r="42" spans="1:11" ht="12" x14ac:dyDescent="0.2">
      <c r="A42" s="353" t="s">
        <v>76</v>
      </c>
      <c r="B42" s="353"/>
      <c r="C42" s="353"/>
      <c r="D42" s="353"/>
      <c r="E42" s="353"/>
      <c r="F42" s="353"/>
      <c r="G42" s="353"/>
      <c r="H42" s="353"/>
      <c r="I42" s="353"/>
      <c r="J42" s="353"/>
      <c r="K42" s="47"/>
    </row>
  </sheetData>
  <mergeCells count="12">
    <mergeCell ref="A42:J42"/>
    <mergeCell ref="A1:E1"/>
    <mergeCell ref="A41:J41"/>
    <mergeCell ref="A40:J40"/>
    <mergeCell ref="A39:J39"/>
    <mergeCell ref="A38:J38"/>
    <mergeCell ref="A2:I2"/>
    <mergeCell ref="A18:I18"/>
    <mergeCell ref="A37:J37"/>
    <mergeCell ref="A36:J36"/>
    <mergeCell ref="A35:J35"/>
    <mergeCell ref="A34:J34"/>
  </mergeCells>
  <pageMargins left="0.7" right="0.7" top="0.75" bottom="0.75" header="0.3" footer="0.3"/>
  <pageSetup paperSize="9" orientation="portrait"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dimension ref="A1:P62"/>
  <sheetViews>
    <sheetView zoomScale="85" zoomScaleNormal="85" workbookViewId="0">
      <selection activeCell="J16" sqref="J16"/>
    </sheetView>
  </sheetViews>
  <sheetFormatPr defaultRowHeight="12.75" x14ac:dyDescent="0.2"/>
  <cols>
    <col min="1" max="1" width="26.42578125" customWidth="1"/>
    <col min="2" max="3" width="9.5703125" customWidth="1"/>
    <col min="12" max="12" width="4.140625" customWidth="1"/>
    <col min="13" max="13" width="4" hidden="1" customWidth="1"/>
    <col min="14" max="16" width="9.140625" hidden="1" customWidth="1"/>
  </cols>
  <sheetData>
    <row r="1" spans="1:10" x14ac:dyDescent="0.2">
      <c r="A1" s="363" t="s">
        <v>82</v>
      </c>
      <c r="B1" s="363"/>
      <c r="C1" s="363"/>
    </row>
    <row r="2" spans="1:10" ht="11.25" customHeight="1" x14ac:dyDescent="0.2">
      <c r="A2" s="364" t="s">
        <v>84</v>
      </c>
      <c r="B2" s="364"/>
      <c r="C2" s="364"/>
      <c r="D2" s="364"/>
      <c r="E2" s="364"/>
      <c r="F2" s="364"/>
      <c r="G2" s="364"/>
      <c r="H2" s="364"/>
      <c r="I2" s="364"/>
    </row>
    <row r="3" spans="1:10" ht="26.25" customHeight="1" x14ac:dyDescent="0.2">
      <c r="A3" s="35" t="s">
        <v>53</v>
      </c>
      <c r="B3" s="42" t="s">
        <v>66</v>
      </c>
      <c r="C3" s="42" t="s">
        <v>64</v>
      </c>
      <c r="D3" s="43" t="s">
        <v>89</v>
      </c>
      <c r="E3" s="43">
        <v>43901</v>
      </c>
      <c r="F3" s="43" t="s">
        <v>90</v>
      </c>
      <c r="G3" s="43" t="s">
        <v>91</v>
      </c>
      <c r="H3" s="43" t="s">
        <v>92</v>
      </c>
      <c r="I3" s="43" t="s">
        <v>93</v>
      </c>
      <c r="J3" s="43" t="s">
        <v>123</v>
      </c>
    </row>
    <row r="4" spans="1:10" s="41" customFormat="1" ht="11.25" customHeight="1" x14ac:dyDescent="0.2">
      <c r="A4" s="58" t="s">
        <v>88</v>
      </c>
      <c r="B4" s="58"/>
      <c r="C4" s="58"/>
      <c r="D4" s="58"/>
      <c r="E4" s="58"/>
      <c r="F4" s="59"/>
      <c r="G4" s="59"/>
      <c r="H4" s="59"/>
      <c r="I4" s="59"/>
    </row>
    <row r="5" spans="1:10" ht="11.25" customHeight="1" x14ac:dyDescent="0.2">
      <c r="A5" s="46">
        <v>1</v>
      </c>
      <c r="B5" s="46" t="e">
        <f>B6</f>
        <v>#REF!</v>
      </c>
      <c r="C5" s="46" t="e">
        <f t="shared" ref="C5:J5" si="0">C6</f>
        <v>#REF!</v>
      </c>
      <c r="D5" s="57" t="e">
        <f t="shared" si="0"/>
        <v>#REF!</v>
      </c>
      <c r="E5" s="57" t="e">
        <f t="shared" si="0"/>
        <v>#REF!</v>
      </c>
      <c r="F5" s="57" t="e">
        <f t="shared" si="0"/>
        <v>#REF!</v>
      </c>
      <c r="G5" s="57" t="e">
        <f t="shared" si="0"/>
        <v>#REF!</v>
      </c>
      <c r="H5" s="57" t="e">
        <f t="shared" si="0"/>
        <v>#REF!</v>
      </c>
      <c r="I5" s="57" t="e">
        <f t="shared" si="0"/>
        <v>#REF!</v>
      </c>
      <c r="J5" s="57" t="e">
        <f t="shared" si="0"/>
        <v>#REF!</v>
      </c>
    </row>
    <row r="6" spans="1:10" ht="11.25" customHeight="1" x14ac:dyDescent="0.2">
      <c r="A6" s="46">
        <v>2</v>
      </c>
      <c r="B6" s="46" t="e">
        <f>'C завтраками| Bed and breakfast'!#REF!*0.9</f>
        <v>#REF!</v>
      </c>
      <c r="C6" s="46" t="e">
        <f>'C завтраками| Bed and breakfast'!#REF!*0.9</f>
        <v>#REF!</v>
      </c>
      <c r="D6" s="57" t="e">
        <f>'C завтраками| Bed and breakfast'!#REF!*0.9</f>
        <v>#REF!</v>
      </c>
      <c r="E6" s="57" t="e">
        <f>'C завтраками| Bed and breakfast'!#REF!*0.9</f>
        <v>#REF!</v>
      </c>
      <c r="F6" s="57" t="e">
        <f>'C завтраками| Bed and breakfast'!#REF!*0.9</f>
        <v>#REF!</v>
      </c>
      <c r="G6" s="57" t="e">
        <f>'C завтраками| Bed and breakfast'!#REF!*0.9</f>
        <v>#REF!</v>
      </c>
      <c r="H6" s="57" t="e">
        <f>'C завтраками| Bed and breakfast'!#REF!*0.9</f>
        <v>#REF!</v>
      </c>
      <c r="I6" s="57" t="e">
        <f>'C завтраками| Bed and breakfast'!#REF!*0.9</f>
        <v>#REF!</v>
      </c>
      <c r="J6" s="57" t="e">
        <f>'C завтраками| Bed and breakfast'!#REF!*0.9</f>
        <v>#REF!</v>
      </c>
    </row>
    <row r="7" spans="1:10" s="41" customFormat="1" ht="11.25" customHeight="1" x14ac:dyDescent="0.2">
      <c r="A7" s="58" t="s">
        <v>63</v>
      </c>
      <c r="B7" s="60"/>
      <c r="C7" s="60"/>
      <c r="D7" s="60"/>
      <c r="E7" s="60"/>
      <c r="F7" s="60"/>
      <c r="G7" s="60"/>
      <c r="H7" s="60"/>
      <c r="I7" s="60"/>
      <c r="J7" s="60"/>
    </row>
    <row r="8" spans="1:10" ht="11.25" customHeight="1" x14ac:dyDescent="0.2">
      <c r="A8" s="46">
        <v>1</v>
      </c>
      <c r="B8" s="46" t="e">
        <f>B9</f>
        <v>#REF!</v>
      </c>
      <c r="C8" s="46" t="e">
        <f t="shared" ref="C8:J8" si="1">C9</f>
        <v>#REF!</v>
      </c>
      <c r="D8" s="57" t="e">
        <f t="shared" si="1"/>
        <v>#REF!</v>
      </c>
      <c r="E8" s="57" t="e">
        <f t="shared" si="1"/>
        <v>#REF!</v>
      </c>
      <c r="F8" s="57" t="e">
        <f t="shared" si="1"/>
        <v>#REF!</v>
      </c>
      <c r="G8" s="57" t="e">
        <f t="shared" si="1"/>
        <v>#REF!</v>
      </c>
      <c r="H8" s="57" t="e">
        <f t="shared" si="1"/>
        <v>#REF!</v>
      </c>
      <c r="I8" s="57" t="e">
        <f t="shared" si="1"/>
        <v>#REF!</v>
      </c>
      <c r="J8" s="57" t="e">
        <f t="shared" si="1"/>
        <v>#REF!</v>
      </c>
    </row>
    <row r="9" spans="1:10" ht="11.25" customHeight="1" x14ac:dyDescent="0.2">
      <c r="A9" s="46">
        <v>2</v>
      </c>
      <c r="B9" s="46" t="e">
        <f>'C завтраками| Bed and breakfast'!#REF!*0.9</f>
        <v>#REF!</v>
      </c>
      <c r="C9" s="46" t="e">
        <f>'C завтраками| Bed and breakfast'!#REF!*0.9</f>
        <v>#REF!</v>
      </c>
      <c r="D9" s="57" t="e">
        <f>'C завтраками| Bed and breakfast'!#REF!*0.9</f>
        <v>#REF!</v>
      </c>
      <c r="E9" s="57" t="e">
        <f>'C завтраками| Bed and breakfast'!#REF!*0.9</f>
        <v>#REF!</v>
      </c>
      <c r="F9" s="57" t="e">
        <f>'C завтраками| Bed and breakfast'!#REF!*0.9</f>
        <v>#REF!</v>
      </c>
      <c r="G9" s="57" t="e">
        <f>'C завтраками| Bed and breakfast'!#REF!*0.9</f>
        <v>#REF!</v>
      </c>
      <c r="H9" s="57" t="e">
        <f>'C завтраками| Bed and breakfast'!#REF!*0.9</f>
        <v>#REF!</v>
      </c>
      <c r="I9" s="57" t="e">
        <f>'C завтраками| Bed and breakfast'!#REF!*0.9</f>
        <v>#REF!</v>
      </c>
      <c r="J9" s="57" t="e">
        <f>'C завтраками| Bed and breakfast'!#REF!*0.9</f>
        <v>#REF!</v>
      </c>
    </row>
    <row r="10" spans="1:10" s="41" customFormat="1" ht="11.25" customHeight="1" x14ac:dyDescent="0.2">
      <c r="A10" s="58" t="s">
        <v>81</v>
      </c>
      <c r="B10" s="60"/>
      <c r="C10" s="60"/>
      <c r="D10" s="60"/>
      <c r="E10" s="60"/>
      <c r="F10" s="60"/>
      <c r="G10" s="60"/>
      <c r="H10" s="60"/>
      <c r="I10" s="60"/>
      <c r="J10" s="60"/>
    </row>
    <row r="11" spans="1:10" ht="11.25" customHeight="1" x14ac:dyDescent="0.2">
      <c r="A11" s="46">
        <v>1</v>
      </c>
      <c r="B11" s="46" t="e">
        <f>B12</f>
        <v>#REF!</v>
      </c>
      <c r="C11" s="46" t="e">
        <f t="shared" ref="C11:J11" si="2">C12</f>
        <v>#REF!</v>
      </c>
      <c r="D11" s="57" t="e">
        <f t="shared" si="2"/>
        <v>#REF!</v>
      </c>
      <c r="E11" s="57" t="e">
        <f t="shared" si="2"/>
        <v>#REF!</v>
      </c>
      <c r="F11" s="57" t="e">
        <f t="shared" si="2"/>
        <v>#REF!</v>
      </c>
      <c r="G11" s="57" t="e">
        <f t="shared" si="2"/>
        <v>#REF!</v>
      </c>
      <c r="H11" s="57" t="e">
        <f t="shared" si="2"/>
        <v>#REF!</v>
      </c>
      <c r="I11" s="57" t="e">
        <f t="shared" si="2"/>
        <v>#REF!</v>
      </c>
      <c r="J11" s="57" t="e">
        <f t="shared" si="2"/>
        <v>#REF!</v>
      </c>
    </row>
    <row r="12" spans="1:10" ht="11.25" customHeight="1" x14ac:dyDescent="0.2">
      <c r="A12" s="46">
        <v>2</v>
      </c>
      <c r="B12" s="46" t="e">
        <f>'C завтраками| Bed and breakfast'!#REF!*0.9</f>
        <v>#REF!</v>
      </c>
      <c r="C12" s="46" t="e">
        <f>'C завтраками| Bed and breakfast'!#REF!*0.9</f>
        <v>#REF!</v>
      </c>
      <c r="D12" s="57" t="e">
        <f>'C завтраками| Bed and breakfast'!#REF!*0.9</f>
        <v>#REF!</v>
      </c>
      <c r="E12" s="57" t="e">
        <f>'C завтраками| Bed and breakfast'!#REF!*0.9</f>
        <v>#REF!</v>
      </c>
      <c r="F12" s="57" t="e">
        <f>'C завтраками| Bed and breakfast'!#REF!*0.9</f>
        <v>#REF!</v>
      </c>
      <c r="G12" s="57" t="e">
        <f>'C завтраками| Bed and breakfast'!#REF!*0.9</f>
        <v>#REF!</v>
      </c>
      <c r="H12" s="57" t="e">
        <f>'C завтраками| Bed and breakfast'!#REF!*0.9</f>
        <v>#REF!</v>
      </c>
      <c r="I12" s="57" t="e">
        <f>'C завтраками| Bed and breakfast'!#REF!*0.9</f>
        <v>#REF!</v>
      </c>
      <c r="J12" s="57" t="e">
        <f>'C завтраками| Bed and breakfast'!#REF!*0.9</f>
        <v>#REF!</v>
      </c>
    </row>
    <row r="13" spans="1:10" x14ac:dyDescent="0.2">
      <c r="A13" s="38"/>
      <c r="B13" s="38"/>
      <c r="C13" s="38"/>
      <c r="D13" s="38"/>
      <c r="E13" s="38"/>
      <c r="F13" s="39"/>
      <c r="G13" s="39"/>
      <c r="H13" s="39"/>
      <c r="I13" s="39"/>
    </row>
    <row r="14" spans="1:10" ht="11.25" customHeight="1" x14ac:dyDescent="0.2">
      <c r="A14" s="359" t="s">
        <v>79</v>
      </c>
      <c r="B14" s="359"/>
      <c r="C14" s="359"/>
      <c r="D14" s="359"/>
      <c r="E14" s="359"/>
      <c r="F14" s="359"/>
      <c r="G14" s="359"/>
      <c r="H14" s="359"/>
      <c r="I14" s="359"/>
    </row>
    <row r="15" spans="1:10" ht="23.25" customHeight="1" x14ac:dyDescent="0.2">
      <c r="A15" s="35" t="s">
        <v>53</v>
      </c>
      <c r="B15" s="54" t="str">
        <f>B3</f>
        <v>01.03.2020-05.03.2020</v>
      </c>
      <c r="C15" s="54" t="str">
        <f>C3</f>
        <v>06.03.2020-08.03.2020</v>
      </c>
      <c r="D15" s="43" t="s">
        <v>89</v>
      </c>
      <c r="E15" s="43">
        <v>43901</v>
      </c>
      <c r="F15" s="43" t="s">
        <v>90</v>
      </c>
      <c r="G15" s="43" t="s">
        <v>91</v>
      </c>
      <c r="H15" s="43" t="s">
        <v>92</v>
      </c>
      <c r="I15" s="43" t="s">
        <v>93</v>
      </c>
      <c r="J15" s="43" t="str">
        <f>J3</f>
        <v>01.04.2020-16.04.2020</v>
      </c>
    </row>
    <row r="16" spans="1:10" s="41" customFormat="1" ht="11.25" customHeight="1" x14ac:dyDescent="0.2">
      <c r="A16" s="31" t="s">
        <v>83</v>
      </c>
      <c r="B16" s="61"/>
      <c r="C16" s="61"/>
      <c r="D16" s="61"/>
      <c r="E16" s="61"/>
      <c r="F16" s="37"/>
      <c r="G16" s="37"/>
      <c r="H16" s="37"/>
      <c r="I16" s="37"/>
    </row>
    <row r="17" spans="1:10" ht="11.25" customHeight="1" x14ac:dyDescent="0.2">
      <c r="A17" s="32">
        <v>1</v>
      </c>
      <c r="B17" s="33" t="e">
        <f t="shared" ref="B17:D18" si="3">B5*0.85</f>
        <v>#REF!</v>
      </c>
      <c r="C17" s="33" t="e">
        <f t="shared" si="3"/>
        <v>#REF!</v>
      </c>
      <c r="D17" s="56" t="e">
        <f t="shared" si="3"/>
        <v>#REF!</v>
      </c>
      <c r="E17" s="56" t="e">
        <f t="shared" ref="E17:J17" si="4">E5*0.85</f>
        <v>#REF!</v>
      </c>
      <c r="F17" s="56" t="e">
        <f t="shared" si="4"/>
        <v>#REF!</v>
      </c>
      <c r="G17" s="56" t="e">
        <f t="shared" si="4"/>
        <v>#REF!</v>
      </c>
      <c r="H17" s="56" t="e">
        <f t="shared" si="4"/>
        <v>#REF!</v>
      </c>
      <c r="I17" s="56" t="e">
        <f t="shared" si="4"/>
        <v>#REF!</v>
      </c>
      <c r="J17" s="56" t="e">
        <f t="shared" si="4"/>
        <v>#REF!</v>
      </c>
    </row>
    <row r="18" spans="1:10" ht="11.25" customHeight="1" x14ac:dyDescent="0.2">
      <c r="A18" s="32">
        <v>2</v>
      </c>
      <c r="B18" s="33" t="e">
        <f t="shared" si="3"/>
        <v>#REF!</v>
      </c>
      <c r="C18" s="33" t="e">
        <f t="shared" si="3"/>
        <v>#REF!</v>
      </c>
      <c r="D18" s="56" t="e">
        <f t="shared" si="3"/>
        <v>#REF!</v>
      </c>
      <c r="E18" s="56" t="e">
        <f t="shared" ref="E18:J18" si="5">E6*0.85</f>
        <v>#REF!</v>
      </c>
      <c r="F18" s="56" t="e">
        <f t="shared" si="5"/>
        <v>#REF!</v>
      </c>
      <c r="G18" s="56" t="e">
        <f t="shared" si="5"/>
        <v>#REF!</v>
      </c>
      <c r="H18" s="56" t="e">
        <f t="shared" si="5"/>
        <v>#REF!</v>
      </c>
      <c r="I18" s="56" t="e">
        <f t="shared" si="5"/>
        <v>#REF!</v>
      </c>
      <c r="J18" s="56" t="e">
        <f t="shared" si="5"/>
        <v>#REF!</v>
      </c>
    </row>
    <row r="19" spans="1:10" s="41" customFormat="1" ht="11.25" customHeight="1" x14ac:dyDescent="0.2">
      <c r="A19" s="31" t="s">
        <v>63</v>
      </c>
      <c r="B19" s="61"/>
      <c r="C19" s="61"/>
      <c r="D19" s="61"/>
      <c r="E19" s="61"/>
      <c r="F19" s="61"/>
      <c r="G19" s="61"/>
      <c r="H19" s="61"/>
      <c r="I19" s="61"/>
      <c r="J19" s="61"/>
    </row>
    <row r="20" spans="1:10" ht="11.25" customHeight="1" x14ac:dyDescent="0.2">
      <c r="A20" s="32">
        <v>1</v>
      </c>
      <c r="B20" s="33" t="e">
        <f t="shared" ref="B20:D21" si="6">B8*0.85</f>
        <v>#REF!</v>
      </c>
      <c r="C20" s="33" t="e">
        <f t="shared" si="6"/>
        <v>#REF!</v>
      </c>
      <c r="D20" s="56" t="e">
        <f t="shared" si="6"/>
        <v>#REF!</v>
      </c>
      <c r="E20" s="56" t="e">
        <f t="shared" ref="E20:J20" si="7">E8*0.85</f>
        <v>#REF!</v>
      </c>
      <c r="F20" s="56" t="e">
        <f t="shared" si="7"/>
        <v>#REF!</v>
      </c>
      <c r="G20" s="56" t="e">
        <f t="shared" si="7"/>
        <v>#REF!</v>
      </c>
      <c r="H20" s="56" t="e">
        <f t="shared" si="7"/>
        <v>#REF!</v>
      </c>
      <c r="I20" s="56" t="e">
        <f t="shared" si="7"/>
        <v>#REF!</v>
      </c>
      <c r="J20" s="56" t="e">
        <f t="shared" si="7"/>
        <v>#REF!</v>
      </c>
    </row>
    <row r="21" spans="1:10" ht="11.25" customHeight="1" x14ac:dyDescent="0.2">
      <c r="A21" s="32">
        <v>2</v>
      </c>
      <c r="B21" s="33" t="e">
        <f t="shared" si="6"/>
        <v>#REF!</v>
      </c>
      <c r="C21" s="33" t="e">
        <f t="shared" si="6"/>
        <v>#REF!</v>
      </c>
      <c r="D21" s="56" t="e">
        <f t="shared" si="6"/>
        <v>#REF!</v>
      </c>
      <c r="E21" s="56" t="e">
        <f t="shared" ref="E21:J21" si="8">E9*0.85</f>
        <v>#REF!</v>
      </c>
      <c r="F21" s="56" t="e">
        <f t="shared" si="8"/>
        <v>#REF!</v>
      </c>
      <c r="G21" s="56" t="e">
        <f t="shared" si="8"/>
        <v>#REF!</v>
      </c>
      <c r="H21" s="56" t="e">
        <f t="shared" si="8"/>
        <v>#REF!</v>
      </c>
      <c r="I21" s="56" t="e">
        <f t="shared" si="8"/>
        <v>#REF!</v>
      </c>
      <c r="J21" s="56" t="e">
        <f t="shared" si="8"/>
        <v>#REF!</v>
      </c>
    </row>
    <row r="22" spans="1:10" s="41" customFormat="1" ht="11.25" customHeight="1" x14ac:dyDescent="0.2">
      <c r="A22" s="31" t="s">
        <v>30</v>
      </c>
      <c r="B22" s="61"/>
      <c r="C22" s="61"/>
      <c r="D22" s="61"/>
      <c r="E22" s="61"/>
      <c r="F22" s="61"/>
      <c r="G22" s="61"/>
      <c r="H22" s="61"/>
      <c r="I22" s="61"/>
      <c r="J22" s="61"/>
    </row>
    <row r="23" spans="1:10" ht="11.25" customHeight="1" x14ac:dyDescent="0.2">
      <c r="A23" s="32">
        <v>1</v>
      </c>
      <c r="B23" s="33" t="e">
        <f t="shared" ref="B23:D24" si="9">B11*0.85</f>
        <v>#REF!</v>
      </c>
      <c r="C23" s="33" t="e">
        <f t="shared" si="9"/>
        <v>#REF!</v>
      </c>
      <c r="D23" s="56" t="e">
        <f t="shared" si="9"/>
        <v>#REF!</v>
      </c>
      <c r="E23" s="56" t="e">
        <f t="shared" ref="E23:J23" si="10">E11*0.85</f>
        <v>#REF!</v>
      </c>
      <c r="F23" s="56" t="e">
        <f t="shared" si="10"/>
        <v>#REF!</v>
      </c>
      <c r="G23" s="56" t="e">
        <f t="shared" si="10"/>
        <v>#REF!</v>
      </c>
      <c r="H23" s="56" t="e">
        <f t="shared" si="10"/>
        <v>#REF!</v>
      </c>
      <c r="I23" s="56" t="e">
        <f t="shared" si="10"/>
        <v>#REF!</v>
      </c>
      <c r="J23" s="56" t="e">
        <f t="shared" si="10"/>
        <v>#REF!</v>
      </c>
    </row>
    <row r="24" spans="1:10" ht="11.25" customHeight="1" x14ac:dyDescent="0.2">
      <c r="A24" s="32">
        <v>2</v>
      </c>
      <c r="B24" s="33" t="e">
        <f t="shared" si="9"/>
        <v>#REF!</v>
      </c>
      <c r="C24" s="33" t="e">
        <f t="shared" si="9"/>
        <v>#REF!</v>
      </c>
      <c r="D24" s="56" t="e">
        <f t="shared" si="9"/>
        <v>#REF!</v>
      </c>
      <c r="E24" s="56" t="e">
        <f t="shared" ref="E24:J24" si="11">E12*0.85</f>
        <v>#REF!</v>
      </c>
      <c r="F24" s="56" t="e">
        <f t="shared" si="11"/>
        <v>#REF!</v>
      </c>
      <c r="G24" s="56" t="e">
        <f t="shared" si="11"/>
        <v>#REF!</v>
      </c>
      <c r="H24" s="56" t="e">
        <f t="shared" si="11"/>
        <v>#REF!</v>
      </c>
      <c r="I24" s="56" t="e">
        <f t="shared" si="11"/>
        <v>#REF!</v>
      </c>
      <c r="J24" s="56" t="e">
        <f t="shared" si="11"/>
        <v>#REF!</v>
      </c>
    </row>
    <row r="25" spans="1:10" x14ac:dyDescent="0.2">
      <c r="A25" s="4"/>
      <c r="B25" s="40"/>
      <c r="C25" s="40"/>
    </row>
    <row r="26" spans="1:10" x14ac:dyDescent="0.2">
      <c r="A26" t="s">
        <v>113</v>
      </c>
    </row>
    <row r="27" spans="1:10" x14ac:dyDescent="0.2">
      <c r="A27" t="s">
        <v>122</v>
      </c>
    </row>
    <row r="28" spans="1:10" x14ac:dyDescent="0.2">
      <c r="A28" t="s">
        <v>97</v>
      </c>
    </row>
    <row r="29" spans="1:10" x14ac:dyDescent="0.2">
      <c r="A29" t="s">
        <v>95</v>
      </c>
    </row>
    <row r="30" spans="1:10" x14ac:dyDescent="0.2">
      <c r="A30" t="s">
        <v>98</v>
      </c>
    </row>
    <row r="31" spans="1:10" x14ac:dyDescent="0.2">
      <c r="A31" t="s">
        <v>99</v>
      </c>
    </row>
    <row r="32" spans="1:10" x14ac:dyDescent="0.2">
      <c r="A32" t="s">
        <v>96</v>
      </c>
    </row>
    <row r="34" spans="1:12" ht="15" x14ac:dyDescent="0.25">
      <c r="A34" s="62" t="s">
        <v>101</v>
      </c>
    </row>
    <row r="35" spans="1:12" x14ac:dyDescent="0.2">
      <c r="A35" t="s">
        <v>114</v>
      </c>
    </row>
    <row r="36" spans="1:12" x14ac:dyDescent="0.2">
      <c r="A36" t="s">
        <v>115</v>
      </c>
    </row>
    <row r="37" spans="1:12" x14ac:dyDescent="0.2">
      <c r="A37" t="s">
        <v>116</v>
      </c>
    </row>
    <row r="38" spans="1:12" x14ac:dyDescent="0.2">
      <c r="A38" t="s">
        <v>117</v>
      </c>
    </row>
    <row r="39" spans="1:12" x14ac:dyDescent="0.2">
      <c r="A39" t="s">
        <v>118</v>
      </c>
    </row>
    <row r="41" spans="1:12" ht="409.5" customHeight="1" x14ac:dyDescent="0.2">
      <c r="A41" s="362" t="s">
        <v>119</v>
      </c>
      <c r="B41" s="362"/>
      <c r="C41" s="362"/>
      <c r="D41" s="362"/>
      <c r="E41" s="362"/>
      <c r="F41" s="362"/>
      <c r="G41" s="362"/>
      <c r="L41" s="63"/>
    </row>
    <row r="42" spans="1:12" x14ac:dyDescent="0.2">
      <c r="A42" s="362"/>
      <c r="B42" s="362"/>
      <c r="C42" s="362"/>
      <c r="D42" s="362"/>
      <c r="E42" s="362"/>
      <c r="F42" s="362"/>
      <c r="G42" s="362"/>
    </row>
    <row r="43" spans="1:12" x14ac:dyDescent="0.2">
      <c r="A43" s="362"/>
      <c r="B43" s="362"/>
      <c r="C43" s="362"/>
      <c r="D43" s="362"/>
      <c r="E43" s="362"/>
      <c r="F43" s="362"/>
      <c r="G43" s="362"/>
    </row>
    <row r="44" spans="1:12" x14ac:dyDescent="0.2">
      <c r="A44" s="362"/>
      <c r="B44" s="362"/>
      <c r="C44" s="362"/>
      <c r="D44" s="362"/>
      <c r="E44" s="362"/>
      <c r="F44" s="362"/>
      <c r="G44" s="362"/>
    </row>
    <row r="45" spans="1:12" x14ac:dyDescent="0.2">
      <c r="A45" s="362"/>
      <c r="B45" s="362"/>
      <c r="C45" s="362"/>
      <c r="D45" s="362"/>
      <c r="E45" s="362"/>
      <c r="F45" s="362"/>
      <c r="G45" s="362"/>
    </row>
    <row r="46" spans="1:12" x14ac:dyDescent="0.2">
      <c r="A46" s="362"/>
      <c r="B46" s="362"/>
      <c r="C46" s="362"/>
      <c r="D46" s="362"/>
      <c r="E46" s="362"/>
      <c r="F46" s="362"/>
      <c r="G46" s="362"/>
    </row>
    <row r="47" spans="1:12" x14ac:dyDescent="0.2">
      <c r="A47" s="362"/>
      <c r="B47" s="362"/>
      <c r="C47" s="362"/>
      <c r="D47" s="362"/>
      <c r="E47" s="362"/>
      <c r="F47" s="362"/>
      <c r="G47" s="362"/>
    </row>
    <row r="48" spans="1:12" x14ac:dyDescent="0.2">
      <c r="A48" s="362"/>
      <c r="B48" s="362"/>
      <c r="C48" s="362"/>
      <c r="D48" s="362"/>
      <c r="E48" s="362"/>
      <c r="F48" s="362"/>
      <c r="G48" s="362"/>
    </row>
    <row r="49" spans="1:7" x14ac:dyDescent="0.2">
      <c r="A49" s="362"/>
      <c r="B49" s="362"/>
      <c r="C49" s="362"/>
      <c r="D49" s="362"/>
      <c r="E49" s="362"/>
      <c r="F49" s="362"/>
      <c r="G49" s="362"/>
    </row>
    <row r="50" spans="1:7" x14ac:dyDescent="0.2">
      <c r="A50" s="362"/>
      <c r="B50" s="362"/>
      <c r="C50" s="362"/>
      <c r="D50" s="362"/>
      <c r="E50" s="362"/>
      <c r="F50" s="362"/>
      <c r="G50" s="362"/>
    </row>
    <row r="51" spans="1:7" x14ac:dyDescent="0.2">
      <c r="A51" s="362"/>
      <c r="B51" s="362"/>
      <c r="C51" s="362"/>
      <c r="D51" s="362"/>
      <c r="E51" s="362"/>
      <c r="F51" s="362"/>
      <c r="G51" s="362"/>
    </row>
    <row r="52" spans="1:7" x14ac:dyDescent="0.2">
      <c r="A52" s="362"/>
      <c r="B52" s="362"/>
      <c r="C52" s="362"/>
      <c r="D52" s="362"/>
      <c r="E52" s="362"/>
      <c r="F52" s="362"/>
      <c r="G52" s="362"/>
    </row>
    <row r="53" spans="1:7" x14ac:dyDescent="0.2">
      <c r="A53" s="362"/>
      <c r="B53" s="362"/>
      <c r="C53" s="362"/>
      <c r="D53" s="362"/>
      <c r="E53" s="362"/>
      <c r="F53" s="362"/>
      <c r="G53" s="362"/>
    </row>
    <row r="54" spans="1:7" x14ac:dyDescent="0.2">
      <c r="A54" s="362"/>
      <c r="B54" s="362"/>
      <c r="C54" s="362"/>
      <c r="D54" s="362"/>
      <c r="E54" s="362"/>
      <c r="F54" s="362"/>
      <c r="G54" s="362"/>
    </row>
    <row r="55" spans="1:7" x14ac:dyDescent="0.2">
      <c r="A55" s="362"/>
      <c r="B55" s="362"/>
      <c r="C55" s="362"/>
      <c r="D55" s="362"/>
      <c r="E55" s="362"/>
      <c r="F55" s="362"/>
      <c r="G55" s="362"/>
    </row>
    <row r="56" spans="1:7" x14ac:dyDescent="0.2">
      <c r="A56" s="362"/>
      <c r="B56" s="362"/>
      <c r="C56" s="362"/>
      <c r="D56" s="362"/>
      <c r="E56" s="362"/>
      <c r="F56" s="362"/>
      <c r="G56" s="362"/>
    </row>
    <row r="57" spans="1:7" x14ac:dyDescent="0.2">
      <c r="A57" s="362"/>
      <c r="B57" s="362"/>
      <c r="C57" s="362"/>
      <c r="D57" s="362"/>
      <c r="E57" s="362"/>
      <c r="F57" s="362"/>
      <c r="G57" s="362"/>
    </row>
    <row r="58" spans="1:7" x14ac:dyDescent="0.2">
      <c r="A58" s="64"/>
      <c r="B58" s="64"/>
      <c r="C58" s="64"/>
      <c r="D58" s="64"/>
      <c r="E58" s="64"/>
      <c r="F58" s="64"/>
      <c r="G58" s="64"/>
    </row>
    <row r="59" spans="1:7" ht="34.5" customHeight="1" x14ac:dyDescent="0.2">
      <c r="A59" s="361" t="s">
        <v>120</v>
      </c>
      <c r="B59" s="362"/>
      <c r="C59" s="362"/>
      <c r="D59" s="362"/>
      <c r="E59" s="362"/>
      <c r="F59" s="362"/>
      <c r="G59" s="64"/>
    </row>
    <row r="60" spans="1:7" ht="19.5" customHeight="1" x14ac:dyDescent="0.2">
      <c r="A60" s="362" t="s">
        <v>110</v>
      </c>
      <c r="B60" s="362"/>
      <c r="C60" s="362"/>
      <c r="D60" s="362"/>
      <c r="E60" s="362"/>
      <c r="F60" s="362"/>
      <c r="G60" s="64"/>
    </row>
    <row r="61" spans="1:7" ht="18" customHeight="1" x14ac:dyDescent="0.2">
      <c r="A61" s="362" t="s">
        <v>111</v>
      </c>
      <c r="B61" s="362"/>
      <c r="C61" s="362"/>
      <c r="D61" s="362"/>
      <c r="E61" s="362"/>
      <c r="F61" s="362"/>
      <c r="G61" s="64"/>
    </row>
    <row r="62" spans="1:7" ht="17.25" customHeight="1" x14ac:dyDescent="0.2">
      <c r="A62" s="362" t="s">
        <v>112</v>
      </c>
      <c r="B62" s="362"/>
      <c r="C62" s="362"/>
      <c r="D62" s="362"/>
      <c r="E62" s="362"/>
      <c r="F62" s="362"/>
      <c r="G62" s="64"/>
    </row>
  </sheetData>
  <mergeCells count="8">
    <mergeCell ref="A59:F59"/>
    <mergeCell ref="A60:F60"/>
    <mergeCell ref="A61:F61"/>
    <mergeCell ref="A62:F62"/>
    <mergeCell ref="A1:C1"/>
    <mergeCell ref="A14:I14"/>
    <mergeCell ref="A2:I2"/>
    <mergeCell ref="A41:G57"/>
  </mergeCells>
  <pageMargins left="0.7" right="0.7" top="0.75" bottom="0.75" header="0.3" footer="0.3"/>
  <pageSetup paperSize="9" orientation="portrait"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dimension ref="A1:B34"/>
  <sheetViews>
    <sheetView zoomScale="85" zoomScaleNormal="85" workbookViewId="0">
      <selection activeCell="Q17" sqref="Q17"/>
    </sheetView>
  </sheetViews>
  <sheetFormatPr defaultRowHeight="12.75" x14ac:dyDescent="0.2"/>
  <cols>
    <col min="1" max="1" width="18.5703125" customWidth="1"/>
    <col min="2" max="2" width="13.5703125" customWidth="1"/>
  </cols>
  <sheetData>
    <row r="1" spans="1:2" x14ac:dyDescent="0.2">
      <c r="A1" s="50" t="s">
        <v>82</v>
      </c>
      <c r="B1" s="50"/>
    </row>
    <row r="2" spans="1:2" x14ac:dyDescent="0.2">
      <c r="A2" s="366" t="s">
        <v>84</v>
      </c>
      <c r="B2" s="367"/>
    </row>
    <row r="3" spans="1:2" ht="21.75" customHeight="1" x14ac:dyDescent="0.2">
      <c r="A3" s="48" t="s">
        <v>53</v>
      </c>
      <c r="B3" s="52" t="s">
        <v>87</v>
      </c>
    </row>
    <row r="4" spans="1:2" ht="11.25" customHeight="1" x14ac:dyDescent="0.2">
      <c r="A4" s="365" t="s">
        <v>83</v>
      </c>
      <c r="B4" s="365"/>
    </row>
    <row r="5" spans="1:2" ht="11.25" customHeight="1" x14ac:dyDescent="0.2">
      <c r="A5" s="31">
        <v>1</v>
      </c>
      <c r="B5" s="51">
        <v>6500</v>
      </c>
    </row>
    <row r="6" spans="1:2" ht="11.25" customHeight="1" x14ac:dyDescent="0.2">
      <c r="A6" s="31">
        <v>2</v>
      </c>
      <c r="B6" s="51">
        <v>9300</v>
      </c>
    </row>
    <row r="7" spans="1:2" x14ac:dyDescent="0.2">
      <c r="A7" s="49"/>
      <c r="B7" s="45"/>
    </row>
    <row r="8" spans="1:2" x14ac:dyDescent="0.2">
      <c r="A8" s="364" t="s">
        <v>79</v>
      </c>
      <c r="B8" s="364"/>
    </row>
    <row r="9" spans="1:2" ht="21.75" customHeight="1" x14ac:dyDescent="0.2">
      <c r="A9" s="48" t="s">
        <v>53</v>
      </c>
      <c r="B9" s="53" t="s">
        <v>87</v>
      </c>
    </row>
    <row r="10" spans="1:2" ht="12" customHeight="1" x14ac:dyDescent="0.2">
      <c r="A10" s="365" t="s">
        <v>83</v>
      </c>
      <c r="B10" s="365"/>
    </row>
    <row r="11" spans="1:2" ht="12" customHeight="1" x14ac:dyDescent="0.2">
      <c r="A11" s="31">
        <v>1</v>
      </c>
      <c r="B11" s="51">
        <f>B5-(B5*0.15)</f>
        <v>5525</v>
      </c>
    </row>
    <row r="12" spans="1:2" ht="12" customHeight="1" x14ac:dyDescent="0.2">
      <c r="A12" s="31">
        <v>2</v>
      </c>
      <c r="B12" s="51">
        <f>B6-(B6*0.15)</f>
        <v>7905</v>
      </c>
    </row>
    <row r="13" spans="1:2" x14ac:dyDescent="0.2">
      <c r="A13" s="36"/>
      <c r="B13" s="36"/>
    </row>
    <row r="15" spans="1:2" x14ac:dyDescent="0.2">
      <c r="A15" t="s">
        <v>94</v>
      </c>
    </row>
    <row r="16" spans="1:2" x14ac:dyDescent="0.2">
      <c r="A16" t="s">
        <v>100</v>
      </c>
    </row>
    <row r="17" spans="1:1" x14ac:dyDescent="0.2">
      <c r="A17" t="s">
        <v>95</v>
      </c>
    </row>
    <row r="18" spans="1:1" x14ac:dyDescent="0.2">
      <c r="A18" t="s">
        <v>98</v>
      </c>
    </row>
    <row r="19" spans="1:1" x14ac:dyDescent="0.2">
      <c r="A19" t="s">
        <v>96</v>
      </c>
    </row>
    <row r="21" spans="1:1" ht="15" x14ac:dyDescent="0.25">
      <c r="A21" s="62" t="s">
        <v>101</v>
      </c>
    </row>
    <row r="22" spans="1:1" x14ac:dyDescent="0.2">
      <c r="A22" t="s">
        <v>102</v>
      </c>
    </row>
    <row r="23" spans="1:1" x14ac:dyDescent="0.2">
      <c r="A23" t="s">
        <v>103</v>
      </c>
    </row>
    <row r="24" spans="1:1" x14ac:dyDescent="0.2">
      <c r="A24" t="s">
        <v>104</v>
      </c>
    </row>
    <row r="25" spans="1:1" x14ac:dyDescent="0.2">
      <c r="A25" t="s">
        <v>105</v>
      </c>
    </row>
    <row r="26" spans="1:1" x14ac:dyDescent="0.2">
      <c r="A26" t="s">
        <v>106</v>
      </c>
    </row>
    <row r="27" spans="1:1" x14ac:dyDescent="0.2">
      <c r="A27" t="s">
        <v>121</v>
      </c>
    </row>
    <row r="28" spans="1:1" x14ac:dyDescent="0.2">
      <c r="A28" t="s">
        <v>107</v>
      </c>
    </row>
    <row r="29" spans="1:1" x14ac:dyDescent="0.2">
      <c r="A29" t="s">
        <v>108</v>
      </c>
    </row>
    <row r="31" spans="1:1" ht="15" x14ac:dyDescent="0.25">
      <c r="A31" s="62" t="s">
        <v>109</v>
      </c>
    </row>
    <row r="32" spans="1:1" x14ac:dyDescent="0.2">
      <c r="A32" t="s">
        <v>110</v>
      </c>
    </row>
    <row r="33" spans="1:1" x14ac:dyDescent="0.2">
      <c r="A33" t="s">
        <v>111</v>
      </c>
    </row>
    <row r="34" spans="1:1" x14ac:dyDescent="0.2">
      <c r="A34" t="s">
        <v>112</v>
      </c>
    </row>
  </sheetData>
  <mergeCells count="4">
    <mergeCell ref="A4:B4"/>
    <mergeCell ref="A8:B8"/>
    <mergeCell ref="A10:B10"/>
    <mergeCell ref="A2:B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D84"/>
  <sheetViews>
    <sheetView zoomScaleNormal="100" workbookViewId="0"/>
  </sheetViews>
  <sheetFormatPr defaultColWidth="9" defaultRowHeight="12.75" x14ac:dyDescent="0.2"/>
  <cols>
    <col min="1" max="1" width="31.5703125" style="1" customWidth="1"/>
    <col min="2" max="2" width="27.140625" style="1" customWidth="1"/>
    <col min="3" max="3" width="25" style="1" customWidth="1"/>
    <col min="4" max="4" width="22.5703125" style="1" customWidth="1"/>
    <col min="5" max="16384" width="9" style="1"/>
  </cols>
  <sheetData>
    <row r="1" spans="1:4" x14ac:dyDescent="0.2">
      <c r="A1" s="20" t="s">
        <v>31</v>
      </c>
      <c r="B1" s="8"/>
      <c r="C1" s="8"/>
      <c r="D1" s="8"/>
    </row>
    <row r="2" spans="1:4" ht="89.25" customHeight="1" x14ac:dyDescent="0.2">
      <c r="A2" s="3" t="s">
        <v>16</v>
      </c>
      <c r="B2" s="23" t="s">
        <v>61</v>
      </c>
      <c r="C2" s="27" t="s">
        <v>60</v>
      </c>
      <c r="D2" s="27" t="s">
        <v>59</v>
      </c>
    </row>
    <row r="3" spans="1:4" x14ac:dyDescent="0.2">
      <c r="A3" s="12" t="s">
        <v>32</v>
      </c>
      <c r="B3" s="3"/>
      <c r="C3" s="28"/>
      <c r="D3" s="28"/>
    </row>
    <row r="4" spans="1:4" x14ac:dyDescent="0.2">
      <c r="A4" s="3">
        <v>1</v>
      </c>
      <c r="B4" s="24">
        <v>3900</v>
      </c>
      <c r="C4" s="28">
        <v>4400</v>
      </c>
      <c r="D4" s="28">
        <v>4900</v>
      </c>
    </row>
    <row r="5" spans="1:4" x14ac:dyDescent="0.2">
      <c r="A5" s="3" t="s">
        <v>48</v>
      </c>
      <c r="B5" s="24">
        <v>3900</v>
      </c>
      <c r="C5" s="3">
        <v>4400</v>
      </c>
      <c r="D5" s="3">
        <v>4900</v>
      </c>
    </row>
    <row r="6" spans="1:4" x14ac:dyDescent="0.2">
      <c r="A6" s="3" t="s">
        <v>49</v>
      </c>
      <c r="B6" s="24">
        <v>4500</v>
      </c>
      <c r="C6" s="3">
        <v>5000</v>
      </c>
      <c r="D6" s="3">
        <v>5500</v>
      </c>
    </row>
    <row r="7" spans="1:4" x14ac:dyDescent="0.2">
      <c r="A7" s="3" t="s">
        <v>50</v>
      </c>
      <c r="B7" s="24">
        <v>4500</v>
      </c>
      <c r="C7" s="3">
        <v>5000</v>
      </c>
      <c r="D7" s="3">
        <v>5500</v>
      </c>
    </row>
    <row r="8" spans="1:4" x14ac:dyDescent="0.2">
      <c r="A8" s="3" t="s">
        <v>56</v>
      </c>
      <c r="B8" s="24">
        <v>5900</v>
      </c>
      <c r="C8" s="3">
        <v>6400</v>
      </c>
      <c r="D8" s="3">
        <v>6900</v>
      </c>
    </row>
    <row r="9" spans="1:4" x14ac:dyDescent="0.2">
      <c r="A9" s="3">
        <v>2</v>
      </c>
      <c r="B9" s="24">
        <v>4400</v>
      </c>
      <c r="C9" s="3">
        <v>4900</v>
      </c>
      <c r="D9" s="3">
        <v>5400</v>
      </c>
    </row>
    <row r="10" spans="1:4" x14ac:dyDescent="0.2">
      <c r="A10" s="3" t="s">
        <v>54</v>
      </c>
      <c r="B10" s="24">
        <v>4400</v>
      </c>
      <c r="C10" s="3">
        <v>4900</v>
      </c>
      <c r="D10" s="3">
        <v>5400</v>
      </c>
    </row>
    <row r="11" spans="1:4" x14ac:dyDescent="0.2">
      <c r="A11" s="3" t="s">
        <v>51</v>
      </c>
      <c r="B11" s="24">
        <v>4400</v>
      </c>
      <c r="C11" s="3">
        <v>4900</v>
      </c>
      <c r="D11" s="3">
        <v>5400</v>
      </c>
    </row>
    <row r="12" spans="1:4" x14ac:dyDescent="0.2">
      <c r="A12" s="3" t="s">
        <v>57</v>
      </c>
      <c r="B12" s="24">
        <v>5800</v>
      </c>
      <c r="C12" s="3">
        <v>6300</v>
      </c>
      <c r="D12" s="3">
        <v>6800</v>
      </c>
    </row>
    <row r="13" spans="1:4" x14ac:dyDescent="0.2">
      <c r="A13" s="3" t="s">
        <v>52</v>
      </c>
      <c r="B13" s="24">
        <v>5800</v>
      </c>
      <c r="C13" s="3">
        <v>6300</v>
      </c>
      <c r="D13" s="3">
        <v>6800</v>
      </c>
    </row>
    <row r="14" spans="1:4" x14ac:dyDescent="0.2">
      <c r="C14" s="4"/>
      <c r="D14" s="4"/>
    </row>
    <row r="15" spans="1:4" x14ac:dyDescent="0.2">
      <c r="C15" s="4"/>
      <c r="D15" s="4"/>
    </row>
    <row r="16" spans="1:4" x14ac:dyDescent="0.2">
      <c r="A16" s="20" t="s">
        <v>31</v>
      </c>
      <c r="B16" s="2"/>
      <c r="C16" s="4"/>
      <c r="D16" s="4"/>
    </row>
    <row r="17" spans="1:4" ht="76.5" x14ac:dyDescent="0.2">
      <c r="A17" s="3" t="s">
        <v>16</v>
      </c>
      <c r="B17" s="23" t="s">
        <v>61</v>
      </c>
      <c r="C17" s="27" t="s">
        <v>60</v>
      </c>
      <c r="D17" s="27" t="s">
        <v>59</v>
      </c>
    </row>
    <row r="18" spans="1:4" x14ac:dyDescent="0.2">
      <c r="A18" s="12" t="s">
        <v>33</v>
      </c>
      <c r="B18" s="3"/>
      <c r="C18" s="28"/>
      <c r="D18" s="28"/>
    </row>
    <row r="19" spans="1:4" x14ac:dyDescent="0.2">
      <c r="A19" s="3">
        <v>1</v>
      </c>
      <c r="B19" s="24">
        <v>3900</v>
      </c>
      <c r="C19" s="28">
        <v>4400</v>
      </c>
      <c r="D19" s="28">
        <v>4900</v>
      </c>
    </row>
    <row r="20" spans="1:4" x14ac:dyDescent="0.2">
      <c r="A20" s="3" t="s">
        <v>48</v>
      </c>
      <c r="B20" s="24">
        <v>3900</v>
      </c>
      <c r="C20" s="3">
        <v>4400</v>
      </c>
      <c r="D20" s="3">
        <v>4900</v>
      </c>
    </row>
    <row r="21" spans="1:4" x14ac:dyDescent="0.2">
      <c r="A21" s="3" t="s">
        <v>49</v>
      </c>
      <c r="B21" s="24">
        <v>4500</v>
      </c>
      <c r="C21" s="3">
        <v>5000</v>
      </c>
      <c r="D21" s="3">
        <v>5500</v>
      </c>
    </row>
    <row r="22" spans="1:4" x14ac:dyDescent="0.2">
      <c r="A22" s="3" t="s">
        <v>50</v>
      </c>
      <c r="B22" s="24">
        <v>4500</v>
      </c>
      <c r="C22" s="3">
        <v>5000</v>
      </c>
      <c r="D22" s="3">
        <v>5500</v>
      </c>
    </row>
    <row r="23" spans="1:4" x14ac:dyDescent="0.2">
      <c r="A23" s="3" t="s">
        <v>56</v>
      </c>
      <c r="B23" s="24">
        <v>5900</v>
      </c>
      <c r="C23" s="3">
        <v>6400</v>
      </c>
      <c r="D23" s="3">
        <v>6900</v>
      </c>
    </row>
    <row r="24" spans="1:4" x14ac:dyDescent="0.2">
      <c r="A24" s="3">
        <v>2</v>
      </c>
      <c r="B24" s="24">
        <v>4400</v>
      </c>
      <c r="C24" s="3">
        <v>4900</v>
      </c>
      <c r="D24" s="3">
        <v>5400</v>
      </c>
    </row>
    <row r="25" spans="1:4" x14ac:dyDescent="0.2">
      <c r="A25" s="3" t="s">
        <v>54</v>
      </c>
      <c r="B25" s="24">
        <v>4400</v>
      </c>
      <c r="C25" s="3">
        <v>4900</v>
      </c>
      <c r="D25" s="3">
        <v>5400</v>
      </c>
    </row>
    <row r="26" spans="1:4" x14ac:dyDescent="0.2">
      <c r="A26" s="3" t="s">
        <v>51</v>
      </c>
      <c r="B26" s="24">
        <v>4400</v>
      </c>
      <c r="C26" s="3">
        <v>4900</v>
      </c>
      <c r="D26" s="3">
        <v>5400</v>
      </c>
    </row>
    <row r="27" spans="1:4" x14ac:dyDescent="0.2">
      <c r="A27" s="3" t="s">
        <v>57</v>
      </c>
      <c r="B27" s="24">
        <v>5800</v>
      </c>
      <c r="C27" s="3">
        <v>6300</v>
      </c>
      <c r="D27" s="3">
        <v>6800</v>
      </c>
    </row>
    <row r="28" spans="1:4" x14ac:dyDescent="0.2">
      <c r="A28" s="3" t="s">
        <v>52</v>
      </c>
      <c r="B28" s="24">
        <v>5800</v>
      </c>
      <c r="C28" s="3">
        <v>6300</v>
      </c>
      <c r="D28" s="3">
        <v>6800</v>
      </c>
    </row>
    <row r="29" spans="1:4" ht="15" customHeight="1" x14ac:dyDescent="0.2">
      <c r="A29" s="20"/>
      <c r="C29" s="5"/>
      <c r="D29" s="5"/>
    </row>
    <row r="30" spans="1:4" x14ac:dyDescent="0.2">
      <c r="A30" s="20"/>
      <c r="C30" s="4"/>
      <c r="D30" s="4"/>
    </row>
    <row r="31" spans="1:4" x14ac:dyDescent="0.2">
      <c r="A31" s="20" t="s">
        <v>31</v>
      </c>
      <c r="B31" s="2"/>
      <c r="C31" s="4"/>
      <c r="D31" s="4"/>
    </row>
    <row r="32" spans="1:4" ht="76.5" x14ac:dyDescent="0.2">
      <c r="A32" s="3" t="s">
        <v>16</v>
      </c>
      <c r="B32" s="23" t="s">
        <v>61</v>
      </c>
      <c r="C32" s="27" t="s">
        <v>60</v>
      </c>
      <c r="D32" s="27" t="s">
        <v>59</v>
      </c>
    </row>
    <row r="33" spans="1:4" x14ac:dyDescent="0.2">
      <c r="A33" s="12" t="s">
        <v>34</v>
      </c>
      <c r="B33" s="3"/>
      <c r="C33" s="28"/>
      <c r="D33" s="28"/>
    </row>
    <row r="34" spans="1:4" x14ac:dyDescent="0.2">
      <c r="A34" s="3">
        <v>1</v>
      </c>
      <c r="B34" s="24">
        <v>4800</v>
      </c>
      <c r="C34" s="28">
        <v>5300</v>
      </c>
      <c r="D34" s="28">
        <v>5800</v>
      </c>
    </row>
    <row r="35" spans="1:4" x14ac:dyDescent="0.2">
      <c r="A35" s="3" t="s">
        <v>48</v>
      </c>
      <c r="B35" s="24">
        <v>4800</v>
      </c>
      <c r="C35" s="3">
        <v>5300</v>
      </c>
      <c r="D35" s="3">
        <v>5800</v>
      </c>
    </row>
    <row r="36" spans="1:4" x14ac:dyDescent="0.2">
      <c r="A36" s="3" t="s">
        <v>49</v>
      </c>
      <c r="B36" s="24">
        <v>5400</v>
      </c>
      <c r="C36" s="3">
        <v>5900</v>
      </c>
      <c r="D36" s="3">
        <v>6400</v>
      </c>
    </row>
    <row r="37" spans="1:4" x14ac:dyDescent="0.2">
      <c r="A37" s="3" t="s">
        <v>50</v>
      </c>
      <c r="B37" s="24">
        <v>5400</v>
      </c>
      <c r="C37" s="3">
        <v>5900</v>
      </c>
      <c r="D37" s="3">
        <v>6400</v>
      </c>
    </row>
    <row r="38" spans="1:4" x14ac:dyDescent="0.2">
      <c r="A38" s="3" t="s">
        <v>56</v>
      </c>
      <c r="B38" s="24">
        <v>6800</v>
      </c>
      <c r="C38" s="3">
        <v>7300</v>
      </c>
      <c r="D38" s="3">
        <v>7800</v>
      </c>
    </row>
    <row r="39" spans="1:4" x14ac:dyDescent="0.2">
      <c r="A39" s="3">
        <v>2</v>
      </c>
      <c r="B39" s="24">
        <v>5800</v>
      </c>
      <c r="C39" s="3">
        <v>6300</v>
      </c>
      <c r="D39" s="3">
        <v>6800</v>
      </c>
    </row>
    <row r="40" spans="1:4" x14ac:dyDescent="0.2">
      <c r="A40" s="3" t="s">
        <v>54</v>
      </c>
      <c r="B40" s="24">
        <v>6800</v>
      </c>
      <c r="C40" s="3">
        <v>6300</v>
      </c>
      <c r="D40" s="3">
        <v>6800</v>
      </c>
    </row>
    <row r="41" spans="1:4" x14ac:dyDescent="0.2">
      <c r="A41" s="3" t="s">
        <v>51</v>
      </c>
      <c r="B41" s="24">
        <v>6800</v>
      </c>
      <c r="C41" s="3">
        <v>6300</v>
      </c>
      <c r="D41" s="3">
        <v>6800</v>
      </c>
    </row>
    <row r="42" spans="1:4" x14ac:dyDescent="0.2">
      <c r="A42" s="3" t="s">
        <v>57</v>
      </c>
      <c r="B42" s="24">
        <v>8200</v>
      </c>
      <c r="C42" s="3">
        <v>7700</v>
      </c>
      <c r="D42" s="3">
        <v>8200</v>
      </c>
    </row>
    <row r="43" spans="1:4" x14ac:dyDescent="0.2">
      <c r="A43" s="3" t="s">
        <v>52</v>
      </c>
      <c r="B43" s="24">
        <v>8200</v>
      </c>
      <c r="C43" s="3">
        <v>7700</v>
      </c>
      <c r="D43" s="3">
        <v>8200</v>
      </c>
    </row>
    <row r="46" spans="1:4" x14ac:dyDescent="0.2">
      <c r="A46" s="20" t="s">
        <v>31</v>
      </c>
      <c r="B46" s="2"/>
      <c r="C46" s="4"/>
      <c r="D46" s="4"/>
    </row>
    <row r="47" spans="1:4" ht="76.5" x14ac:dyDescent="0.2">
      <c r="A47" s="3" t="s">
        <v>16</v>
      </c>
      <c r="B47" s="23" t="s">
        <v>61</v>
      </c>
      <c r="C47" s="27" t="s">
        <v>60</v>
      </c>
      <c r="D47" s="27" t="s">
        <v>59</v>
      </c>
    </row>
    <row r="48" spans="1:4" x14ac:dyDescent="0.2">
      <c r="A48" s="12" t="s">
        <v>37</v>
      </c>
      <c r="B48" s="3"/>
      <c r="C48" s="28"/>
      <c r="D48" s="28"/>
    </row>
    <row r="49" spans="1:4" x14ac:dyDescent="0.2">
      <c r="A49" s="3">
        <v>1</v>
      </c>
      <c r="B49" s="24">
        <v>6800</v>
      </c>
      <c r="C49" s="28">
        <v>7300</v>
      </c>
      <c r="D49" s="28">
        <v>7800</v>
      </c>
    </row>
    <row r="50" spans="1:4" x14ac:dyDescent="0.2">
      <c r="A50" s="3" t="s">
        <v>48</v>
      </c>
      <c r="B50" s="24">
        <v>6800</v>
      </c>
      <c r="C50" s="3">
        <v>7300</v>
      </c>
      <c r="D50" s="3">
        <v>7800</v>
      </c>
    </row>
    <row r="51" spans="1:4" x14ac:dyDescent="0.2">
      <c r="A51" s="3" t="s">
        <v>49</v>
      </c>
      <c r="B51" s="24">
        <v>7400</v>
      </c>
      <c r="C51" s="3">
        <v>7900</v>
      </c>
      <c r="D51" s="3">
        <v>8400</v>
      </c>
    </row>
    <row r="52" spans="1:4" x14ac:dyDescent="0.2">
      <c r="A52" s="3" t="s">
        <v>50</v>
      </c>
      <c r="B52" s="24">
        <v>7400</v>
      </c>
      <c r="C52" s="3">
        <v>7900</v>
      </c>
      <c r="D52" s="3">
        <v>8400</v>
      </c>
    </row>
    <row r="53" spans="1:4" x14ac:dyDescent="0.2">
      <c r="A53" s="3" t="s">
        <v>56</v>
      </c>
      <c r="B53" s="24">
        <v>8800</v>
      </c>
      <c r="C53" s="3">
        <v>9300</v>
      </c>
      <c r="D53" s="3">
        <v>9800</v>
      </c>
    </row>
    <row r="54" spans="1:4" x14ac:dyDescent="0.2">
      <c r="A54" s="3">
        <v>2</v>
      </c>
      <c r="B54" s="24">
        <v>7800</v>
      </c>
      <c r="C54" s="3">
        <v>8300</v>
      </c>
      <c r="D54" s="3">
        <v>8800</v>
      </c>
    </row>
    <row r="55" spans="1:4" x14ac:dyDescent="0.2">
      <c r="A55" s="3" t="s">
        <v>54</v>
      </c>
      <c r="B55" s="24">
        <v>7800</v>
      </c>
      <c r="C55" s="3">
        <v>8300</v>
      </c>
      <c r="D55" s="3">
        <v>8800</v>
      </c>
    </row>
    <row r="56" spans="1:4" x14ac:dyDescent="0.2">
      <c r="A56" s="3" t="s">
        <v>51</v>
      </c>
      <c r="B56" s="24">
        <v>7800</v>
      </c>
      <c r="C56" s="3">
        <v>8300</v>
      </c>
      <c r="D56" s="3">
        <v>8800</v>
      </c>
    </row>
    <row r="57" spans="1:4" x14ac:dyDescent="0.2">
      <c r="A57" s="3" t="s">
        <v>57</v>
      </c>
      <c r="B57" s="24">
        <v>9200</v>
      </c>
      <c r="C57" s="3">
        <v>9700</v>
      </c>
      <c r="D57" s="3">
        <v>10200</v>
      </c>
    </row>
    <row r="58" spans="1:4" x14ac:dyDescent="0.2">
      <c r="A58" s="3" t="s">
        <v>52</v>
      </c>
      <c r="B58" s="24">
        <v>9200</v>
      </c>
      <c r="C58" s="3">
        <v>9700</v>
      </c>
      <c r="D58" s="3">
        <v>10200</v>
      </c>
    </row>
    <row r="61" spans="1:4" x14ac:dyDescent="0.2">
      <c r="A61" s="20" t="s">
        <v>31</v>
      </c>
      <c r="B61" s="2"/>
      <c r="C61" s="4"/>
      <c r="D61" s="4"/>
    </row>
    <row r="62" spans="1:4" ht="76.5" x14ac:dyDescent="0.2">
      <c r="A62" s="3" t="s">
        <v>16</v>
      </c>
      <c r="B62" s="23" t="s">
        <v>61</v>
      </c>
      <c r="C62" s="27" t="s">
        <v>60</v>
      </c>
      <c r="D62" s="27" t="s">
        <v>59</v>
      </c>
    </row>
    <row r="63" spans="1:4" x14ac:dyDescent="0.2">
      <c r="A63" s="12" t="s">
        <v>38</v>
      </c>
      <c r="B63" s="3"/>
      <c r="C63" s="28"/>
      <c r="D63" s="28"/>
    </row>
    <row r="64" spans="1:4" x14ac:dyDescent="0.2">
      <c r="A64" s="3">
        <v>1</v>
      </c>
      <c r="B64" s="24">
        <v>11900</v>
      </c>
      <c r="C64" s="28">
        <v>12400</v>
      </c>
      <c r="D64" s="28">
        <v>12900</v>
      </c>
    </row>
    <row r="65" spans="1:4" x14ac:dyDescent="0.2">
      <c r="A65" s="3" t="s">
        <v>48</v>
      </c>
      <c r="B65" s="24">
        <v>11900</v>
      </c>
      <c r="C65" s="3">
        <v>12400</v>
      </c>
      <c r="D65" s="3">
        <v>12900</v>
      </c>
    </row>
    <row r="66" spans="1:4" x14ac:dyDescent="0.2">
      <c r="A66" s="3" t="s">
        <v>49</v>
      </c>
      <c r="B66" s="24">
        <v>12500</v>
      </c>
      <c r="C66" s="3">
        <v>13000</v>
      </c>
      <c r="D66" s="3">
        <v>13500</v>
      </c>
    </row>
    <row r="67" spans="1:4" x14ac:dyDescent="0.2">
      <c r="A67" s="3" t="s">
        <v>50</v>
      </c>
      <c r="B67" s="24">
        <v>12500</v>
      </c>
      <c r="C67" s="3">
        <v>13000</v>
      </c>
      <c r="D67" s="3">
        <v>13500</v>
      </c>
    </row>
    <row r="68" spans="1:4" x14ac:dyDescent="0.2">
      <c r="A68" s="3" t="s">
        <v>56</v>
      </c>
      <c r="B68" s="24">
        <v>13900</v>
      </c>
      <c r="C68" s="3">
        <v>14400</v>
      </c>
      <c r="D68" s="3">
        <v>14900</v>
      </c>
    </row>
    <row r="69" spans="1:4" x14ac:dyDescent="0.2">
      <c r="A69" s="3">
        <v>2</v>
      </c>
      <c r="B69" s="24">
        <v>12900</v>
      </c>
      <c r="C69" s="3">
        <v>13400</v>
      </c>
      <c r="D69" s="3">
        <v>13900</v>
      </c>
    </row>
    <row r="70" spans="1:4" x14ac:dyDescent="0.2">
      <c r="A70" s="3" t="s">
        <v>54</v>
      </c>
      <c r="B70" s="24">
        <v>12900</v>
      </c>
      <c r="C70" s="3">
        <v>13400</v>
      </c>
      <c r="D70" s="3">
        <v>13900</v>
      </c>
    </row>
    <row r="71" spans="1:4" x14ac:dyDescent="0.2">
      <c r="A71" s="3" t="s">
        <v>51</v>
      </c>
      <c r="B71" s="24">
        <v>12900</v>
      </c>
      <c r="C71" s="3">
        <v>13400</v>
      </c>
      <c r="D71" s="3">
        <v>13900</v>
      </c>
    </row>
    <row r="72" spans="1:4" x14ac:dyDescent="0.2">
      <c r="A72" s="3" t="s">
        <v>57</v>
      </c>
      <c r="B72" s="24">
        <v>14300</v>
      </c>
      <c r="C72" s="3">
        <v>14800</v>
      </c>
      <c r="D72" s="3">
        <v>15300</v>
      </c>
    </row>
    <row r="73" spans="1:4" x14ac:dyDescent="0.2">
      <c r="A73" s="3" t="s">
        <v>52</v>
      </c>
      <c r="B73" s="24">
        <v>14300</v>
      </c>
      <c r="C73" s="3">
        <v>14800</v>
      </c>
      <c r="D73" s="3">
        <v>15300</v>
      </c>
    </row>
    <row r="74" spans="1:4" x14ac:dyDescent="0.2">
      <c r="A74" s="4"/>
      <c r="B74" s="25"/>
      <c r="C74" s="4"/>
      <c r="D74" s="4"/>
    </row>
    <row r="75" spans="1:4" x14ac:dyDescent="0.2">
      <c r="A75" s="4"/>
      <c r="B75" s="25"/>
      <c r="C75" s="4"/>
      <c r="D75" s="4"/>
    </row>
    <row r="76" spans="1:4" x14ac:dyDescent="0.2">
      <c r="A76" s="20" t="s">
        <v>31</v>
      </c>
      <c r="B76" s="2"/>
      <c r="C76" s="4"/>
      <c r="D76" s="4"/>
    </row>
    <row r="77" spans="1:4" x14ac:dyDescent="0.2">
      <c r="A77" s="3" t="s">
        <v>16</v>
      </c>
      <c r="B77" s="23" t="s">
        <v>23</v>
      </c>
      <c r="C77" s="4"/>
      <c r="D77" s="4"/>
    </row>
    <row r="78" spans="1:4" x14ac:dyDescent="0.2">
      <c r="A78" s="12" t="s">
        <v>39</v>
      </c>
      <c r="B78" s="3"/>
      <c r="C78" s="4"/>
      <c r="D78" s="4"/>
    </row>
    <row r="79" spans="1:4" x14ac:dyDescent="0.2">
      <c r="A79" s="3">
        <v>1</v>
      </c>
      <c r="B79" s="24">
        <v>29000</v>
      </c>
      <c r="C79" s="4"/>
      <c r="D79" s="4"/>
    </row>
    <row r="80" spans="1:4" x14ac:dyDescent="0.2">
      <c r="A80" s="3">
        <v>2</v>
      </c>
      <c r="B80" s="24">
        <v>29000</v>
      </c>
      <c r="C80" s="4"/>
      <c r="D80" s="4"/>
    </row>
    <row r="81" spans="1:4" x14ac:dyDescent="0.2">
      <c r="A81" s="3" t="s">
        <v>55</v>
      </c>
      <c r="B81" s="24">
        <v>29000</v>
      </c>
      <c r="C81" s="4"/>
      <c r="D81" s="4"/>
    </row>
    <row r="82" spans="1:4" x14ac:dyDescent="0.2">
      <c r="A82" s="3" t="s">
        <v>58</v>
      </c>
      <c r="B82" s="24">
        <v>29000</v>
      </c>
      <c r="C82" s="4"/>
      <c r="D82" s="4"/>
    </row>
    <row r="83" spans="1:4" x14ac:dyDescent="0.2">
      <c r="A83" s="3">
        <v>3</v>
      </c>
      <c r="B83" s="24">
        <v>29000</v>
      </c>
    </row>
    <row r="84" spans="1:4" x14ac:dyDescent="0.2">
      <c r="A84" s="3">
        <v>4</v>
      </c>
      <c r="B84" s="24">
        <v>29000</v>
      </c>
    </row>
  </sheetData>
  <pageMargins left="0.75" right="0.75" top="1" bottom="1" header="0.5" footer="0.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F42"/>
  <sheetViews>
    <sheetView zoomScaleNormal="100" workbookViewId="0"/>
  </sheetViews>
  <sheetFormatPr defaultColWidth="9" defaultRowHeight="12.75" x14ac:dyDescent="0.2"/>
  <cols>
    <col min="1" max="1" width="31.5703125" style="1" customWidth="1"/>
    <col min="2" max="4" width="27.140625" style="1" customWidth="1"/>
    <col min="5" max="5" width="10.5703125" style="1" bestFit="1" customWidth="1"/>
    <col min="6" max="6" width="11.5703125" style="1" customWidth="1"/>
    <col min="7" max="16384" width="9" style="1"/>
  </cols>
  <sheetData>
    <row r="1" spans="1:6" x14ac:dyDescent="0.2">
      <c r="A1" s="20" t="s">
        <v>31</v>
      </c>
      <c r="B1" s="8"/>
      <c r="C1" s="8"/>
      <c r="D1" s="8"/>
      <c r="E1" s="8"/>
      <c r="F1" s="8"/>
    </row>
    <row r="2" spans="1:6" x14ac:dyDescent="0.2">
      <c r="A2" s="3" t="s">
        <v>16</v>
      </c>
      <c r="B2" s="23" t="s">
        <v>45</v>
      </c>
      <c r="C2" s="23" t="s">
        <v>46</v>
      </c>
      <c r="D2" s="23" t="s">
        <v>47</v>
      </c>
      <c r="E2" s="5"/>
      <c r="F2" s="5"/>
    </row>
    <row r="3" spans="1:6" x14ac:dyDescent="0.2">
      <c r="A3" s="12" t="s">
        <v>32</v>
      </c>
      <c r="B3" s="3"/>
      <c r="C3" s="3"/>
      <c r="D3" s="3"/>
      <c r="E3" s="4"/>
      <c r="F3" s="4"/>
    </row>
    <row r="4" spans="1:6" x14ac:dyDescent="0.2">
      <c r="A4" s="3">
        <v>1</v>
      </c>
      <c r="B4" s="24">
        <v>4400</v>
      </c>
      <c r="C4" s="24">
        <v>4400</v>
      </c>
      <c r="D4" s="24">
        <v>4400</v>
      </c>
      <c r="E4" s="4"/>
      <c r="F4" s="4"/>
    </row>
    <row r="5" spans="1:6" x14ac:dyDescent="0.2">
      <c r="A5" s="3">
        <v>2</v>
      </c>
      <c r="B5" s="24">
        <v>4900</v>
      </c>
      <c r="C5" s="24">
        <v>4900</v>
      </c>
      <c r="D5" s="24">
        <v>4900</v>
      </c>
      <c r="E5" s="4"/>
      <c r="F5" s="4"/>
    </row>
    <row r="6" spans="1:6" x14ac:dyDescent="0.2">
      <c r="E6" s="4"/>
      <c r="F6" s="4"/>
    </row>
    <row r="7" spans="1:6" x14ac:dyDescent="0.2">
      <c r="E7" s="4"/>
      <c r="F7" s="4"/>
    </row>
    <row r="8" spans="1:6" x14ac:dyDescent="0.2">
      <c r="A8" s="20" t="s">
        <v>31</v>
      </c>
      <c r="B8" s="2"/>
      <c r="C8" s="2"/>
      <c r="D8" s="2"/>
      <c r="E8" s="4"/>
      <c r="F8" s="4"/>
    </row>
    <row r="9" spans="1:6" x14ac:dyDescent="0.2">
      <c r="A9" s="3" t="s">
        <v>16</v>
      </c>
      <c r="B9" s="23" t="s">
        <v>45</v>
      </c>
      <c r="C9" s="23" t="s">
        <v>46</v>
      </c>
      <c r="D9" s="23" t="s">
        <v>47</v>
      </c>
      <c r="E9" s="4"/>
      <c r="F9" s="4"/>
    </row>
    <row r="10" spans="1:6" x14ac:dyDescent="0.2">
      <c r="A10" s="12" t="s">
        <v>33</v>
      </c>
      <c r="B10" s="3"/>
      <c r="C10" s="3"/>
      <c r="D10" s="3"/>
      <c r="E10" s="4"/>
      <c r="F10" s="4"/>
    </row>
    <row r="11" spans="1:6" x14ac:dyDescent="0.2">
      <c r="A11" s="3">
        <v>1</v>
      </c>
      <c r="B11" s="24">
        <v>4400</v>
      </c>
      <c r="C11" s="24">
        <v>4400</v>
      </c>
      <c r="D11" s="24">
        <v>4400</v>
      </c>
      <c r="E11" s="4"/>
      <c r="F11" s="4"/>
    </row>
    <row r="12" spans="1:6" x14ac:dyDescent="0.2">
      <c r="A12" s="3">
        <v>2</v>
      </c>
      <c r="B12" s="24">
        <v>4900</v>
      </c>
      <c r="C12" s="24">
        <v>4900</v>
      </c>
      <c r="D12" s="24">
        <v>4900</v>
      </c>
      <c r="E12" s="4"/>
      <c r="F12" s="4"/>
    </row>
    <row r="13" spans="1:6" ht="15" customHeight="1" x14ac:dyDescent="0.2">
      <c r="A13" s="20"/>
      <c r="E13" s="5"/>
      <c r="F13" s="5"/>
    </row>
    <row r="14" spans="1:6" x14ac:dyDescent="0.2">
      <c r="A14" s="20"/>
      <c r="E14" s="4"/>
      <c r="F14" s="4"/>
    </row>
    <row r="15" spans="1:6" x14ac:dyDescent="0.2">
      <c r="A15" s="20" t="s">
        <v>31</v>
      </c>
      <c r="B15" s="2"/>
      <c r="C15" s="2"/>
      <c r="D15" s="2"/>
      <c r="E15" s="4"/>
      <c r="F15" s="4"/>
    </row>
    <row r="16" spans="1:6" x14ac:dyDescent="0.2">
      <c r="A16" s="3" t="s">
        <v>16</v>
      </c>
      <c r="B16" s="23" t="s">
        <v>45</v>
      </c>
      <c r="C16" s="23" t="s">
        <v>46</v>
      </c>
      <c r="D16" s="23" t="s">
        <v>47</v>
      </c>
      <c r="E16" s="4"/>
      <c r="F16" s="4"/>
    </row>
    <row r="17" spans="1:6" x14ac:dyDescent="0.2">
      <c r="A17" s="12" t="s">
        <v>34</v>
      </c>
      <c r="B17" s="3"/>
      <c r="C17" s="3"/>
      <c r="D17" s="3"/>
      <c r="E17" s="4"/>
      <c r="F17" s="4"/>
    </row>
    <row r="18" spans="1:6" x14ac:dyDescent="0.2">
      <c r="A18" s="3">
        <v>1</v>
      </c>
      <c r="B18" s="24">
        <v>5300</v>
      </c>
      <c r="C18" s="24">
        <v>5300</v>
      </c>
      <c r="D18" s="24">
        <v>5300</v>
      </c>
      <c r="E18" s="4"/>
      <c r="F18" s="4"/>
    </row>
    <row r="19" spans="1:6" x14ac:dyDescent="0.2">
      <c r="A19" s="3">
        <v>2</v>
      </c>
      <c r="B19" s="24">
        <v>6300</v>
      </c>
      <c r="C19" s="24">
        <v>6300</v>
      </c>
      <c r="D19" s="24">
        <v>6300</v>
      </c>
      <c r="E19" s="4"/>
      <c r="F19" s="4"/>
    </row>
    <row r="22" spans="1:6" x14ac:dyDescent="0.2">
      <c r="A22" s="20" t="s">
        <v>31</v>
      </c>
      <c r="B22" s="2"/>
      <c r="C22" s="2"/>
      <c r="D22" s="2"/>
      <c r="E22" s="4"/>
      <c r="F22" s="4"/>
    </row>
    <row r="23" spans="1:6" x14ac:dyDescent="0.2">
      <c r="A23" s="3" t="s">
        <v>16</v>
      </c>
      <c r="B23" s="23" t="s">
        <v>45</v>
      </c>
      <c r="C23" s="23" t="s">
        <v>46</v>
      </c>
      <c r="D23" s="23" t="s">
        <v>47</v>
      </c>
      <c r="E23" s="4"/>
      <c r="F23" s="4"/>
    </row>
    <row r="24" spans="1:6" x14ac:dyDescent="0.2">
      <c r="A24" s="12" t="s">
        <v>37</v>
      </c>
      <c r="B24" s="3"/>
      <c r="C24" s="3"/>
      <c r="D24" s="3"/>
      <c r="E24" s="4"/>
      <c r="F24" s="4"/>
    </row>
    <row r="25" spans="1:6" x14ac:dyDescent="0.2">
      <c r="A25" s="3">
        <v>1</v>
      </c>
      <c r="B25" s="24">
        <v>7300</v>
      </c>
      <c r="C25" s="24">
        <v>7300</v>
      </c>
      <c r="D25" s="24">
        <v>7300</v>
      </c>
      <c r="E25" s="4"/>
      <c r="F25" s="4"/>
    </row>
    <row r="26" spans="1:6" x14ac:dyDescent="0.2">
      <c r="A26" s="3">
        <v>2</v>
      </c>
      <c r="B26" s="24">
        <v>8300</v>
      </c>
      <c r="C26" s="24">
        <v>8300</v>
      </c>
      <c r="D26" s="24">
        <v>8300</v>
      </c>
      <c r="E26" s="4"/>
      <c r="F26" s="4"/>
    </row>
    <row r="29" spans="1:6" x14ac:dyDescent="0.2">
      <c r="A29" s="20" t="s">
        <v>31</v>
      </c>
      <c r="B29" s="2"/>
      <c r="C29" s="2"/>
      <c r="D29" s="2"/>
      <c r="E29" s="4"/>
      <c r="F29" s="4"/>
    </row>
    <row r="30" spans="1:6" x14ac:dyDescent="0.2">
      <c r="A30" s="3" t="s">
        <v>16</v>
      </c>
      <c r="B30" s="23" t="s">
        <v>45</v>
      </c>
      <c r="C30" s="23" t="s">
        <v>46</v>
      </c>
      <c r="D30" s="23" t="s">
        <v>47</v>
      </c>
      <c r="E30" s="4"/>
      <c r="F30" s="4"/>
    </row>
    <row r="31" spans="1:6" x14ac:dyDescent="0.2">
      <c r="A31" s="12" t="s">
        <v>38</v>
      </c>
      <c r="B31" s="3"/>
      <c r="C31" s="3"/>
      <c r="D31" s="3"/>
      <c r="E31" s="4"/>
      <c r="F31" s="4"/>
    </row>
    <row r="32" spans="1:6" x14ac:dyDescent="0.2">
      <c r="A32" s="3">
        <v>1</v>
      </c>
      <c r="B32" s="24">
        <v>12400</v>
      </c>
      <c r="C32" s="24">
        <v>12400</v>
      </c>
      <c r="D32" s="24">
        <v>12400</v>
      </c>
      <c r="E32" s="4"/>
      <c r="F32" s="4"/>
    </row>
    <row r="33" spans="1:6" x14ac:dyDescent="0.2">
      <c r="A33" s="3">
        <v>2</v>
      </c>
      <c r="B33" s="24">
        <v>13400</v>
      </c>
      <c r="C33" s="24">
        <v>13400</v>
      </c>
      <c r="D33" s="24">
        <v>13400</v>
      </c>
      <c r="E33" s="4"/>
      <c r="F33" s="4"/>
    </row>
    <row r="34" spans="1:6" x14ac:dyDescent="0.2">
      <c r="A34" s="4"/>
      <c r="B34" s="25"/>
      <c r="C34" s="25"/>
      <c r="D34" s="25"/>
      <c r="E34" s="4"/>
      <c r="F34" s="4"/>
    </row>
    <row r="35" spans="1:6" x14ac:dyDescent="0.2">
      <c r="A35" s="4"/>
      <c r="B35" s="25"/>
      <c r="C35" s="25"/>
      <c r="D35" s="25"/>
      <c r="E35" s="4"/>
      <c r="F35" s="4"/>
    </row>
    <row r="36" spans="1:6" x14ac:dyDescent="0.2">
      <c r="A36" s="20" t="s">
        <v>31</v>
      </c>
      <c r="B36" s="2"/>
      <c r="C36" s="2"/>
      <c r="D36" s="2"/>
      <c r="E36" s="4"/>
      <c r="F36" s="4"/>
    </row>
    <row r="37" spans="1:6" x14ac:dyDescent="0.2">
      <c r="A37" s="3" t="s">
        <v>16</v>
      </c>
      <c r="B37" s="23" t="s">
        <v>23</v>
      </c>
      <c r="C37" s="23" t="s">
        <v>23</v>
      </c>
      <c r="D37" s="23" t="s">
        <v>23</v>
      </c>
      <c r="E37" s="4"/>
      <c r="F37" s="4"/>
    </row>
    <row r="38" spans="1:6" x14ac:dyDescent="0.2">
      <c r="A38" s="12" t="s">
        <v>39</v>
      </c>
      <c r="B38" s="3"/>
      <c r="C38" s="3"/>
      <c r="D38" s="3"/>
      <c r="E38" s="4"/>
      <c r="F38" s="4"/>
    </row>
    <row r="39" spans="1:6" x14ac:dyDescent="0.2">
      <c r="A39" s="3">
        <v>1</v>
      </c>
      <c r="B39" s="24">
        <v>29000</v>
      </c>
      <c r="C39" s="24">
        <v>29000</v>
      </c>
      <c r="D39" s="24">
        <v>29000</v>
      </c>
      <c r="E39" s="4"/>
      <c r="F39" s="4"/>
    </row>
    <row r="40" spans="1:6" x14ac:dyDescent="0.2">
      <c r="A40" s="3">
        <v>2</v>
      </c>
      <c r="B40" s="24">
        <v>29000</v>
      </c>
      <c r="C40" s="24">
        <v>29000</v>
      </c>
      <c r="D40" s="24">
        <v>29000</v>
      </c>
      <c r="E40" s="4"/>
      <c r="F40" s="4"/>
    </row>
    <row r="41" spans="1:6" x14ac:dyDescent="0.2">
      <c r="A41" s="3">
        <v>3</v>
      </c>
      <c r="B41" s="24">
        <v>29000</v>
      </c>
      <c r="C41" s="24">
        <v>29000</v>
      </c>
      <c r="D41" s="24">
        <v>29000</v>
      </c>
    </row>
    <row r="42" spans="1:6" x14ac:dyDescent="0.2">
      <c r="A42" s="3">
        <v>4</v>
      </c>
      <c r="B42" s="24">
        <v>29000</v>
      </c>
      <c r="C42" s="24">
        <v>29000</v>
      </c>
      <c r="D42" s="24">
        <v>29000</v>
      </c>
    </row>
  </sheetData>
  <pageMargins left="0.75" right="0.75"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D36"/>
  <sheetViews>
    <sheetView zoomScaleNormal="100" workbookViewId="0">
      <selection activeCell="B41" sqref="B41"/>
    </sheetView>
  </sheetViews>
  <sheetFormatPr defaultRowHeight="12.75" x14ac:dyDescent="0.2"/>
  <cols>
    <col min="1" max="1" width="21.5703125" customWidth="1"/>
    <col min="2" max="2" width="23.42578125" customWidth="1"/>
    <col min="3" max="3" width="23" customWidth="1"/>
    <col min="4" max="4" width="23.5703125" customWidth="1"/>
  </cols>
  <sheetData>
    <row r="1" spans="1:4" x14ac:dyDescent="0.2">
      <c r="A1" s="20" t="s">
        <v>1</v>
      </c>
      <c r="B1" s="2"/>
      <c r="C1" s="15"/>
      <c r="D1" s="15"/>
    </row>
    <row r="2" spans="1:4" ht="21" customHeight="1" x14ac:dyDescent="0.2">
      <c r="A2" s="3" t="s">
        <v>3</v>
      </c>
      <c r="B2" s="13" t="s">
        <v>4</v>
      </c>
      <c r="C2" s="16"/>
      <c r="D2" s="16"/>
    </row>
    <row r="3" spans="1:4" x14ac:dyDescent="0.2">
      <c r="A3" s="12" t="s">
        <v>0</v>
      </c>
      <c r="B3" s="3"/>
      <c r="C3" s="14"/>
      <c r="D3" s="14"/>
    </row>
    <row r="4" spans="1:4" x14ac:dyDescent="0.2">
      <c r="A4" s="3">
        <v>1</v>
      </c>
      <c r="B4" s="6">
        <v>8625</v>
      </c>
      <c r="C4" s="17"/>
      <c r="D4" s="17"/>
    </row>
    <row r="5" spans="1:4" x14ac:dyDescent="0.2">
      <c r="A5" s="3" t="s">
        <v>5</v>
      </c>
      <c r="B5" s="6">
        <v>8625</v>
      </c>
      <c r="C5" s="17"/>
      <c r="D5" s="17"/>
    </row>
    <row r="6" spans="1:4" x14ac:dyDescent="0.2">
      <c r="A6" s="3" t="s">
        <v>6</v>
      </c>
      <c r="B6" s="6">
        <v>8625</v>
      </c>
      <c r="C6" s="17"/>
      <c r="D6" s="17"/>
    </row>
    <row r="7" spans="1:4" x14ac:dyDescent="0.2">
      <c r="A7" s="3" t="s">
        <v>8</v>
      </c>
      <c r="B7" s="6">
        <v>8625</v>
      </c>
      <c r="C7" s="17"/>
      <c r="D7" s="17"/>
    </row>
    <row r="8" spans="1:4" x14ac:dyDescent="0.2">
      <c r="A8" s="3" t="s">
        <v>7</v>
      </c>
      <c r="B8" s="6">
        <v>8625</v>
      </c>
      <c r="C8" s="17"/>
      <c r="D8" s="17"/>
    </row>
    <row r="9" spans="1:4" x14ac:dyDescent="0.2">
      <c r="A9" s="3" t="s">
        <v>9</v>
      </c>
      <c r="B9" s="6">
        <v>8625</v>
      </c>
      <c r="C9" s="17"/>
      <c r="D9" s="17"/>
    </row>
    <row r="10" spans="1:4" x14ac:dyDescent="0.2">
      <c r="A10" s="22">
        <v>2</v>
      </c>
      <c r="B10" s="6">
        <v>8625</v>
      </c>
      <c r="C10" s="17"/>
      <c r="D10" s="17"/>
    </row>
    <row r="11" spans="1:4" x14ac:dyDescent="0.2">
      <c r="A11" s="22" t="s">
        <v>10</v>
      </c>
      <c r="B11" s="6">
        <v>8625</v>
      </c>
      <c r="C11" s="17"/>
      <c r="D11" s="17"/>
    </row>
    <row r="12" spans="1:4" x14ac:dyDescent="0.2">
      <c r="A12" s="22" t="s">
        <v>11</v>
      </c>
      <c r="B12" s="6">
        <v>8625</v>
      </c>
      <c r="C12" s="17"/>
      <c r="D12" s="17"/>
    </row>
    <row r="13" spans="1:4" x14ac:dyDescent="0.2">
      <c r="A13" s="22" t="s">
        <v>12</v>
      </c>
      <c r="B13" s="6">
        <v>8625</v>
      </c>
      <c r="C13" s="17"/>
      <c r="D13" s="17"/>
    </row>
    <row r="14" spans="1:4" x14ac:dyDescent="0.2">
      <c r="A14" s="22" t="s">
        <v>13</v>
      </c>
      <c r="B14" s="6">
        <v>8625</v>
      </c>
      <c r="C14" s="17"/>
      <c r="D14" s="17"/>
    </row>
    <row r="15" spans="1:4" x14ac:dyDescent="0.2">
      <c r="A15" s="22" t="s">
        <v>14</v>
      </c>
      <c r="B15" s="6">
        <v>8625</v>
      </c>
      <c r="C15" s="17"/>
      <c r="D15" s="17"/>
    </row>
    <row r="16" spans="1:4" x14ac:dyDescent="0.2">
      <c r="A16" s="22">
        <v>3</v>
      </c>
      <c r="B16" s="19">
        <v>12125</v>
      </c>
      <c r="C16" s="18"/>
      <c r="D16" s="18"/>
    </row>
    <row r="17" spans="1:4" x14ac:dyDescent="0.2">
      <c r="A17" s="21"/>
      <c r="B17" s="10"/>
      <c r="C17" s="16"/>
      <c r="D17" s="16"/>
    </row>
    <row r="18" spans="1:4" x14ac:dyDescent="0.2">
      <c r="A18" s="20"/>
      <c r="B18" s="4"/>
      <c r="C18" s="14"/>
      <c r="D18" s="14"/>
    </row>
    <row r="19" spans="1:4" x14ac:dyDescent="0.2">
      <c r="A19" s="20" t="s">
        <v>1</v>
      </c>
      <c r="B19" s="9"/>
      <c r="C19" s="17"/>
      <c r="D19" s="17"/>
    </row>
    <row r="20" spans="1:4" x14ac:dyDescent="0.2">
      <c r="A20" s="7" t="s">
        <v>3</v>
      </c>
      <c r="B20" s="13" t="s">
        <v>4</v>
      </c>
      <c r="C20" s="17"/>
      <c r="D20" s="17"/>
    </row>
    <row r="21" spans="1:4" x14ac:dyDescent="0.2">
      <c r="A21" s="12" t="s">
        <v>2</v>
      </c>
      <c r="B21" s="3"/>
      <c r="C21" s="18"/>
      <c r="D21" s="18"/>
    </row>
    <row r="22" spans="1:4" ht="13.5" customHeight="1" x14ac:dyDescent="0.2">
      <c r="A22" s="3">
        <v>1</v>
      </c>
      <c r="B22" s="6">
        <v>8625</v>
      </c>
      <c r="C22" s="18"/>
      <c r="D22" s="18"/>
    </row>
    <row r="23" spans="1:4" ht="13.5" customHeight="1" x14ac:dyDescent="0.2">
      <c r="A23" s="3" t="s">
        <v>5</v>
      </c>
      <c r="B23" s="6">
        <v>8625</v>
      </c>
      <c r="C23" s="18"/>
      <c r="D23" s="18"/>
    </row>
    <row r="24" spans="1:4" ht="13.5" customHeight="1" x14ac:dyDescent="0.2">
      <c r="A24" s="3" t="s">
        <v>6</v>
      </c>
      <c r="B24" s="6">
        <v>8625</v>
      </c>
      <c r="C24" s="18"/>
      <c r="D24" s="18"/>
    </row>
    <row r="25" spans="1:4" ht="13.5" customHeight="1" x14ac:dyDescent="0.2">
      <c r="A25" s="3" t="s">
        <v>8</v>
      </c>
      <c r="B25" s="6">
        <v>8625</v>
      </c>
      <c r="C25" s="18"/>
      <c r="D25" s="18"/>
    </row>
    <row r="26" spans="1:4" ht="13.5" customHeight="1" x14ac:dyDescent="0.2">
      <c r="A26" s="3" t="s">
        <v>7</v>
      </c>
      <c r="B26" s="6">
        <v>8625</v>
      </c>
      <c r="C26" s="18"/>
      <c r="D26" s="18"/>
    </row>
    <row r="27" spans="1:4" ht="13.5" customHeight="1" x14ac:dyDescent="0.2">
      <c r="A27" s="3" t="s">
        <v>9</v>
      </c>
      <c r="B27" s="6">
        <v>8625</v>
      </c>
      <c r="C27" s="18"/>
      <c r="D27" s="18"/>
    </row>
    <row r="28" spans="1:4" ht="13.5" customHeight="1" x14ac:dyDescent="0.2">
      <c r="A28" s="22">
        <v>2</v>
      </c>
      <c r="B28" s="6">
        <v>8625</v>
      </c>
      <c r="C28" s="18"/>
      <c r="D28" s="18"/>
    </row>
    <row r="29" spans="1:4" ht="13.5" customHeight="1" x14ac:dyDescent="0.2">
      <c r="A29" s="22" t="s">
        <v>10</v>
      </c>
      <c r="B29" s="6">
        <v>8625</v>
      </c>
      <c r="C29" s="18"/>
      <c r="D29" s="18"/>
    </row>
    <row r="30" spans="1:4" ht="13.5" customHeight="1" x14ac:dyDescent="0.2">
      <c r="A30" s="22" t="s">
        <v>11</v>
      </c>
      <c r="B30" s="6">
        <v>8625</v>
      </c>
      <c r="C30" s="18"/>
      <c r="D30" s="18"/>
    </row>
    <row r="31" spans="1:4" ht="13.5" customHeight="1" x14ac:dyDescent="0.2">
      <c r="A31" s="22" t="s">
        <v>12</v>
      </c>
      <c r="B31" s="6">
        <v>8625</v>
      </c>
      <c r="C31" s="18"/>
      <c r="D31" s="18"/>
    </row>
    <row r="32" spans="1:4" ht="13.5" customHeight="1" x14ac:dyDescent="0.2">
      <c r="A32" s="22" t="s">
        <v>13</v>
      </c>
      <c r="B32" s="6">
        <v>8625</v>
      </c>
      <c r="C32" s="18"/>
      <c r="D32" s="18"/>
    </row>
    <row r="33" spans="1:4" ht="13.5" customHeight="1" x14ac:dyDescent="0.2">
      <c r="A33" s="22" t="s">
        <v>14</v>
      </c>
      <c r="B33" s="6">
        <v>8625</v>
      </c>
      <c r="C33" s="18"/>
      <c r="D33" s="18"/>
    </row>
    <row r="34" spans="1:4" ht="12" customHeight="1" x14ac:dyDescent="0.2">
      <c r="A34" s="22">
        <v>3</v>
      </c>
      <c r="B34" s="19">
        <v>12125</v>
      </c>
      <c r="C34" s="16"/>
      <c r="D34" s="16"/>
    </row>
    <row r="35" spans="1:4" x14ac:dyDescent="0.2">
      <c r="A35" s="20"/>
      <c r="C35" s="17"/>
      <c r="D35" s="17"/>
    </row>
    <row r="36" spans="1:4" x14ac:dyDescent="0.2">
      <c r="A36" s="20"/>
      <c r="B36" s="11"/>
      <c r="C36" s="18"/>
      <c r="D36" s="18"/>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B27"/>
  <sheetViews>
    <sheetView workbookViewId="0"/>
  </sheetViews>
  <sheetFormatPr defaultRowHeight="12.75" x14ac:dyDescent="0.2"/>
  <cols>
    <col min="1" max="1" width="31.5703125" style="1" customWidth="1"/>
    <col min="2" max="2" width="27.140625" style="1" customWidth="1"/>
  </cols>
  <sheetData>
    <row r="1" spans="1:2" x14ac:dyDescent="0.2">
      <c r="A1" s="20" t="s">
        <v>15</v>
      </c>
      <c r="B1" s="8"/>
    </row>
    <row r="2" spans="1:2" x14ac:dyDescent="0.2">
      <c r="A2" s="3" t="s">
        <v>22</v>
      </c>
      <c r="B2" s="23" t="s">
        <v>62</v>
      </c>
    </row>
    <row r="3" spans="1:2" x14ac:dyDescent="0.2">
      <c r="A3" s="12" t="s">
        <v>17</v>
      </c>
      <c r="B3" s="3"/>
    </row>
    <row r="4" spans="1:2" x14ac:dyDescent="0.2">
      <c r="A4" s="3">
        <v>1</v>
      </c>
      <c r="B4" s="24">
        <v>3250</v>
      </c>
    </row>
    <row r="5" spans="1:2" x14ac:dyDescent="0.2">
      <c r="A5" s="3">
        <v>2</v>
      </c>
      <c r="B5" s="24">
        <v>3400</v>
      </c>
    </row>
    <row r="8" spans="1:2" x14ac:dyDescent="0.2">
      <c r="A8" s="20" t="s">
        <v>15</v>
      </c>
      <c r="B8" s="2"/>
    </row>
    <row r="9" spans="1:2" x14ac:dyDescent="0.2">
      <c r="A9" s="3" t="s">
        <v>22</v>
      </c>
      <c r="B9" s="23" t="s">
        <v>62</v>
      </c>
    </row>
    <row r="10" spans="1:2" x14ac:dyDescent="0.2">
      <c r="A10" s="12" t="s">
        <v>18</v>
      </c>
      <c r="B10" s="3"/>
    </row>
    <row r="11" spans="1:2" x14ac:dyDescent="0.2">
      <c r="A11" s="3">
        <v>1</v>
      </c>
      <c r="B11" s="24">
        <v>3250</v>
      </c>
    </row>
    <row r="12" spans="1:2" x14ac:dyDescent="0.2">
      <c r="A12" s="3">
        <v>2</v>
      </c>
      <c r="B12" s="24">
        <v>3400</v>
      </c>
    </row>
    <row r="13" spans="1:2" x14ac:dyDescent="0.2">
      <c r="A13" s="20"/>
    </row>
    <row r="14" spans="1:2" x14ac:dyDescent="0.2">
      <c r="A14" s="20"/>
    </row>
    <row r="15" spans="1:2" x14ac:dyDescent="0.2">
      <c r="A15" s="20" t="s">
        <v>15</v>
      </c>
      <c r="B15" s="2"/>
    </row>
    <row r="16" spans="1:2" x14ac:dyDescent="0.2">
      <c r="A16" s="3" t="s">
        <v>22</v>
      </c>
      <c r="B16" s="23" t="s">
        <v>62</v>
      </c>
    </row>
    <row r="17" spans="1:2" x14ac:dyDescent="0.2">
      <c r="A17" s="12" t="s">
        <v>19</v>
      </c>
      <c r="B17" s="3"/>
    </row>
    <row r="18" spans="1:2" x14ac:dyDescent="0.2">
      <c r="A18" s="3">
        <v>1</v>
      </c>
      <c r="B18" s="24">
        <v>3250</v>
      </c>
    </row>
    <row r="19" spans="1:2" x14ac:dyDescent="0.2">
      <c r="A19" s="3">
        <v>2</v>
      </c>
      <c r="B19" s="24">
        <v>3400</v>
      </c>
    </row>
    <row r="20" spans="1:2" x14ac:dyDescent="0.2">
      <c r="A20" s="4"/>
      <c r="B20" s="25"/>
    </row>
    <row r="22" spans="1:2" x14ac:dyDescent="0.2">
      <c r="A22" s="20" t="s">
        <v>15</v>
      </c>
      <c r="B22" s="2"/>
    </row>
    <row r="23" spans="1:2" x14ac:dyDescent="0.2">
      <c r="A23" s="3" t="s">
        <v>22</v>
      </c>
      <c r="B23" s="23" t="s">
        <v>62</v>
      </c>
    </row>
    <row r="24" spans="1:2" x14ac:dyDescent="0.2">
      <c r="A24" s="12" t="s">
        <v>20</v>
      </c>
      <c r="B24" s="3"/>
    </row>
    <row r="25" spans="1:2" x14ac:dyDescent="0.2">
      <c r="A25" s="3">
        <v>1</v>
      </c>
      <c r="B25" s="24">
        <v>3250</v>
      </c>
    </row>
    <row r="26" spans="1:2" x14ac:dyDescent="0.2">
      <c r="A26" s="3">
        <v>2</v>
      </c>
      <c r="B26" s="24">
        <v>3400</v>
      </c>
    </row>
    <row r="27" spans="1:2" x14ac:dyDescent="0.2">
      <c r="A27" s="4"/>
      <c r="B27" s="25"/>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B33"/>
  <sheetViews>
    <sheetView workbookViewId="0"/>
  </sheetViews>
  <sheetFormatPr defaultRowHeight="12.75" x14ac:dyDescent="0.2"/>
  <cols>
    <col min="1" max="1" width="31.5703125" style="1" customWidth="1"/>
    <col min="2" max="2" width="27.140625" style="1" customWidth="1"/>
  </cols>
  <sheetData>
    <row r="1" spans="1:2" x14ac:dyDescent="0.2">
      <c r="A1" s="20" t="s">
        <v>15</v>
      </c>
      <c r="B1" s="8"/>
    </row>
    <row r="2" spans="1:2" x14ac:dyDescent="0.2">
      <c r="A2" s="3" t="s">
        <v>53</v>
      </c>
      <c r="B2" s="23" t="s">
        <v>62</v>
      </c>
    </row>
    <row r="3" spans="1:2" x14ac:dyDescent="0.2">
      <c r="A3" s="12" t="s">
        <v>17</v>
      </c>
      <c r="B3" s="3"/>
    </row>
    <row r="4" spans="1:2" x14ac:dyDescent="0.2">
      <c r="A4" s="3">
        <v>1</v>
      </c>
      <c r="B4" s="24">
        <v>4250</v>
      </c>
    </row>
    <row r="5" spans="1:2" x14ac:dyDescent="0.2">
      <c r="A5" s="3">
        <v>2</v>
      </c>
      <c r="B5" s="24">
        <v>5400</v>
      </c>
    </row>
    <row r="8" spans="1:2" x14ac:dyDescent="0.2">
      <c r="A8" s="20" t="s">
        <v>15</v>
      </c>
      <c r="B8" s="2"/>
    </row>
    <row r="9" spans="1:2" x14ac:dyDescent="0.2">
      <c r="A9" s="3" t="s">
        <v>53</v>
      </c>
      <c r="B9" s="23" t="s">
        <v>62</v>
      </c>
    </row>
    <row r="10" spans="1:2" x14ac:dyDescent="0.2">
      <c r="A10" s="12" t="s">
        <v>18</v>
      </c>
      <c r="B10" s="3"/>
    </row>
    <row r="11" spans="1:2" x14ac:dyDescent="0.2">
      <c r="A11" s="3">
        <v>1</v>
      </c>
      <c r="B11" s="24">
        <v>4250</v>
      </c>
    </row>
    <row r="12" spans="1:2" x14ac:dyDescent="0.2">
      <c r="A12" s="3">
        <v>2</v>
      </c>
      <c r="B12" s="24">
        <v>5400</v>
      </c>
    </row>
    <row r="13" spans="1:2" x14ac:dyDescent="0.2">
      <c r="A13" s="20"/>
    </row>
    <row r="14" spans="1:2" x14ac:dyDescent="0.2">
      <c r="A14" s="20"/>
    </row>
    <row r="15" spans="1:2" x14ac:dyDescent="0.2">
      <c r="A15" s="20" t="s">
        <v>15</v>
      </c>
      <c r="B15" s="2"/>
    </row>
    <row r="16" spans="1:2" x14ac:dyDescent="0.2">
      <c r="A16" s="3" t="s">
        <v>53</v>
      </c>
      <c r="B16" s="23" t="s">
        <v>62</v>
      </c>
    </row>
    <row r="17" spans="1:2" x14ac:dyDescent="0.2">
      <c r="A17" s="12" t="s">
        <v>19</v>
      </c>
      <c r="B17" s="3"/>
    </row>
    <row r="18" spans="1:2" x14ac:dyDescent="0.2">
      <c r="A18" s="3">
        <v>1</v>
      </c>
      <c r="B18" s="24">
        <v>4250</v>
      </c>
    </row>
    <row r="19" spans="1:2" x14ac:dyDescent="0.2">
      <c r="A19" s="3">
        <v>2</v>
      </c>
      <c r="B19" s="24">
        <v>5400</v>
      </c>
    </row>
    <row r="20" spans="1:2" x14ac:dyDescent="0.2">
      <c r="A20" s="4"/>
      <c r="B20" s="25"/>
    </row>
    <row r="22" spans="1:2" x14ac:dyDescent="0.2">
      <c r="A22" s="20" t="s">
        <v>15</v>
      </c>
      <c r="B22" s="2"/>
    </row>
    <row r="23" spans="1:2" x14ac:dyDescent="0.2">
      <c r="A23" s="3" t="s">
        <v>53</v>
      </c>
      <c r="B23" s="23" t="s">
        <v>62</v>
      </c>
    </row>
    <row r="24" spans="1:2" x14ac:dyDescent="0.2">
      <c r="A24" s="12" t="s">
        <v>20</v>
      </c>
      <c r="B24" s="3"/>
    </row>
    <row r="25" spans="1:2" x14ac:dyDescent="0.2">
      <c r="A25" s="3">
        <v>1</v>
      </c>
      <c r="B25" s="24">
        <v>4250</v>
      </c>
    </row>
    <row r="26" spans="1:2" x14ac:dyDescent="0.2">
      <c r="A26" s="3">
        <v>2</v>
      </c>
      <c r="B26" s="24">
        <v>5400</v>
      </c>
    </row>
    <row r="27" spans="1:2" x14ac:dyDescent="0.2">
      <c r="A27" s="4"/>
      <c r="B27" s="25"/>
    </row>
    <row r="29" spans="1:2" x14ac:dyDescent="0.2">
      <c r="A29" s="20" t="s">
        <v>15</v>
      </c>
      <c r="B29" s="2"/>
    </row>
    <row r="30" spans="1:2" x14ac:dyDescent="0.2">
      <c r="A30" s="3" t="s">
        <v>53</v>
      </c>
      <c r="B30" s="23" t="s">
        <v>62</v>
      </c>
    </row>
    <row r="31" spans="1:2" x14ac:dyDescent="0.2">
      <c r="A31" s="12" t="s">
        <v>21</v>
      </c>
      <c r="B31" s="3"/>
    </row>
    <row r="32" spans="1:2" x14ac:dyDescent="0.2">
      <c r="A32" s="3">
        <v>1</v>
      </c>
      <c r="B32" s="24">
        <v>7150</v>
      </c>
    </row>
    <row r="33" spans="1:2" x14ac:dyDescent="0.2">
      <c r="A33" s="3">
        <v>2</v>
      </c>
      <c r="B33" s="24">
        <v>8300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27"/>
  <sheetViews>
    <sheetView workbookViewId="0"/>
  </sheetViews>
  <sheetFormatPr defaultRowHeight="12.75" x14ac:dyDescent="0.2"/>
  <cols>
    <col min="1" max="1" width="31.5703125" style="1" customWidth="1"/>
    <col min="2" max="2" width="27.140625" style="1" customWidth="1"/>
  </cols>
  <sheetData>
    <row r="1" spans="1:2" x14ac:dyDescent="0.2">
      <c r="A1" s="20" t="s">
        <v>15</v>
      </c>
      <c r="B1" s="8"/>
    </row>
    <row r="2" spans="1:2" x14ac:dyDescent="0.2">
      <c r="A2" s="3" t="s">
        <v>22</v>
      </c>
      <c r="B2" s="23" t="s">
        <v>62</v>
      </c>
    </row>
    <row r="3" spans="1:2" x14ac:dyDescent="0.2">
      <c r="A3" s="12" t="s">
        <v>17</v>
      </c>
      <c r="B3" s="3"/>
    </row>
    <row r="4" spans="1:2" x14ac:dyDescent="0.2">
      <c r="A4" s="3">
        <v>1</v>
      </c>
      <c r="B4" s="24">
        <v>3600</v>
      </c>
    </row>
    <row r="5" spans="1:2" x14ac:dyDescent="0.2">
      <c r="A5" s="3">
        <v>2</v>
      </c>
      <c r="B5" s="24">
        <v>3750</v>
      </c>
    </row>
    <row r="8" spans="1:2" x14ac:dyDescent="0.2">
      <c r="A8" s="20" t="s">
        <v>15</v>
      </c>
      <c r="B8" s="2"/>
    </row>
    <row r="9" spans="1:2" x14ac:dyDescent="0.2">
      <c r="A9" s="3" t="s">
        <v>22</v>
      </c>
      <c r="B9" s="23" t="s">
        <v>62</v>
      </c>
    </row>
    <row r="10" spans="1:2" x14ac:dyDescent="0.2">
      <c r="A10" s="12" t="s">
        <v>18</v>
      </c>
      <c r="B10" s="3"/>
    </row>
    <row r="11" spans="1:2" x14ac:dyDescent="0.2">
      <c r="A11" s="3">
        <v>1</v>
      </c>
      <c r="B11" s="24">
        <v>3600</v>
      </c>
    </row>
    <row r="12" spans="1:2" x14ac:dyDescent="0.2">
      <c r="A12" s="3">
        <v>2</v>
      </c>
      <c r="B12" s="24">
        <v>3750</v>
      </c>
    </row>
    <row r="13" spans="1:2" x14ac:dyDescent="0.2">
      <c r="A13" s="20"/>
    </row>
    <row r="14" spans="1:2" x14ac:dyDescent="0.2">
      <c r="A14" s="20"/>
    </row>
    <row r="15" spans="1:2" x14ac:dyDescent="0.2">
      <c r="A15" s="20" t="s">
        <v>15</v>
      </c>
      <c r="B15" s="2"/>
    </row>
    <row r="16" spans="1:2" x14ac:dyDescent="0.2">
      <c r="A16" s="3" t="s">
        <v>22</v>
      </c>
      <c r="B16" s="23" t="s">
        <v>62</v>
      </c>
    </row>
    <row r="17" spans="1:2" x14ac:dyDescent="0.2">
      <c r="A17" s="12" t="s">
        <v>19</v>
      </c>
      <c r="B17" s="3"/>
    </row>
    <row r="18" spans="1:2" x14ac:dyDescent="0.2">
      <c r="A18" s="3">
        <v>1</v>
      </c>
      <c r="B18" s="24">
        <v>3600</v>
      </c>
    </row>
    <row r="19" spans="1:2" x14ac:dyDescent="0.2">
      <c r="A19" s="3">
        <v>2</v>
      </c>
      <c r="B19" s="24">
        <v>3750</v>
      </c>
    </row>
    <row r="20" spans="1:2" x14ac:dyDescent="0.2">
      <c r="A20" s="4"/>
      <c r="B20" s="25"/>
    </row>
    <row r="22" spans="1:2" x14ac:dyDescent="0.2">
      <c r="A22" s="20" t="s">
        <v>15</v>
      </c>
      <c r="B22" s="2"/>
    </row>
    <row r="23" spans="1:2" x14ac:dyDescent="0.2">
      <c r="A23" s="3" t="s">
        <v>22</v>
      </c>
      <c r="B23" s="23" t="s">
        <v>62</v>
      </c>
    </row>
    <row r="24" spans="1:2" x14ac:dyDescent="0.2">
      <c r="A24" s="12" t="s">
        <v>20</v>
      </c>
      <c r="B24" s="3"/>
    </row>
    <row r="25" spans="1:2" x14ac:dyDescent="0.2">
      <c r="A25" s="3">
        <v>1</v>
      </c>
      <c r="B25" s="24">
        <v>3600</v>
      </c>
    </row>
    <row r="26" spans="1:2" x14ac:dyDescent="0.2">
      <c r="A26" s="3">
        <v>2</v>
      </c>
      <c r="B26" s="24">
        <v>3750</v>
      </c>
    </row>
    <row r="27" spans="1:2" x14ac:dyDescent="0.2">
      <c r="A27" s="4"/>
      <c r="B27" s="25"/>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B33"/>
  <sheetViews>
    <sheetView workbookViewId="0"/>
  </sheetViews>
  <sheetFormatPr defaultRowHeight="12.75" x14ac:dyDescent="0.2"/>
  <cols>
    <col min="1" max="1" width="31.5703125" style="1" customWidth="1"/>
    <col min="2" max="2" width="27.140625" style="1" customWidth="1"/>
  </cols>
  <sheetData>
    <row r="1" spans="1:2" x14ac:dyDescent="0.2">
      <c r="A1" s="20" t="s">
        <v>15</v>
      </c>
      <c r="B1" s="8"/>
    </row>
    <row r="2" spans="1:2" x14ac:dyDescent="0.2">
      <c r="A2" s="3" t="s">
        <v>53</v>
      </c>
      <c r="B2" s="23" t="s">
        <v>62</v>
      </c>
    </row>
    <row r="3" spans="1:2" x14ac:dyDescent="0.2">
      <c r="A3" s="12" t="s">
        <v>17</v>
      </c>
      <c r="B3" s="3"/>
    </row>
    <row r="4" spans="1:2" x14ac:dyDescent="0.2">
      <c r="A4" s="3">
        <v>1</v>
      </c>
      <c r="B4" s="24">
        <v>4720</v>
      </c>
    </row>
    <row r="5" spans="1:2" x14ac:dyDescent="0.2">
      <c r="A5" s="3">
        <v>2</v>
      </c>
      <c r="B5" s="24">
        <v>6000</v>
      </c>
    </row>
    <row r="8" spans="1:2" x14ac:dyDescent="0.2">
      <c r="A8" s="20" t="s">
        <v>15</v>
      </c>
      <c r="B8" s="2"/>
    </row>
    <row r="9" spans="1:2" x14ac:dyDescent="0.2">
      <c r="A9" s="3" t="s">
        <v>53</v>
      </c>
      <c r="B9" s="23" t="s">
        <v>62</v>
      </c>
    </row>
    <row r="10" spans="1:2" x14ac:dyDescent="0.2">
      <c r="A10" s="12" t="s">
        <v>18</v>
      </c>
      <c r="B10" s="3"/>
    </row>
    <row r="11" spans="1:2" x14ac:dyDescent="0.2">
      <c r="A11" s="3">
        <v>1</v>
      </c>
      <c r="B11" s="24">
        <v>4720</v>
      </c>
    </row>
    <row r="12" spans="1:2" x14ac:dyDescent="0.2">
      <c r="A12" s="3">
        <v>2</v>
      </c>
      <c r="B12" s="24">
        <v>6000</v>
      </c>
    </row>
    <row r="13" spans="1:2" x14ac:dyDescent="0.2">
      <c r="A13" s="20"/>
    </row>
    <row r="14" spans="1:2" x14ac:dyDescent="0.2">
      <c r="A14" s="20"/>
    </row>
    <row r="15" spans="1:2" x14ac:dyDescent="0.2">
      <c r="A15" s="20" t="s">
        <v>15</v>
      </c>
      <c r="B15" s="2"/>
    </row>
    <row r="16" spans="1:2" x14ac:dyDescent="0.2">
      <c r="A16" s="3" t="s">
        <v>53</v>
      </c>
      <c r="B16" s="23" t="s">
        <v>62</v>
      </c>
    </row>
    <row r="17" spans="1:2" x14ac:dyDescent="0.2">
      <c r="A17" s="12" t="s">
        <v>19</v>
      </c>
      <c r="B17" s="3"/>
    </row>
    <row r="18" spans="1:2" x14ac:dyDescent="0.2">
      <c r="A18" s="3">
        <v>1</v>
      </c>
      <c r="B18" s="24">
        <v>4720</v>
      </c>
    </row>
    <row r="19" spans="1:2" x14ac:dyDescent="0.2">
      <c r="A19" s="3">
        <v>2</v>
      </c>
      <c r="B19" s="24">
        <v>6000</v>
      </c>
    </row>
    <row r="20" spans="1:2" x14ac:dyDescent="0.2">
      <c r="A20" s="4"/>
      <c r="B20" s="25"/>
    </row>
    <row r="22" spans="1:2" x14ac:dyDescent="0.2">
      <c r="A22" s="20" t="s">
        <v>15</v>
      </c>
      <c r="B22" s="2"/>
    </row>
    <row r="23" spans="1:2" x14ac:dyDescent="0.2">
      <c r="A23" s="3" t="s">
        <v>53</v>
      </c>
      <c r="B23" s="23" t="s">
        <v>62</v>
      </c>
    </row>
    <row r="24" spans="1:2" x14ac:dyDescent="0.2">
      <c r="A24" s="12" t="s">
        <v>20</v>
      </c>
      <c r="B24" s="3"/>
    </row>
    <row r="25" spans="1:2" x14ac:dyDescent="0.2">
      <c r="A25" s="3">
        <v>1</v>
      </c>
      <c r="B25" s="24">
        <v>4720</v>
      </c>
    </row>
    <row r="26" spans="1:2" x14ac:dyDescent="0.2">
      <c r="A26" s="3">
        <v>2</v>
      </c>
      <c r="B26" s="24">
        <v>6000</v>
      </c>
    </row>
    <row r="27" spans="1:2" x14ac:dyDescent="0.2">
      <c r="A27" s="4"/>
      <c r="B27" s="25"/>
    </row>
    <row r="29" spans="1:2" x14ac:dyDescent="0.2">
      <c r="A29" s="20" t="s">
        <v>15</v>
      </c>
      <c r="B29" s="2"/>
    </row>
    <row r="30" spans="1:2" x14ac:dyDescent="0.2">
      <c r="A30" s="3" t="s">
        <v>53</v>
      </c>
      <c r="B30" s="23" t="s">
        <v>62</v>
      </c>
    </row>
    <row r="31" spans="1:2" x14ac:dyDescent="0.2">
      <c r="A31" s="12" t="s">
        <v>21</v>
      </c>
      <c r="B31" s="3"/>
    </row>
    <row r="32" spans="1:2" x14ac:dyDescent="0.2">
      <c r="A32" s="3">
        <v>1</v>
      </c>
      <c r="B32" s="24">
        <v>7900</v>
      </c>
    </row>
    <row r="33" spans="1:2" x14ac:dyDescent="0.2">
      <c r="A33" s="3">
        <v>2</v>
      </c>
      <c r="B33" s="24">
        <v>9200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22"/>
  <sheetViews>
    <sheetView zoomScaleNormal="100" workbookViewId="0"/>
  </sheetViews>
  <sheetFormatPr defaultColWidth="9" defaultRowHeight="12.75" x14ac:dyDescent="0.2"/>
  <cols>
    <col min="1" max="1" width="31.5703125" style="1" customWidth="1"/>
    <col min="2" max="2" width="27.140625" style="1" customWidth="1"/>
    <col min="3" max="3" width="10.5703125" style="1" bestFit="1" customWidth="1"/>
    <col min="4" max="4" width="11.5703125" style="1" customWidth="1"/>
    <col min="5" max="16384" width="9" style="1"/>
  </cols>
  <sheetData>
    <row r="1" spans="1:4" x14ac:dyDescent="0.2">
      <c r="A1" s="20" t="s">
        <v>26</v>
      </c>
      <c r="B1" s="8"/>
      <c r="C1" s="8"/>
      <c r="D1" s="8"/>
    </row>
    <row r="2" spans="1:4" x14ac:dyDescent="0.2">
      <c r="A2" s="3" t="s">
        <v>16</v>
      </c>
      <c r="B2" s="23" t="s">
        <v>43</v>
      </c>
      <c r="C2" s="5"/>
      <c r="D2" s="5"/>
    </row>
    <row r="3" spans="1:4" x14ac:dyDescent="0.2">
      <c r="A3" s="12" t="s">
        <v>27</v>
      </c>
      <c r="B3" s="3"/>
      <c r="C3" s="4"/>
      <c r="D3" s="4"/>
    </row>
    <row r="4" spans="1:4" x14ac:dyDescent="0.2">
      <c r="A4" s="22" t="s">
        <v>42</v>
      </c>
      <c r="B4" s="3">
        <v>7000</v>
      </c>
      <c r="C4" s="4"/>
      <c r="D4" s="4"/>
    </row>
    <row r="5" spans="1:4" x14ac:dyDescent="0.2">
      <c r="A5" s="3" t="s">
        <v>40</v>
      </c>
      <c r="B5" s="24">
        <v>7000</v>
      </c>
      <c r="C5" s="4"/>
      <c r="D5" s="4"/>
    </row>
    <row r="6" spans="1:4" x14ac:dyDescent="0.2">
      <c r="A6" s="3" t="s">
        <v>44</v>
      </c>
      <c r="B6" s="24">
        <v>7000</v>
      </c>
      <c r="C6" s="4"/>
      <c r="D6" s="4"/>
    </row>
    <row r="7" spans="1:4" x14ac:dyDescent="0.2">
      <c r="A7" s="4"/>
      <c r="B7" s="25"/>
      <c r="C7" s="4"/>
      <c r="D7" s="4"/>
    </row>
    <row r="8" spans="1:4" x14ac:dyDescent="0.2">
      <c r="C8" s="4"/>
      <c r="D8" s="4"/>
    </row>
    <row r="9" spans="1:4" x14ac:dyDescent="0.2">
      <c r="A9" s="20" t="s">
        <v>26</v>
      </c>
      <c r="B9" s="2"/>
      <c r="C9" s="4"/>
      <c r="D9" s="4"/>
    </row>
    <row r="10" spans="1:4" x14ac:dyDescent="0.2">
      <c r="A10" s="3" t="s">
        <v>16</v>
      </c>
      <c r="B10" s="23" t="s">
        <v>43</v>
      </c>
      <c r="C10" s="4"/>
      <c r="D10" s="4"/>
    </row>
    <row r="11" spans="1:4" x14ac:dyDescent="0.2">
      <c r="A11" s="12" t="s">
        <v>28</v>
      </c>
      <c r="B11" s="3"/>
      <c r="C11" s="4"/>
      <c r="D11" s="4"/>
    </row>
    <row r="12" spans="1:4" x14ac:dyDescent="0.2">
      <c r="A12" s="22" t="s">
        <v>42</v>
      </c>
      <c r="B12" s="3">
        <v>7000</v>
      </c>
      <c r="C12" s="4"/>
      <c r="D12" s="4"/>
    </row>
    <row r="13" spans="1:4" x14ac:dyDescent="0.2">
      <c r="A13" s="3" t="s">
        <v>40</v>
      </c>
      <c r="B13" s="24">
        <v>7000</v>
      </c>
      <c r="C13" s="4"/>
      <c r="D13" s="4"/>
    </row>
    <row r="14" spans="1:4" x14ac:dyDescent="0.2">
      <c r="A14" s="3" t="s">
        <v>44</v>
      </c>
      <c r="B14" s="24">
        <v>7000</v>
      </c>
      <c r="C14" s="4"/>
      <c r="D14" s="4"/>
    </row>
    <row r="15" spans="1:4" ht="13.5" customHeight="1" x14ac:dyDescent="0.2">
      <c r="A15" s="20"/>
      <c r="C15" s="5"/>
      <c r="D15" s="5"/>
    </row>
    <row r="16" spans="1:4" x14ac:dyDescent="0.2">
      <c r="A16" s="20"/>
      <c r="C16" s="4"/>
      <c r="D16" s="4"/>
    </row>
    <row r="17" spans="1:4" x14ac:dyDescent="0.2">
      <c r="A17" s="20" t="s">
        <v>26</v>
      </c>
      <c r="B17" s="2"/>
      <c r="C17" s="4"/>
      <c r="D17" s="4"/>
    </row>
    <row r="18" spans="1:4" x14ac:dyDescent="0.2">
      <c r="A18" s="3" t="s">
        <v>16</v>
      </c>
      <c r="B18" s="23" t="s">
        <v>43</v>
      </c>
      <c r="C18" s="4"/>
      <c r="D18" s="4"/>
    </row>
    <row r="19" spans="1:4" x14ac:dyDescent="0.2">
      <c r="A19" s="12" t="s">
        <v>29</v>
      </c>
      <c r="B19" s="3"/>
      <c r="C19" s="4"/>
      <c r="D19" s="4"/>
    </row>
    <row r="20" spans="1:4" x14ac:dyDescent="0.2">
      <c r="A20" s="22" t="s">
        <v>42</v>
      </c>
      <c r="B20" s="3">
        <v>11000</v>
      </c>
      <c r="C20" s="4"/>
      <c r="D20" s="4"/>
    </row>
    <row r="21" spans="1:4" x14ac:dyDescent="0.2">
      <c r="A21" s="3" t="s">
        <v>40</v>
      </c>
      <c r="B21" s="24">
        <v>11000</v>
      </c>
      <c r="C21" s="4"/>
      <c r="D21" s="4"/>
    </row>
    <row r="22" spans="1:4" x14ac:dyDescent="0.2">
      <c r="A22" s="3" t="s">
        <v>44</v>
      </c>
      <c r="B22" s="24">
        <v>11000</v>
      </c>
    </row>
  </sheetData>
  <pageMargins left="0.75" right="0.75" top="1" bottom="1" header="0.5" footer="0.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BL32"/>
  <sheetViews>
    <sheetView tabSelected="1" zoomScaleNormal="100" workbookViewId="0">
      <pane xSplit="1" topLeftCell="B1" activePane="topRight" state="frozen"/>
      <selection pane="topRight" activeCell="A32" sqref="A32"/>
    </sheetView>
  </sheetViews>
  <sheetFormatPr defaultColWidth="9" defaultRowHeight="12.75" x14ac:dyDescent="0.2"/>
  <cols>
    <col min="1" max="1" width="52" style="82" customWidth="1"/>
    <col min="2" max="2" width="9.85546875" style="326" bestFit="1" customWidth="1"/>
    <col min="3" max="4" width="10.140625" style="326" customWidth="1"/>
    <col min="5" max="5" width="9.85546875" style="326" bestFit="1" customWidth="1"/>
    <col min="6" max="7" width="9.85546875" style="326" customWidth="1"/>
    <col min="8" max="11" width="9.85546875" style="326" bestFit="1" customWidth="1"/>
    <col min="12" max="12" width="9.85546875" style="326" customWidth="1"/>
    <col min="13" max="16" width="9.85546875" style="326" bestFit="1" customWidth="1"/>
    <col min="17" max="20" width="9.85546875" style="326" customWidth="1"/>
    <col min="21" max="21" width="9.85546875" style="326" bestFit="1" customWidth="1"/>
    <col min="22" max="22" width="9.85546875" style="326" customWidth="1"/>
    <col min="23" max="32" width="9.85546875" style="326" bestFit="1" customWidth="1"/>
    <col min="33" max="33" width="9.85546875" style="326" customWidth="1"/>
    <col min="34" max="37" width="9.85546875" style="326" bestFit="1" customWidth="1"/>
    <col min="38" max="38" width="9.85546875" style="326" customWidth="1"/>
    <col min="39" max="64" width="9.85546875" style="326" bestFit="1" customWidth="1"/>
    <col min="65" max="16384" width="9" style="326"/>
  </cols>
  <sheetData>
    <row r="1" spans="1:64" s="317" customFormat="1" ht="12" customHeight="1" x14ac:dyDescent="0.2">
      <c r="A1" s="100" t="s">
        <v>134</v>
      </c>
    </row>
    <row r="2" spans="1:64" s="317" customFormat="1" ht="12" customHeight="1" x14ac:dyDescent="0.2">
      <c r="A2" s="102" t="s">
        <v>127</v>
      </c>
    </row>
    <row r="3" spans="1:64" s="317" customFormat="1" ht="11.1" customHeight="1" x14ac:dyDescent="0.2">
      <c r="A3" s="100"/>
    </row>
    <row r="4" spans="1:64" s="317" customFormat="1" ht="16.899999999999999" customHeight="1" x14ac:dyDescent="0.2">
      <c r="A4" s="266" t="s">
        <v>125</v>
      </c>
      <c r="B4" s="336">
        <v>45824</v>
      </c>
      <c r="C4" s="343">
        <v>45827</v>
      </c>
      <c r="D4" s="343">
        <v>45829</v>
      </c>
      <c r="E4" s="336">
        <v>45831</v>
      </c>
      <c r="F4" s="336">
        <v>45832</v>
      </c>
      <c r="G4" s="336">
        <v>45835</v>
      </c>
      <c r="H4" s="343">
        <v>45836</v>
      </c>
      <c r="I4" s="336">
        <v>45839</v>
      </c>
      <c r="J4" s="343">
        <v>45847</v>
      </c>
      <c r="K4" s="343">
        <v>45849</v>
      </c>
      <c r="L4" s="343">
        <v>45851</v>
      </c>
      <c r="M4" s="343">
        <v>45852</v>
      </c>
      <c r="N4" s="336">
        <v>45856</v>
      </c>
      <c r="O4" s="336">
        <v>45858</v>
      </c>
      <c r="P4" s="336">
        <v>45860</v>
      </c>
      <c r="Q4" s="336">
        <v>45861</v>
      </c>
      <c r="R4" s="336">
        <v>45863</v>
      </c>
      <c r="S4" s="336">
        <v>45864</v>
      </c>
      <c r="T4" s="336">
        <v>45865</v>
      </c>
      <c r="U4" s="336">
        <v>45867</v>
      </c>
      <c r="V4" s="336">
        <v>45869</v>
      </c>
      <c r="W4" s="336">
        <v>45870</v>
      </c>
      <c r="X4" s="336">
        <v>45873</v>
      </c>
      <c r="Y4" s="336">
        <v>45878</v>
      </c>
      <c r="Z4" s="336">
        <v>45879</v>
      </c>
      <c r="AA4" s="336">
        <v>45880</v>
      </c>
      <c r="AB4" s="343">
        <v>45881</v>
      </c>
      <c r="AC4" s="343">
        <v>45883</v>
      </c>
      <c r="AD4" s="336">
        <v>45887</v>
      </c>
      <c r="AE4" s="336">
        <v>45891</v>
      </c>
      <c r="AF4" s="336">
        <v>45893</v>
      </c>
      <c r="AG4" s="336">
        <v>45896</v>
      </c>
      <c r="AH4" s="336">
        <v>45899</v>
      </c>
      <c r="AI4" s="336">
        <v>45901</v>
      </c>
      <c r="AJ4" s="336">
        <v>45902</v>
      </c>
      <c r="AK4" s="336">
        <v>45905</v>
      </c>
      <c r="AL4" s="336">
        <v>45913</v>
      </c>
      <c r="AM4" s="336">
        <v>45921</v>
      </c>
      <c r="AN4" s="336">
        <v>45931</v>
      </c>
      <c r="AO4" s="336">
        <v>45942</v>
      </c>
      <c r="AP4" s="336">
        <v>45947</v>
      </c>
      <c r="AQ4" s="336">
        <v>45949</v>
      </c>
      <c r="AR4" s="336">
        <v>45954</v>
      </c>
      <c r="AS4" s="336">
        <v>45956</v>
      </c>
      <c r="AT4" s="336">
        <v>45961</v>
      </c>
      <c r="AU4" s="336">
        <v>45962</v>
      </c>
      <c r="AV4" s="336">
        <v>45965</v>
      </c>
      <c r="AW4" s="336">
        <v>45966</v>
      </c>
      <c r="AX4" s="336">
        <v>45968</v>
      </c>
      <c r="AY4" s="336">
        <v>45970</v>
      </c>
      <c r="AZ4" s="336">
        <v>45975</v>
      </c>
      <c r="BA4" s="336">
        <v>45977</v>
      </c>
      <c r="BB4" s="336">
        <v>45982</v>
      </c>
      <c r="BC4" s="336">
        <v>45984</v>
      </c>
      <c r="BD4" s="336">
        <v>45989</v>
      </c>
      <c r="BE4" s="336">
        <v>45991</v>
      </c>
      <c r="BF4" s="336">
        <v>45992</v>
      </c>
      <c r="BG4" s="336">
        <v>45996</v>
      </c>
      <c r="BH4" s="336">
        <v>45998</v>
      </c>
      <c r="BI4" s="336">
        <v>46002</v>
      </c>
      <c r="BJ4" s="336">
        <v>46003</v>
      </c>
      <c r="BK4" s="336">
        <v>46010</v>
      </c>
      <c r="BL4" s="336">
        <v>46012</v>
      </c>
    </row>
    <row r="5" spans="1:64" s="318" customFormat="1" ht="19.149999999999999" customHeight="1" x14ac:dyDescent="0.2">
      <c r="A5" s="235" t="s">
        <v>124</v>
      </c>
      <c r="B5" s="336">
        <v>45826</v>
      </c>
      <c r="C5" s="343">
        <v>45828</v>
      </c>
      <c r="D5" s="343">
        <v>45830</v>
      </c>
      <c r="E5" s="336">
        <v>45831</v>
      </c>
      <c r="F5" s="336">
        <v>45834</v>
      </c>
      <c r="G5" s="336">
        <v>45835</v>
      </c>
      <c r="H5" s="343">
        <v>45838</v>
      </c>
      <c r="I5" s="336">
        <v>45846</v>
      </c>
      <c r="J5" s="343">
        <v>45848</v>
      </c>
      <c r="K5" s="343">
        <v>45850</v>
      </c>
      <c r="L5" s="343">
        <v>45851</v>
      </c>
      <c r="M5" s="343">
        <v>45855</v>
      </c>
      <c r="N5" s="336">
        <v>45857</v>
      </c>
      <c r="O5" s="336">
        <v>45859</v>
      </c>
      <c r="P5" s="336">
        <v>45860</v>
      </c>
      <c r="Q5" s="336">
        <v>45862</v>
      </c>
      <c r="R5" s="336">
        <v>45863</v>
      </c>
      <c r="S5" s="336">
        <v>45864</v>
      </c>
      <c r="T5" s="336">
        <v>45866</v>
      </c>
      <c r="U5" s="336">
        <v>45868</v>
      </c>
      <c r="V5" s="336">
        <v>45869</v>
      </c>
      <c r="W5" s="336">
        <v>45872</v>
      </c>
      <c r="X5" s="336">
        <v>45877</v>
      </c>
      <c r="Y5" s="336">
        <v>45878</v>
      </c>
      <c r="Z5" s="336">
        <v>45879</v>
      </c>
      <c r="AA5" s="336">
        <v>45880</v>
      </c>
      <c r="AB5" s="343">
        <v>45882</v>
      </c>
      <c r="AC5" s="343">
        <v>45886</v>
      </c>
      <c r="AD5" s="336">
        <v>45890</v>
      </c>
      <c r="AE5" s="336">
        <v>45892</v>
      </c>
      <c r="AF5" s="336">
        <v>45895</v>
      </c>
      <c r="AG5" s="336">
        <v>45898</v>
      </c>
      <c r="AH5" s="336">
        <v>45900</v>
      </c>
      <c r="AI5" s="336">
        <v>45901</v>
      </c>
      <c r="AJ5" s="336">
        <v>45904</v>
      </c>
      <c r="AK5" s="336">
        <v>45912</v>
      </c>
      <c r="AL5" s="336">
        <v>45920</v>
      </c>
      <c r="AM5" s="336">
        <v>45930</v>
      </c>
      <c r="AN5" s="336">
        <v>45941</v>
      </c>
      <c r="AO5" s="336">
        <v>45946</v>
      </c>
      <c r="AP5" s="336">
        <v>45948</v>
      </c>
      <c r="AQ5" s="336">
        <v>45953</v>
      </c>
      <c r="AR5" s="336">
        <v>45955</v>
      </c>
      <c r="AS5" s="336">
        <v>45960</v>
      </c>
      <c r="AT5" s="336">
        <v>45961</v>
      </c>
      <c r="AU5" s="336">
        <v>45964</v>
      </c>
      <c r="AV5" s="336">
        <v>45965</v>
      </c>
      <c r="AW5" s="336">
        <v>45967</v>
      </c>
      <c r="AX5" s="336">
        <v>45969</v>
      </c>
      <c r="AY5" s="336">
        <v>45974</v>
      </c>
      <c r="AZ5" s="336">
        <v>45976</v>
      </c>
      <c r="BA5" s="336">
        <v>45981</v>
      </c>
      <c r="BB5" s="336">
        <v>45983</v>
      </c>
      <c r="BC5" s="336">
        <v>45988</v>
      </c>
      <c r="BD5" s="336">
        <v>45990</v>
      </c>
      <c r="BE5" s="336">
        <v>45991</v>
      </c>
      <c r="BF5" s="336">
        <v>45995</v>
      </c>
      <c r="BG5" s="336">
        <v>45997</v>
      </c>
      <c r="BH5" s="336">
        <v>46001</v>
      </c>
      <c r="BI5" s="336">
        <v>46002</v>
      </c>
      <c r="BJ5" s="336">
        <v>46009</v>
      </c>
      <c r="BK5" s="336">
        <v>46011</v>
      </c>
      <c r="BL5" s="336">
        <v>46016</v>
      </c>
    </row>
    <row r="6" spans="1:64" s="319" customFormat="1" x14ac:dyDescent="0.2">
      <c r="A6" s="74" t="s">
        <v>148</v>
      </c>
    </row>
    <row r="7" spans="1:64" s="319" customFormat="1" ht="10.35" customHeight="1" x14ac:dyDescent="0.2">
      <c r="A7" s="75">
        <v>1</v>
      </c>
      <c r="B7" s="320">
        <v>13700</v>
      </c>
      <c r="C7" s="320">
        <v>13700</v>
      </c>
      <c r="D7" s="320">
        <v>11800</v>
      </c>
      <c r="E7" s="320">
        <v>18000</v>
      </c>
      <c r="F7" s="320">
        <v>19700</v>
      </c>
      <c r="G7" s="320">
        <v>18000</v>
      </c>
      <c r="H7" s="320">
        <v>11800</v>
      </c>
      <c r="I7" s="320">
        <v>17300</v>
      </c>
      <c r="J7" s="320">
        <v>18000</v>
      </c>
      <c r="K7" s="320">
        <v>17300</v>
      </c>
      <c r="L7" s="320">
        <v>17300</v>
      </c>
      <c r="M7" s="320">
        <v>16100</v>
      </c>
      <c r="N7" s="320">
        <v>16100</v>
      </c>
      <c r="O7" s="320">
        <v>16100</v>
      </c>
      <c r="P7" s="320">
        <v>16100</v>
      </c>
      <c r="Q7" s="320">
        <v>17300</v>
      </c>
      <c r="R7" s="320">
        <v>19700</v>
      </c>
      <c r="S7" s="320">
        <v>18000</v>
      </c>
      <c r="T7" s="320">
        <v>17300</v>
      </c>
      <c r="U7" s="320">
        <v>14900</v>
      </c>
      <c r="V7" s="320">
        <v>13700</v>
      </c>
      <c r="W7" s="320">
        <v>14900</v>
      </c>
      <c r="X7" s="320">
        <v>17300</v>
      </c>
      <c r="Y7" s="320">
        <v>16100</v>
      </c>
      <c r="Z7" s="320">
        <v>16100</v>
      </c>
      <c r="AA7" s="320">
        <v>17300</v>
      </c>
      <c r="AB7" s="320">
        <v>17300</v>
      </c>
      <c r="AC7" s="320">
        <v>17300</v>
      </c>
      <c r="AD7" s="320">
        <v>17300</v>
      </c>
      <c r="AE7" s="320">
        <v>16100</v>
      </c>
      <c r="AF7" s="320">
        <v>16100</v>
      </c>
      <c r="AG7" s="320">
        <v>13700</v>
      </c>
      <c r="AH7" s="320">
        <v>12500</v>
      </c>
      <c r="AI7" s="320">
        <v>12500</v>
      </c>
      <c r="AJ7" s="320">
        <v>13700</v>
      </c>
      <c r="AK7" s="320">
        <v>12500</v>
      </c>
      <c r="AL7" s="320">
        <v>14900</v>
      </c>
      <c r="AM7" s="320">
        <v>12500</v>
      </c>
      <c r="AN7" s="320">
        <v>11900</v>
      </c>
      <c r="AO7" s="320">
        <v>10000</v>
      </c>
      <c r="AP7" s="320">
        <v>10700</v>
      </c>
      <c r="AQ7" s="320">
        <v>10000</v>
      </c>
      <c r="AR7" s="320">
        <v>10700</v>
      </c>
      <c r="AS7" s="320">
        <v>10000</v>
      </c>
      <c r="AT7" s="320">
        <v>10700</v>
      </c>
      <c r="AU7" s="320">
        <v>10700</v>
      </c>
      <c r="AV7" s="320">
        <v>10000</v>
      </c>
      <c r="AW7" s="320">
        <v>8600</v>
      </c>
      <c r="AX7" s="320">
        <v>9300</v>
      </c>
      <c r="AY7" s="320">
        <v>8600</v>
      </c>
      <c r="AZ7" s="320">
        <v>9300</v>
      </c>
      <c r="BA7" s="320">
        <v>8600</v>
      </c>
      <c r="BB7" s="320">
        <v>9300</v>
      </c>
      <c r="BC7" s="320">
        <v>8600</v>
      </c>
      <c r="BD7" s="320">
        <v>9300</v>
      </c>
      <c r="BE7" s="320">
        <v>8600</v>
      </c>
      <c r="BF7" s="320">
        <v>8800</v>
      </c>
      <c r="BG7" s="320">
        <v>9700</v>
      </c>
      <c r="BH7" s="320">
        <v>8800</v>
      </c>
      <c r="BI7" s="320">
        <v>10600</v>
      </c>
      <c r="BJ7" s="320">
        <v>11500</v>
      </c>
      <c r="BK7" s="320">
        <v>11500</v>
      </c>
      <c r="BL7" s="320">
        <v>11500</v>
      </c>
    </row>
    <row r="8" spans="1:64" s="319" customFormat="1" ht="10.35" customHeight="1" x14ac:dyDescent="0.2">
      <c r="A8" s="75">
        <v>2</v>
      </c>
      <c r="B8" s="321">
        <f t="shared" ref="B8:AH8" si="0">B7+1900</f>
        <v>15600</v>
      </c>
      <c r="C8" s="321">
        <f t="shared" ref="C8:D8" si="1">C7+1900</f>
        <v>15600</v>
      </c>
      <c r="D8" s="321">
        <f t="shared" si="1"/>
        <v>13700</v>
      </c>
      <c r="E8" s="321">
        <f t="shared" si="0"/>
        <v>19900</v>
      </c>
      <c r="F8" s="321">
        <f t="shared" ref="F8:G8" si="2">F7+1900</f>
        <v>21600</v>
      </c>
      <c r="G8" s="321">
        <f t="shared" si="2"/>
        <v>19900</v>
      </c>
      <c r="H8" s="321">
        <f t="shared" si="0"/>
        <v>13700</v>
      </c>
      <c r="I8" s="321">
        <f t="shared" si="0"/>
        <v>19200</v>
      </c>
      <c r="J8" s="321">
        <f t="shared" ref="J8" si="3">J7+1900</f>
        <v>19900</v>
      </c>
      <c r="K8" s="321">
        <f t="shared" si="0"/>
        <v>19200</v>
      </c>
      <c r="L8" s="321">
        <f t="shared" ref="L8" si="4">L7+1900</f>
        <v>19200</v>
      </c>
      <c r="M8" s="321">
        <f t="shared" si="0"/>
        <v>18000</v>
      </c>
      <c r="N8" s="321">
        <f t="shared" si="0"/>
        <v>18000</v>
      </c>
      <c r="O8" s="321">
        <f t="shared" si="0"/>
        <v>18000</v>
      </c>
      <c r="P8" s="321">
        <f t="shared" si="0"/>
        <v>18000</v>
      </c>
      <c r="Q8" s="321">
        <f t="shared" ref="Q8:R8" si="5">Q7+1900</f>
        <v>19200</v>
      </c>
      <c r="R8" s="321">
        <f t="shared" si="5"/>
        <v>21600</v>
      </c>
      <c r="S8" s="321">
        <f t="shared" ref="S8:T8" si="6">S7+1900</f>
        <v>19900</v>
      </c>
      <c r="T8" s="321">
        <f t="shared" si="6"/>
        <v>19200</v>
      </c>
      <c r="U8" s="321">
        <f t="shared" si="0"/>
        <v>16800</v>
      </c>
      <c r="V8" s="321">
        <f t="shared" ref="V8" si="7">V7+1900</f>
        <v>15600</v>
      </c>
      <c r="W8" s="321">
        <f t="shared" si="0"/>
        <v>16800</v>
      </c>
      <c r="X8" s="321">
        <f t="shared" si="0"/>
        <v>19200</v>
      </c>
      <c r="Y8" s="321">
        <f t="shared" si="0"/>
        <v>18000</v>
      </c>
      <c r="Z8" s="321">
        <f t="shared" ref="Z8" si="8">Z7+1900</f>
        <v>18000</v>
      </c>
      <c r="AA8" s="321">
        <f t="shared" si="0"/>
        <v>19200</v>
      </c>
      <c r="AB8" s="321">
        <f t="shared" ref="AB8" si="9">AB7+1900</f>
        <v>19200</v>
      </c>
      <c r="AC8" s="321">
        <f t="shared" si="0"/>
        <v>19200</v>
      </c>
      <c r="AD8" s="321">
        <f t="shared" ref="AD8" si="10">AD7+1900</f>
        <v>19200</v>
      </c>
      <c r="AE8" s="321">
        <f t="shared" si="0"/>
        <v>18000</v>
      </c>
      <c r="AF8" s="321">
        <f t="shared" si="0"/>
        <v>18000</v>
      </c>
      <c r="AG8" s="321">
        <f t="shared" ref="AG8" si="11">AG7+1900</f>
        <v>15600</v>
      </c>
      <c r="AH8" s="321">
        <f t="shared" si="0"/>
        <v>14400</v>
      </c>
      <c r="AI8" s="321">
        <f t="shared" ref="AI8:AM8" si="12">AI7+1900</f>
        <v>14400</v>
      </c>
      <c r="AJ8" s="321">
        <f t="shared" ref="AJ8" si="13">AJ7+1900</f>
        <v>15600</v>
      </c>
      <c r="AK8" s="321">
        <f t="shared" si="12"/>
        <v>14400</v>
      </c>
      <c r="AL8" s="321">
        <f t="shared" ref="AL8" si="14">AL7+1900</f>
        <v>16800</v>
      </c>
      <c r="AM8" s="321">
        <f t="shared" si="12"/>
        <v>14400</v>
      </c>
      <c r="AN8" s="321">
        <f t="shared" ref="AN8:AO8" si="15">AN7+1900</f>
        <v>13800</v>
      </c>
      <c r="AO8" s="321">
        <f t="shared" si="15"/>
        <v>11900</v>
      </c>
      <c r="AP8" s="321">
        <f t="shared" ref="AP8:AQ8" si="16">AP7+1900</f>
        <v>12600</v>
      </c>
      <c r="AQ8" s="321">
        <f t="shared" si="16"/>
        <v>11900</v>
      </c>
      <c r="AR8" s="321">
        <f t="shared" ref="AR8:AS8" si="17">AR7+1900</f>
        <v>12600</v>
      </c>
      <c r="AS8" s="321">
        <f t="shared" si="17"/>
        <v>11900</v>
      </c>
      <c r="AT8" s="321">
        <f t="shared" ref="AT8:AU8" si="18">AT7+1900</f>
        <v>12600</v>
      </c>
      <c r="AU8" s="321">
        <f t="shared" si="18"/>
        <v>12600</v>
      </c>
      <c r="AV8" s="321">
        <f t="shared" ref="AV8:AW8" si="19">AV7+1900</f>
        <v>11900</v>
      </c>
      <c r="AW8" s="321">
        <f t="shared" si="19"/>
        <v>10500</v>
      </c>
      <c r="AX8" s="321">
        <f t="shared" ref="AX8:AY8" si="20">AX7+1900</f>
        <v>11200</v>
      </c>
      <c r="AY8" s="321">
        <f t="shared" si="20"/>
        <v>10500</v>
      </c>
      <c r="AZ8" s="321">
        <f t="shared" ref="AZ8:BA8" si="21">AZ7+1900</f>
        <v>11200</v>
      </c>
      <c r="BA8" s="321">
        <f t="shared" si="21"/>
        <v>10500</v>
      </c>
      <c r="BB8" s="321">
        <f t="shared" ref="BB8:BC8" si="22">BB7+1900</f>
        <v>11200</v>
      </c>
      <c r="BC8" s="321">
        <f t="shared" si="22"/>
        <v>10500</v>
      </c>
      <c r="BD8" s="321">
        <f t="shared" ref="BD8:BE8" si="23">BD7+1900</f>
        <v>11200</v>
      </c>
      <c r="BE8" s="321">
        <f t="shared" si="23"/>
        <v>10500</v>
      </c>
      <c r="BF8" s="321">
        <f t="shared" ref="BF8:BG8" si="24">BF7+1900</f>
        <v>10700</v>
      </c>
      <c r="BG8" s="321">
        <f t="shared" si="24"/>
        <v>11600</v>
      </c>
      <c r="BH8" s="321">
        <f t="shared" ref="BH8:BJ8" si="25">BH7+1900</f>
        <v>10700</v>
      </c>
      <c r="BI8" s="321">
        <f t="shared" ref="BI8" si="26">BI7+1900</f>
        <v>12500</v>
      </c>
      <c r="BJ8" s="321">
        <f t="shared" si="25"/>
        <v>13400</v>
      </c>
      <c r="BK8" s="321">
        <f t="shared" ref="BK8:BL8" si="27">BK7+1900</f>
        <v>13400</v>
      </c>
      <c r="BL8" s="321">
        <f t="shared" si="27"/>
        <v>13400</v>
      </c>
    </row>
    <row r="9" spans="1:64" s="319" customFormat="1" ht="10.35" customHeight="1" x14ac:dyDescent="0.2">
      <c r="A9" s="74" t="s">
        <v>149</v>
      </c>
      <c r="B9" s="320"/>
      <c r="C9" s="320"/>
      <c r="D9" s="320"/>
      <c r="E9" s="320"/>
      <c r="F9" s="320"/>
      <c r="G9" s="320"/>
      <c r="H9" s="320"/>
      <c r="I9" s="320"/>
      <c r="J9" s="320"/>
      <c r="K9" s="320"/>
      <c r="L9" s="320"/>
      <c r="M9" s="320"/>
      <c r="N9" s="320"/>
      <c r="O9" s="320"/>
      <c r="P9" s="320"/>
      <c r="Q9" s="320"/>
      <c r="R9" s="320"/>
      <c r="S9" s="320"/>
      <c r="T9" s="320"/>
      <c r="U9" s="320"/>
      <c r="V9" s="320"/>
      <c r="W9" s="320"/>
      <c r="X9" s="320"/>
      <c r="Y9" s="320"/>
      <c r="Z9" s="320"/>
      <c r="AA9" s="320"/>
      <c r="AB9" s="320"/>
      <c r="AC9" s="320"/>
      <c r="AD9" s="320"/>
      <c r="AE9" s="320"/>
      <c r="AF9" s="320"/>
      <c r="AG9" s="320"/>
      <c r="AH9" s="320"/>
      <c r="AI9" s="320"/>
      <c r="AJ9" s="320"/>
      <c r="AK9" s="320"/>
      <c r="AL9" s="320"/>
      <c r="AM9" s="320"/>
      <c r="AN9" s="320"/>
      <c r="AO9" s="320"/>
      <c r="AP9" s="320"/>
      <c r="AQ9" s="320"/>
      <c r="AR9" s="320"/>
      <c r="AS9" s="320"/>
      <c r="AT9" s="320"/>
      <c r="AU9" s="320"/>
      <c r="AV9" s="320"/>
      <c r="AW9" s="320"/>
      <c r="AX9" s="320"/>
      <c r="AY9" s="320"/>
      <c r="AZ9" s="320"/>
      <c r="BA9" s="320"/>
      <c r="BB9" s="320"/>
      <c r="BC9" s="320"/>
      <c r="BD9" s="320"/>
      <c r="BE9" s="320"/>
      <c r="BF9" s="320"/>
      <c r="BG9" s="320"/>
      <c r="BH9" s="320"/>
      <c r="BI9" s="320"/>
      <c r="BJ9" s="320"/>
      <c r="BK9" s="320"/>
      <c r="BL9" s="320"/>
    </row>
    <row r="10" spans="1:64" s="319" customFormat="1" ht="10.35" customHeight="1" x14ac:dyDescent="0.2">
      <c r="A10" s="75">
        <v>1</v>
      </c>
      <c r="B10" s="322">
        <f t="shared" ref="B10:AH10" si="28">B7+3000</f>
        <v>16700</v>
      </c>
      <c r="C10" s="322">
        <f t="shared" ref="C10:D10" si="29">C7+3000</f>
        <v>16700</v>
      </c>
      <c r="D10" s="322">
        <f t="shared" si="29"/>
        <v>14800</v>
      </c>
      <c r="E10" s="322">
        <f t="shared" si="28"/>
        <v>21000</v>
      </c>
      <c r="F10" s="322">
        <f t="shared" ref="F10:G10" si="30">F7+3000</f>
        <v>22700</v>
      </c>
      <c r="G10" s="322">
        <f t="shared" si="30"/>
        <v>21000</v>
      </c>
      <c r="H10" s="322">
        <f t="shared" si="28"/>
        <v>14800</v>
      </c>
      <c r="I10" s="322">
        <f t="shared" si="28"/>
        <v>20300</v>
      </c>
      <c r="J10" s="322">
        <f t="shared" ref="J10" si="31">J7+3000</f>
        <v>21000</v>
      </c>
      <c r="K10" s="322">
        <f t="shared" si="28"/>
        <v>20300</v>
      </c>
      <c r="L10" s="322">
        <f t="shared" ref="L10" si="32">L7+3000</f>
        <v>20300</v>
      </c>
      <c r="M10" s="322">
        <f t="shared" si="28"/>
        <v>19100</v>
      </c>
      <c r="N10" s="322">
        <f t="shared" si="28"/>
        <v>19100</v>
      </c>
      <c r="O10" s="322">
        <f t="shared" si="28"/>
        <v>19100</v>
      </c>
      <c r="P10" s="322">
        <f t="shared" si="28"/>
        <v>19100</v>
      </c>
      <c r="Q10" s="322">
        <f t="shared" ref="Q10:R10" si="33">Q7+3000</f>
        <v>20300</v>
      </c>
      <c r="R10" s="322">
        <f t="shared" si="33"/>
        <v>22700</v>
      </c>
      <c r="S10" s="322">
        <f t="shared" ref="S10:T10" si="34">S7+3000</f>
        <v>21000</v>
      </c>
      <c r="T10" s="322">
        <f t="shared" si="34"/>
        <v>20300</v>
      </c>
      <c r="U10" s="322">
        <f t="shared" si="28"/>
        <v>17900</v>
      </c>
      <c r="V10" s="322">
        <f t="shared" ref="V10" si="35">V7+3000</f>
        <v>16700</v>
      </c>
      <c r="W10" s="322">
        <f t="shared" si="28"/>
        <v>17900</v>
      </c>
      <c r="X10" s="322">
        <f t="shared" si="28"/>
        <v>20300</v>
      </c>
      <c r="Y10" s="322">
        <f t="shared" si="28"/>
        <v>19100</v>
      </c>
      <c r="Z10" s="322">
        <f t="shared" ref="Z10" si="36">Z7+3000</f>
        <v>19100</v>
      </c>
      <c r="AA10" s="322">
        <f t="shared" si="28"/>
        <v>20300</v>
      </c>
      <c r="AB10" s="322">
        <f t="shared" ref="AB10" si="37">AB7+3000</f>
        <v>20300</v>
      </c>
      <c r="AC10" s="322">
        <f t="shared" si="28"/>
        <v>20300</v>
      </c>
      <c r="AD10" s="322">
        <f t="shared" ref="AD10" si="38">AD7+3000</f>
        <v>20300</v>
      </c>
      <c r="AE10" s="322">
        <f t="shared" si="28"/>
        <v>19100</v>
      </c>
      <c r="AF10" s="322">
        <f t="shared" si="28"/>
        <v>19100</v>
      </c>
      <c r="AG10" s="322">
        <f t="shared" ref="AG10" si="39">AG7+3000</f>
        <v>16700</v>
      </c>
      <c r="AH10" s="322">
        <f t="shared" si="28"/>
        <v>15500</v>
      </c>
      <c r="AI10" s="322">
        <f t="shared" ref="AI10:AM10" si="40">AI7+3000</f>
        <v>15500</v>
      </c>
      <c r="AJ10" s="322">
        <f t="shared" ref="AJ10" si="41">AJ7+3000</f>
        <v>16700</v>
      </c>
      <c r="AK10" s="322">
        <f t="shared" si="40"/>
        <v>15500</v>
      </c>
      <c r="AL10" s="322">
        <f t="shared" ref="AL10" si="42">AL7+3000</f>
        <v>17900</v>
      </c>
      <c r="AM10" s="322">
        <f t="shared" si="40"/>
        <v>15500</v>
      </c>
      <c r="AN10" s="322">
        <f t="shared" ref="AN10:BE10" si="43">AN7+2000</f>
        <v>13900</v>
      </c>
      <c r="AO10" s="322">
        <f t="shared" si="43"/>
        <v>12000</v>
      </c>
      <c r="AP10" s="322">
        <f t="shared" si="43"/>
        <v>12700</v>
      </c>
      <c r="AQ10" s="322">
        <f t="shared" si="43"/>
        <v>12000</v>
      </c>
      <c r="AR10" s="322">
        <f t="shared" si="43"/>
        <v>12700</v>
      </c>
      <c r="AS10" s="322">
        <f t="shared" si="43"/>
        <v>12000</v>
      </c>
      <c r="AT10" s="322">
        <f t="shared" si="43"/>
        <v>12700</v>
      </c>
      <c r="AU10" s="322">
        <f t="shared" si="43"/>
        <v>12700</v>
      </c>
      <c r="AV10" s="322">
        <f t="shared" si="43"/>
        <v>12000</v>
      </c>
      <c r="AW10" s="322">
        <f t="shared" si="43"/>
        <v>10600</v>
      </c>
      <c r="AX10" s="322">
        <f t="shared" si="43"/>
        <v>11300</v>
      </c>
      <c r="AY10" s="322">
        <f t="shared" si="43"/>
        <v>10600</v>
      </c>
      <c r="AZ10" s="322">
        <f t="shared" si="43"/>
        <v>11300</v>
      </c>
      <c r="BA10" s="322">
        <f t="shared" si="43"/>
        <v>10600</v>
      </c>
      <c r="BB10" s="322">
        <f t="shared" si="43"/>
        <v>11300</v>
      </c>
      <c r="BC10" s="322">
        <f t="shared" si="43"/>
        <v>10600</v>
      </c>
      <c r="BD10" s="322">
        <f t="shared" si="43"/>
        <v>11300</v>
      </c>
      <c r="BE10" s="322">
        <f t="shared" si="43"/>
        <v>10600</v>
      </c>
      <c r="BF10" s="322">
        <f t="shared" ref="BF10:BL10" si="44">BF7+3000</f>
        <v>11800</v>
      </c>
      <c r="BG10" s="322">
        <f t="shared" si="44"/>
        <v>12700</v>
      </c>
      <c r="BH10" s="322">
        <f t="shared" si="44"/>
        <v>11800</v>
      </c>
      <c r="BI10" s="322">
        <f t="shared" ref="BI10" si="45">BI7+3000</f>
        <v>13600</v>
      </c>
      <c r="BJ10" s="322">
        <f t="shared" si="44"/>
        <v>14500</v>
      </c>
      <c r="BK10" s="322">
        <f t="shared" si="44"/>
        <v>14500</v>
      </c>
      <c r="BL10" s="322">
        <f t="shared" si="44"/>
        <v>14500</v>
      </c>
    </row>
    <row r="11" spans="1:64" s="319" customFormat="1" ht="10.35" customHeight="1" x14ac:dyDescent="0.2">
      <c r="A11" s="75">
        <v>2</v>
      </c>
      <c r="B11" s="323">
        <f t="shared" ref="B11:AH11" si="46">B10+1900</f>
        <v>18600</v>
      </c>
      <c r="C11" s="323">
        <f t="shared" ref="C11:D11" si="47">C10+1900</f>
        <v>18600</v>
      </c>
      <c r="D11" s="323">
        <f t="shared" si="47"/>
        <v>16700</v>
      </c>
      <c r="E11" s="323">
        <f t="shared" si="46"/>
        <v>22900</v>
      </c>
      <c r="F11" s="323">
        <f t="shared" ref="F11:G11" si="48">F10+1900</f>
        <v>24600</v>
      </c>
      <c r="G11" s="323">
        <f t="shared" si="48"/>
        <v>22900</v>
      </c>
      <c r="H11" s="323">
        <f t="shared" si="46"/>
        <v>16700</v>
      </c>
      <c r="I11" s="323">
        <f t="shared" si="46"/>
        <v>22200</v>
      </c>
      <c r="J11" s="323">
        <f t="shared" ref="J11" si="49">J10+1900</f>
        <v>22900</v>
      </c>
      <c r="K11" s="323">
        <f t="shared" si="46"/>
        <v>22200</v>
      </c>
      <c r="L11" s="323">
        <f t="shared" ref="L11" si="50">L10+1900</f>
        <v>22200</v>
      </c>
      <c r="M11" s="323">
        <f t="shared" si="46"/>
        <v>21000</v>
      </c>
      <c r="N11" s="323">
        <f t="shared" si="46"/>
        <v>21000</v>
      </c>
      <c r="O11" s="323">
        <f t="shared" si="46"/>
        <v>21000</v>
      </c>
      <c r="P11" s="323">
        <f t="shared" si="46"/>
        <v>21000</v>
      </c>
      <c r="Q11" s="323">
        <f t="shared" ref="Q11:R11" si="51">Q10+1900</f>
        <v>22200</v>
      </c>
      <c r="R11" s="323">
        <f t="shared" si="51"/>
        <v>24600</v>
      </c>
      <c r="S11" s="323">
        <f t="shared" ref="S11:T11" si="52">S10+1900</f>
        <v>22900</v>
      </c>
      <c r="T11" s="323">
        <f t="shared" si="52"/>
        <v>22200</v>
      </c>
      <c r="U11" s="323">
        <f t="shared" si="46"/>
        <v>19800</v>
      </c>
      <c r="V11" s="323">
        <f t="shared" ref="V11" si="53">V10+1900</f>
        <v>18600</v>
      </c>
      <c r="W11" s="323">
        <f t="shared" si="46"/>
        <v>19800</v>
      </c>
      <c r="X11" s="323">
        <f t="shared" si="46"/>
        <v>22200</v>
      </c>
      <c r="Y11" s="323">
        <f t="shared" si="46"/>
        <v>21000</v>
      </c>
      <c r="Z11" s="323">
        <f t="shared" ref="Z11" si="54">Z10+1900</f>
        <v>21000</v>
      </c>
      <c r="AA11" s="323">
        <f t="shared" si="46"/>
        <v>22200</v>
      </c>
      <c r="AB11" s="323">
        <f t="shared" ref="AB11" si="55">AB10+1900</f>
        <v>22200</v>
      </c>
      <c r="AC11" s="323">
        <f t="shared" si="46"/>
        <v>22200</v>
      </c>
      <c r="AD11" s="323">
        <f t="shared" ref="AD11" si="56">AD10+1900</f>
        <v>22200</v>
      </c>
      <c r="AE11" s="323">
        <f t="shared" si="46"/>
        <v>21000</v>
      </c>
      <c r="AF11" s="323">
        <f t="shared" si="46"/>
        <v>21000</v>
      </c>
      <c r="AG11" s="323">
        <f t="shared" ref="AG11" si="57">AG10+1900</f>
        <v>18600</v>
      </c>
      <c r="AH11" s="323">
        <f t="shared" si="46"/>
        <v>17400</v>
      </c>
      <c r="AI11" s="323">
        <f t="shared" ref="AI11:AM11" si="58">AI10+1900</f>
        <v>17400</v>
      </c>
      <c r="AJ11" s="323">
        <f t="shared" ref="AJ11" si="59">AJ10+1900</f>
        <v>18600</v>
      </c>
      <c r="AK11" s="323">
        <f t="shared" si="58"/>
        <v>17400</v>
      </c>
      <c r="AL11" s="323">
        <f t="shared" ref="AL11" si="60">AL10+1900</f>
        <v>19800</v>
      </c>
      <c r="AM11" s="323">
        <f t="shared" si="58"/>
        <v>17400</v>
      </c>
      <c r="AN11" s="323">
        <f t="shared" ref="AN11:AO11" si="61">AN10+1900</f>
        <v>15800</v>
      </c>
      <c r="AO11" s="323">
        <f t="shared" si="61"/>
        <v>13900</v>
      </c>
      <c r="AP11" s="323">
        <f t="shared" ref="AP11:AQ11" si="62">AP10+1900</f>
        <v>14600</v>
      </c>
      <c r="AQ11" s="323">
        <f t="shared" si="62"/>
        <v>13900</v>
      </c>
      <c r="AR11" s="323">
        <f t="shared" ref="AR11:AS11" si="63">AR10+1900</f>
        <v>14600</v>
      </c>
      <c r="AS11" s="323">
        <f t="shared" si="63"/>
        <v>13900</v>
      </c>
      <c r="AT11" s="323">
        <f t="shared" ref="AT11:AU11" si="64">AT10+1900</f>
        <v>14600</v>
      </c>
      <c r="AU11" s="323">
        <f t="shared" si="64"/>
        <v>14600</v>
      </c>
      <c r="AV11" s="323">
        <f t="shared" ref="AV11:AW11" si="65">AV10+1900</f>
        <v>13900</v>
      </c>
      <c r="AW11" s="323">
        <f t="shared" si="65"/>
        <v>12500</v>
      </c>
      <c r="AX11" s="323">
        <f t="shared" ref="AX11:AY11" si="66">AX10+1900</f>
        <v>13200</v>
      </c>
      <c r="AY11" s="323">
        <f t="shared" si="66"/>
        <v>12500</v>
      </c>
      <c r="AZ11" s="323">
        <f t="shared" ref="AZ11:BA11" si="67">AZ10+1900</f>
        <v>13200</v>
      </c>
      <c r="BA11" s="323">
        <f t="shared" si="67"/>
        <v>12500</v>
      </c>
      <c r="BB11" s="323">
        <f t="shared" ref="BB11:BC11" si="68">BB10+1900</f>
        <v>13200</v>
      </c>
      <c r="BC11" s="323">
        <f t="shared" si="68"/>
        <v>12500</v>
      </c>
      <c r="BD11" s="323">
        <f t="shared" ref="BD11:BE11" si="69">BD10+1900</f>
        <v>13200</v>
      </c>
      <c r="BE11" s="323">
        <f t="shared" si="69"/>
        <v>12500</v>
      </c>
      <c r="BF11" s="323">
        <f t="shared" ref="BF11:BG11" si="70">BF10+1900</f>
        <v>13700</v>
      </c>
      <c r="BG11" s="323">
        <f t="shared" si="70"/>
        <v>14600</v>
      </c>
      <c r="BH11" s="323">
        <f t="shared" ref="BH11:BJ11" si="71">BH10+1900</f>
        <v>13700</v>
      </c>
      <c r="BI11" s="323">
        <f t="shared" ref="BI11" si="72">BI10+1900</f>
        <v>15500</v>
      </c>
      <c r="BJ11" s="323">
        <f t="shared" si="71"/>
        <v>16400</v>
      </c>
      <c r="BK11" s="323">
        <f t="shared" ref="BK11:BL11" si="73">BK10+1900</f>
        <v>16400</v>
      </c>
      <c r="BL11" s="323">
        <f t="shared" si="73"/>
        <v>16400</v>
      </c>
    </row>
    <row r="12" spans="1:64" s="319" customFormat="1" ht="10.35" customHeight="1" x14ac:dyDescent="0.2">
      <c r="A12" s="97" t="s">
        <v>135</v>
      </c>
      <c r="B12" s="320"/>
      <c r="C12" s="320"/>
      <c r="D12" s="320"/>
      <c r="E12" s="320"/>
      <c r="F12" s="320"/>
      <c r="G12" s="320"/>
      <c r="H12" s="320"/>
      <c r="I12" s="320"/>
      <c r="J12" s="320"/>
      <c r="K12" s="320"/>
      <c r="L12" s="320"/>
      <c r="M12" s="320"/>
      <c r="N12" s="320"/>
      <c r="O12" s="320"/>
      <c r="P12" s="320"/>
      <c r="Q12" s="320"/>
      <c r="R12" s="320"/>
      <c r="S12" s="320"/>
      <c r="T12" s="320"/>
      <c r="U12" s="320"/>
      <c r="V12" s="320"/>
      <c r="W12" s="320"/>
      <c r="X12" s="320"/>
      <c r="Y12" s="320"/>
      <c r="Z12" s="320"/>
      <c r="AA12" s="320"/>
      <c r="AB12" s="320"/>
      <c r="AC12" s="320"/>
      <c r="AD12" s="320"/>
      <c r="AE12" s="320"/>
      <c r="AF12" s="320"/>
      <c r="AG12" s="320"/>
      <c r="AH12" s="320"/>
      <c r="AI12" s="320"/>
      <c r="AJ12" s="320"/>
      <c r="AK12" s="320"/>
      <c r="AL12" s="320"/>
      <c r="AM12" s="320"/>
      <c r="AN12" s="320"/>
      <c r="AO12" s="320"/>
      <c r="AP12" s="320"/>
      <c r="AQ12" s="320"/>
      <c r="AR12" s="320"/>
      <c r="AS12" s="320"/>
      <c r="AT12" s="320"/>
      <c r="AU12" s="320"/>
      <c r="AV12" s="320"/>
      <c r="AW12" s="320"/>
      <c r="AX12" s="320"/>
      <c r="AY12" s="320"/>
      <c r="AZ12" s="320"/>
      <c r="BA12" s="320"/>
      <c r="BB12" s="320"/>
      <c r="BC12" s="320"/>
      <c r="BD12" s="320"/>
      <c r="BE12" s="320"/>
      <c r="BF12" s="320"/>
      <c r="BG12" s="320"/>
      <c r="BH12" s="320"/>
      <c r="BI12" s="320"/>
      <c r="BJ12" s="320"/>
      <c r="BK12" s="320"/>
      <c r="BL12" s="320"/>
    </row>
    <row r="13" spans="1:64" s="319" customFormat="1" ht="10.35" customHeight="1" x14ac:dyDescent="0.2">
      <c r="A13" s="98">
        <v>1</v>
      </c>
      <c r="B13" s="320">
        <f t="shared" ref="B13:AH13" si="74">B7+11000</f>
        <v>24700</v>
      </c>
      <c r="C13" s="320">
        <f t="shared" ref="C13:D13" si="75">C7+11000</f>
        <v>24700</v>
      </c>
      <c r="D13" s="320">
        <f t="shared" si="75"/>
        <v>22800</v>
      </c>
      <c r="E13" s="320">
        <f t="shared" si="74"/>
        <v>29000</v>
      </c>
      <c r="F13" s="320">
        <f t="shared" ref="F13:G13" si="76">F7+11000</f>
        <v>30700</v>
      </c>
      <c r="G13" s="320">
        <f t="shared" si="76"/>
        <v>29000</v>
      </c>
      <c r="H13" s="320">
        <f t="shared" si="74"/>
        <v>22800</v>
      </c>
      <c r="I13" s="320">
        <f t="shared" si="74"/>
        <v>28300</v>
      </c>
      <c r="J13" s="320">
        <f t="shared" ref="J13" si="77">J7+11000</f>
        <v>29000</v>
      </c>
      <c r="K13" s="320">
        <f t="shared" si="74"/>
        <v>28300</v>
      </c>
      <c r="L13" s="320">
        <f t="shared" ref="L13" si="78">L7+11000</f>
        <v>28300</v>
      </c>
      <c r="M13" s="320">
        <f t="shared" si="74"/>
        <v>27100</v>
      </c>
      <c r="N13" s="320">
        <f t="shared" si="74"/>
        <v>27100</v>
      </c>
      <c r="O13" s="320">
        <f t="shared" si="74"/>
        <v>27100</v>
      </c>
      <c r="P13" s="320">
        <f t="shared" si="74"/>
        <v>27100</v>
      </c>
      <c r="Q13" s="320">
        <f t="shared" ref="Q13:R13" si="79">Q7+11000</f>
        <v>28300</v>
      </c>
      <c r="R13" s="320">
        <f t="shared" si="79"/>
        <v>30700</v>
      </c>
      <c r="S13" s="320">
        <f t="shared" ref="S13:T13" si="80">S7+11000</f>
        <v>29000</v>
      </c>
      <c r="T13" s="320">
        <f t="shared" si="80"/>
        <v>28300</v>
      </c>
      <c r="U13" s="320">
        <f t="shared" si="74"/>
        <v>25900</v>
      </c>
      <c r="V13" s="320">
        <f t="shared" ref="V13" si="81">V7+11000</f>
        <v>24700</v>
      </c>
      <c r="W13" s="320">
        <f t="shared" si="74"/>
        <v>25900</v>
      </c>
      <c r="X13" s="320">
        <f t="shared" si="74"/>
        <v>28300</v>
      </c>
      <c r="Y13" s="320">
        <f t="shared" si="74"/>
        <v>27100</v>
      </c>
      <c r="Z13" s="320">
        <f t="shared" ref="Z13" si="82">Z7+11000</f>
        <v>27100</v>
      </c>
      <c r="AA13" s="320">
        <f t="shared" si="74"/>
        <v>28300</v>
      </c>
      <c r="AB13" s="320">
        <f t="shared" ref="AB13" si="83">AB7+11000</f>
        <v>28300</v>
      </c>
      <c r="AC13" s="320">
        <f t="shared" si="74"/>
        <v>28300</v>
      </c>
      <c r="AD13" s="320">
        <f t="shared" ref="AD13" si="84">AD7+11000</f>
        <v>28300</v>
      </c>
      <c r="AE13" s="320">
        <f t="shared" si="74"/>
        <v>27100</v>
      </c>
      <c r="AF13" s="320">
        <f t="shared" si="74"/>
        <v>27100</v>
      </c>
      <c r="AG13" s="320">
        <f t="shared" ref="AG13" si="85">AG7+11000</f>
        <v>24700</v>
      </c>
      <c r="AH13" s="320">
        <f t="shared" si="74"/>
        <v>23500</v>
      </c>
      <c r="AI13" s="320">
        <f t="shared" ref="AI13:AM13" si="86">AI7+11000</f>
        <v>23500</v>
      </c>
      <c r="AJ13" s="320">
        <f t="shared" ref="AJ13" si="87">AJ7+11000</f>
        <v>24700</v>
      </c>
      <c r="AK13" s="320">
        <f t="shared" si="86"/>
        <v>23500</v>
      </c>
      <c r="AL13" s="320">
        <f t="shared" ref="AL13" si="88">AL7+11000</f>
        <v>25900</v>
      </c>
      <c r="AM13" s="320">
        <f t="shared" si="86"/>
        <v>23500</v>
      </c>
      <c r="AN13" s="320">
        <f t="shared" ref="AN13:BL13" si="89">AN7+9000</f>
        <v>20900</v>
      </c>
      <c r="AO13" s="320">
        <f t="shared" si="89"/>
        <v>19000</v>
      </c>
      <c r="AP13" s="320">
        <f t="shared" si="89"/>
        <v>19700</v>
      </c>
      <c r="AQ13" s="320">
        <f t="shared" si="89"/>
        <v>19000</v>
      </c>
      <c r="AR13" s="320">
        <f t="shared" si="89"/>
        <v>19700</v>
      </c>
      <c r="AS13" s="320">
        <f t="shared" si="89"/>
        <v>19000</v>
      </c>
      <c r="AT13" s="320">
        <f t="shared" si="89"/>
        <v>19700</v>
      </c>
      <c r="AU13" s="320">
        <f t="shared" si="89"/>
        <v>19700</v>
      </c>
      <c r="AV13" s="320">
        <f t="shared" si="89"/>
        <v>19000</v>
      </c>
      <c r="AW13" s="320">
        <f t="shared" si="89"/>
        <v>17600</v>
      </c>
      <c r="AX13" s="320">
        <f t="shared" si="89"/>
        <v>18300</v>
      </c>
      <c r="AY13" s="320">
        <f t="shared" si="89"/>
        <v>17600</v>
      </c>
      <c r="AZ13" s="320">
        <f t="shared" si="89"/>
        <v>18300</v>
      </c>
      <c r="BA13" s="320">
        <f t="shared" si="89"/>
        <v>17600</v>
      </c>
      <c r="BB13" s="320">
        <f t="shared" si="89"/>
        <v>18300</v>
      </c>
      <c r="BC13" s="320">
        <f t="shared" si="89"/>
        <v>17600</v>
      </c>
      <c r="BD13" s="320">
        <f t="shared" si="89"/>
        <v>18300</v>
      </c>
      <c r="BE13" s="320">
        <f t="shared" si="89"/>
        <v>17600</v>
      </c>
      <c r="BF13" s="320">
        <f t="shared" si="89"/>
        <v>17800</v>
      </c>
      <c r="BG13" s="320">
        <f t="shared" si="89"/>
        <v>18700</v>
      </c>
      <c r="BH13" s="320">
        <f t="shared" si="89"/>
        <v>17800</v>
      </c>
      <c r="BI13" s="320">
        <f t="shared" ref="BI13" si="90">BI7+9000</f>
        <v>19600</v>
      </c>
      <c r="BJ13" s="320">
        <f t="shared" si="89"/>
        <v>20500</v>
      </c>
      <c r="BK13" s="320">
        <f t="shared" si="89"/>
        <v>20500</v>
      </c>
      <c r="BL13" s="320">
        <f t="shared" si="89"/>
        <v>20500</v>
      </c>
    </row>
    <row r="14" spans="1:64" s="319" customFormat="1" ht="10.35" customHeight="1" x14ac:dyDescent="0.2">
      <c r="A14" s="98">
        <v>2</v>
      </c>
      <c r="B14" s="321">
        <f t="shared" ref="B14:BL14" si="91">B13+1900</f>
        <v>26600</v>
      </c>
      <c r="C14" s="321">
        <f t="shared" si="91"/>
        <v>26600</v>
      </c>
      <c r="D14" s="321">
        <f t="shared" si="91"/>
        <v>24700</v>
      </c>
      <c r="E14" s="321">
        <f t="shared" si="91"/>
        <v>30900</v>
      </c>
      <c r="F14" s="321">
        <f t="shared" si="91"/>
        <v>32600</v>
      </c>
      <c r="G14" s="321">
        <f t="shared" si="91"/>
        <v>30900</v>
      </c>
      <c r="H14" s="321">
        <f t="shared" si="91"/>
        <v>24700</v>
      </c>
      <c r="I14" s="321">
        <f t="shared" si="91"/>
        <v>30200</v>
      </c>
      <c r="J14" s="321">
        <f t="shared" ref="J14" si="92">J13+1900</f>
        <v>30900</v>
      </c>
      <c r="K14" s="321">
        <f t="shared" si="91"/>
        <v>30200</v>
      </c>
      <c r="L14" s="321">
        <f t="shared" si="91"/>
        <v>30200</v>
      </c>
      <c r="M14" s="321">
        <f t="shared" si="91"/>
        <v>29000</v>
      </c>
      <c r="N14" s="321">
        <f t="shared" si="91"/>
        <v>29000</v>
      </c>
      <c r="O14" s="321">
        <f t="shared" si="91"/>
        <v>29000</v>
      </c>
      <c r="P14" s="321">
        <f t="shared" si="91"/>
        <v>29000</v>
      </c>
      <c r="Q14" s="321">
        <f t="shared" si="91"/>
        <v>30200</v>
      </c>
      <c r="R14" s="321">
        <f t="shared" ref="R14" si="93">R13+1900</f>
        <v>32600</v>
      </c>
      <c r="S14" s="321">
        <f t="shared" si="91"/>
        <v>30900</v>
      </c>
      <c r="T14" s="321">
        <f t="shared" si="91"/>
        <v>30200</v>
      </c>
      <c r="U14" s="321">
        <f t="shared" si="91"/>
        <v>27800</v>
      </c>
      <c r="V14" s="321">
        <f t="shared" si="91"/>
        <v>26600</v>
      </c>
      <c r="W14" s="321">
        <f t="shared" si="91"/>
        <v>27800</v>
      </c>
      <c r="X14" s="321">
        <f t="shared" si="91"/>
        <v>30200</v>
      </c>
      <c r="Y14" s="321">
        <f t="shared" si="91"/>
        <v>29000</v>
      </c>
      <c r="Z14" s="321">
        <f t="shared" ref="Z14" si="94">Z13+1900</f>
        <v>29000</v>
      </c>
      <c r="AA14" s="321">
        <f t="shared" si="91"/>
        <v>30200</v>
      </c>
      <c r="AB14" s="321">
        <f t="shared" ref="AB14" si="95">AB13+1900</f>
        <v>30200</v>
      </c>
      <c r="AC14" s="321">
        <f t="shared" si="91"/>
        <v>30200</v>
      </c>
      <c r="AD14" s="321">
        <f t="shared" ref="AD14" si="96">AD13+1900</f>
        <v>30200</v>
      </c>
      <c r="AE14" s="321">
        <f t="shared" si="91"/>
        <v>29000</v>
      </c>
      <c r="AF14" s="321">
        <f t="shared" si="91"/>
        <v>29000</v>
      </c>
      <c r="AG14" s="321">
        <f t="shared" si="91"/>
        <v>26600</v>
      </c>
      <c r="AH14" s="321">
        <f t="shared" si="91"/>
        <v>25400</v>
      </c>
      <c r="AI14" s="321">
        <f t="shared" si="91"/>
        <v>25400</v>
      </c>
      <c r="AJ14" s="321">
        <f t="shared" ref="AJ14" si="97">AJ13+1900</f>
        <v>26600</v>
      </c>
      <c r="AK14" s="321">
        <f t="shared" si="91"/>
        <v>25400</v>
      </c>
      <c r="AL14" s="321">
        <f t="shared" si="91"/>
        <v>27800</v>
      </c>
      <c r="AM14" s="321">
        <f t="shared" si="91"/>
        <v>25400</v>
      </c>
      <c r="AN14" s="321">
        <f t="shared" si="91"/>
        <v>22800</v>
      </c>
      <c r="AO14" s="321">
        <f t="shared" si="91"/>
        <v>20900</v>
      </c>
      <c r="AP14" s="321">
        <f t="shared" si="91"/>
        <v>21600</v>
      </c>
      <c r="AQ14" s="321">
        <f t="shared" si="91"/>
        <v>20900</v>
      </c>
      <c r="AR14" s="321">
        <f t="shared" si="91"/>
        <v>21600</v>
      </c>
      <c r="AS14" s="321">
        <f t="shared" si="91"/>
        <v>20900</v>
      </c>
      <c r="AT14" s="321">
        <f t="shared" si="91"/>
        <v>21600</v>
      </c>
      <c r="AU14" s="321">
        <f t="shared" si="91"/>
        <v>21600</v>
      </c>
      <c r="AV14" s="321">
        <f t="shared" si="91"/>
        <v>20900</v>
      </c>
      <c r="AW14" s="321">
        <f t="shared" si="91"/>
        <v>19500</v>
      </c>
      <c r="AX14" s="321">
        <f t="shared" si="91"/>
        <v>20200</v>
      </c>
      <c r="AY14" s="321">
        <f t="shared" si="91"/>
        <v>19500</v>
      </c>
      <c r="AZ14" s="321">
        <f t="shared" si="91"/>
        <v>20200</v>
      </c>
      <c r="BA14" s="321">
        <f t="shared" si="91"/>
        <v>19500</v>
      </c>
      <c r="BB14" s="321">
        <f t="shared" si="91"/>
        <v>20200</v>
      </c>
      <c r="BC14" s="321">
        <f t="shared" si="91"/>
        <v>19500</v>
      </c>
      <c r="BD14" s="321">
        <f t="shared" si="91"/>
        <v>20200</v>
      </c>
      <c r="BE14" s="321">
        <f t="shared" si="91"/>
        <v>19500</v>
      </c>
      <c r="BF14" s="321">
        <f t="shared" si="91"/>
        <v>19700</v>
      </c>
      <c r="BG14" s="321">
        <f t="shared" si="91"/>
        <v>20600</v>
      </c>
      <c r="BH14" s="321">
        <f t="shared" si="91"/>
        <v>19700</v>
      </c>
      <c r="BI14" s="321">
        <f t="shared" ref="BI14" si="98">BI13+1900</f>
        <v>21500</v>
      </c>
      <c r="BJ14" s="321">
        <f t="shared" si="91"/>
        <v>22400</v>
      </c>
      <c r="BK14" s="321">
        <f t="shared" si="91"/>
        <v>22400</v>
      </c>
      <c r="BL14" s="321">
        <f t="shared" si="91"/>
        <v>22400</v>
      </c>
    </row>
    <row r="15" spans="1:64" s="319" customFormat="1" ht="10.35" customHeight="1" x14ac:dyDescent="0.2">
      <c r="A15" s="97" t="s">
        <v>137</v>
      </c>
      <c r="B15" s="324"/>
      <c r="C15" s="324"/>
      <c r="D15" s="324"/>
      <c r="E15" s="324"/>
      <c r="F15" s="324"/>
      <c r="G15" s="324"/>
      <c r="H15" s="324"/>
      <c r="I15" s="324"/>
      <c r="J15" s="324"/>
      <c r="K15" s="324"/>
      <c r="L15" s="324"/>
      <c r="M15" s="324"/>
      <c r="N15" s="324"/>
      <c r="O15" s="324"/>
      <c r="P15" s="324"/>
      <c r="Q15" s="324"/>
      <c r="R15" s="324"/>
      <c r="S15" s="324"/>
      <c r="T15" s="324"/>
      <c r="U15" s="324"/>
      <c r="V15" s="324"/>
      <c r="W15" s="324"/>
      <c r="X15" s="324"/>
      <c r="Y15" s="324"/>
      <c r="Z15" s="324"/>
      <c r="AA15" s="324"/>
      <c r="AB15" s="324"/>
      <c r="AC15" s="324"/>
      <c r="AD15" s="324"/>
      <c r="AE15" s="324"/>
      <c r="AF15" s="324"/>
      <c r="AG15" s="324"/>
      <c r="AH15" s="324"/>
      <c r="AI15" s="324"/>
      <c r="AJ15" s="324"/>
      <c r="AK15" s="324"/>
      <c r="AL15" s="324"/>
      <c r="AM15" s="324"/>
      <c r="AN15" s="324"/>
      <c r="AO15" s="324"/>
      <c r="AP15" s="324"/>
      <c r="AQ15" s="324"/>
      <c r="AR15" s="324"/>
      <c r="AS15" s="324"/>
      <c r="AT15" s="324"/>
      <c r="AU15" s="324"/>
      <c r="AV15" s="324"/>
      <c r="AW15" s="324"/>
      <c r="AX15" s="324"/>
      <c r="AY15" s="324"/>
      <c r="AZ15" s="324"/>
      <c r="BA15" s="324"/>
      <c r="BB15" s="324"/>
      <c r="BC15" s="324"/>
      <c r="BD15" s="324"/>
      <c r="BE15" s="324"/>
      <c r="BF15" s="324"/>
      <c r="BG15" s="324"/>
      <c r="BH15" s="324"/>
      <c r="BI15" s="324"/>
      <c r="BJ15" s="324"/>
      <c r="BK15" s="324"/>
      <c r="BL15" s="324"/>
    </row>
    <row r="16" spans="1:64" s="319" customFormat="1" ht="10.35" customHeight="1" x14ac:dyDescent="0.2">
      <c r="A16" s="98">
        <v>1</v>
      </c>
      <c r="B16" s="320">
        <f t="shared" ref="B16:AH16" si="99">B7+16000</f>
        <v>29700</v>
      </c>
      <c r="C16" s="320">
        <f t="shared" ref="C16:D16" si="100">C7+16000</f>
        <v>29700</v>
      </c>
      <c r="D16" s="320">
        <f t="shared" si="100"/>
        <v>27800</v>
      </c>
      <c r="E16" s="320">
        <f t="shared" si="99"/>
        <v>34000</v>
      </c>
      <c r="F16" s="320">
        <f t="shared" ref="F16:G16" si="101">F7+16000</f>
        <v>35700</v>
      </c>
      <c r="G16" s="320">
        <f t="shared" si="101"/>
        <v>34000</v>
      </c>
      <c r="H16" s="320">
        <f t="shared" si="99"/>
        <v>27800</v>
      </c>
      <c r="I16" s="320">
        <f t="shared" si="99"/>
        <v>33300</v>
      </c>
      <c r="J16" s="320">
        <f t="shared" ref="J16" si="102">J7+16000</f>
        <v>34000</v>
      </c>
      <c r="K16" s="320">
        <f t="shared" si="99"/>
        <v>33300</v>
      </c>
      <c r="L16" s="320">
        <f t="shared" ref="L16" si="103">L7+16000</f>
        <v>33300</v>
      </c>
      <c r="M16" s="320">
        <f t="shared" si="99"/>
        <v>32100</v>
      </c>
      <c r="N16" s="320">
        <f t="shared" si="99"/>
        <v>32100</v>
      </c>
      <c r="O16" s="320">
        <f t="shared" si="99"/>
        <v>32100</v>
      </c>
      <c r="P16" s="320">
        <f t="shared" si="99"/>
        <v>32100</v>
      </c>
      <c r="Q16" s="320">
        <f t="shared" ref="Q16:R16" si="104">Q7+16000</f>
        <v>33300</v>
      </c>
      <c r="R16" s="320">
        <f t="shared" si="104"/>
        <v>35700</v>
      </c>
      <c r="S16" s="320">
        <f t="shared" ref="S16:T16" si="105">S7+16000</f>
        <v>34000</v>
      </c>
      <c r="T16" s="320">
        <f t="shared" si="105"/>
        <v>33300</v>
      </c>
      <c r="U16" s="320">
        <f t="shared" si="99"/>
        <v>30900</v>
      </c>
      <c r="V16" s="320">
        <f t="shared" ref="V16" si="106">V7+16000</f>
        <v>29700</v>
      </c>
      <c r="W16" s="320">
        <f t="shared" si="99"/>
        <v>30900</v>
      </c>
      <c r="X16" s="320">
        <f t="shared" si="99"/>
        <v>33300</v>
      </c>
      <c r="Y16" s="320">
        <f t="shared" si="99"/>
        <v>32100</v>
      </c>
      <c r="Z16" s="320">
        <f t="shared" ref="Z16" si="107">Z7+16000</f>
        <v>32100</v>
      </c>
      <c r="AA16" s="320">
        <f t="shared" si="99"/>
        <v>33300</v>
      </c>
      <c r="AB16" s="320">
        <f t="shared" ref="AB16" si="108">AB7+16000</f>
        <v>33300</v>
      </c>
      <c r="AC16" s="320">
        <f t="shared" si="99"/>
        <v>33300</v>
      </c>
      <c r="AD16" s="320">
        <f t="shared" ref="AD16" si="109">AD7+16000</f>
        <v>33300</v>
      </c>
      <c r="AE16" s="320">
        <f t="shared" si="99"/>
        <v>32100</v>
      </c>
      <c r="AF16" s="320">
        <f t="shared" si="99"/>
        <v>32100</v>
      </c>
      <c r="AG16" s="320">
        <f t="shared" ref="AG16" si="110">AG7+16000</f>
        <v>29700</v>
      </c>
      <c r="AH16" s="320">
        <f t="shared" si="99"/>
        <v>28500</v>
      </c>
      <c r="AI16" s="320">
        <f t="shared" ref="AI16:AM16" si="111">AI7+16000</f>
        <v>28500</v>
      </c>
      <c r="AJ16" s="320">
        <f t="shared" ref="AJ16" si="112">AJ7+16000</f>
        <v>29700</v>
      </c>
      <c r="AK16" s="320">
        <f t="shared" si="111"/>
        <v>28500</v>
      </c>
      <c r="AL16" s="320">
        <f t="shared" ref="AL16" si="113">AL7+16000</f>
        <v>30900</v>
      </c>
      <c r="AM16" s="320">
        <f t="shared" si="111"/>
        <v>28500</v>
      </c>
      <c r="AN16" s="320">
        <f t="shared" ref="AN16:BL16" si="114">AN7+14000</f>
        <v>25900</v>
      </c>
      <c r="AO16" s="320">
        <f t="shared" si="114"/>
        <v>24000</v>
      </c>
      <c r="AP16" s="320">
        <f t="shared" si="114"/>
        <v>24700</v>
      </c>
      <c r="AQ16" s="320">
        <f t="shared" si="114"/>
        <v>24000</v>
      </c>
      <c r="AR16" s="320">
        <f t="shared" si="114"/>
        <v>24700</v>
      </c>
      <c r="AS16" s="320">
        <f t="shared" si="114"/>
        <v>24000</v>
      </c>
      <c r="AT16" s="320">
        <f t="shared" si="114"/>
        <v>24700</v>
      </c>
      <c r="AU16" s="320">
        <f t="shared" si="114"/>
        <v>24700</v>
      </c>
      <c r="AV16" s="320">
        <f t="shared" si="114"/>
        <v>24000</v>
      </c>
      <c r="AW16" s="320">
        <f t="shared" si="114"/>
        <v>22600</v>
      </c>
      <c r="AX16" s="320">
        <f t="shared" si="114"/>
        <v>23300</v>
      </c>
      <c r="AY16" s="320">
        <f t="shared" si="114"/>
        <v>22600</v>
      </c>
      <c r="AZ16" s="320">
        <f t="shared" si="114"/>
        <v>23300</v>
      </c>
      <c r="BA16" s="320">
        <f t="shared" si="114"/>
        <v>22600</v>
      </c>
      <c r="BB16" s="320">
        <f t="shared" si="114"/>
        <v>23300</v>
      </c>
      <c r="BC16" s="320">
        <f t="shared" si="114"/>
        <v>22600</v>
      </c>
      <c r="BD16" s="320">
        <f t="shared" si="114"/>
        <v>23300</v>
      </c>
      <c r="BE16" s="320">
        <f t="shared" si="114"/>
        <v>22600</v>
      </c>
      <c r="BF16" s="320">
        <f t="shared" si="114"/>
        <v>22800</v>
      </c>
      <c r="BG16" s="320">
        <f t="shared" si="114"/>
        <v>23700</v>
      </c>
      <c r="BH16" s="320">
        <f t="shared" si="114"/>
        <v>22800</v>
      </c>
      <c r="BI16" s="320">
        <f t="shared" ref="BI16" si="115">BI7+14000</f>
        <v>24600</v>
      </c>
      <c r="BJ16" s="320">
        <f t="shared" si="114"/>
        <v>25500</v>
      </c>
      <c r="BK16" s="320">
        <f t="shared" si="114"/>
        <v>25500</v>
      </c>
      <c r="BL16" s="320">
        <f t="shared" si="114"/>
        <v>25500</v>
      </c>
    </row>
    <row r="17" spans="1:64" s="319" customFormat="1" ht="10.35" customHeight="1" x14ac:dyDescent="0.2">
      <c r="A17" s="98">
        <v>2</v>
      </c>
      <c r="B17" s="321">
        <f t="shared" ref="B17:BL17" si="116">B16+1900</f>
        <v>31600</v>
      </c>
      <c r="C17" s="321">
        <f t="shared" si="116"/>
        <v>31600</v>
      </c>
      <c r="D17" s="321">
        <f t="shared" si="116"/>
        <v>29700</v>
      </c>
      <c r="E17" s="321">
        <f t="shared" si="116"/>
        <v>35900</v>
      </c>
      <c r="F17" s="321">
        <f t="shared" si="116"/>
        <v>37600</v>
      </c>
      <c r="G17" s="321">
        <f t="shared" si="116"/>
        <v>35900</v>
      </c>
      <c r="H17" s="321">
        <f t="shared" si="116"/>
        <v>29700</v>
      </c>
      <c r="I17" s="321">
        <f t="shared" si="116"/>
        <v>35200</v>
      </c>
      <c r="J17" s="321">
        <f t="shared" ref="J17" si="117">J16+1900</f>
        <v>35900</v>
      </c>
      <c r="K17" s="321">
        <f t="shared" si="116"/>
        <v>35200</v>
      </c>
      <c r="L17" s="321">
        <f t="shared" si="116"/>
        <v>35200</v>
      </c>
      <c r="M17" s="321">
        <f t="shared" si="116"/>
        <v>34000</v>
      </c>
      <c r="N17" s="321">
        <f t="shared" si="116"/>
        <v>34000</v>
      </c>
      <c r="O17" s="321">
        <f t="shared" si="116"/>
        <v>34000</v>
      </c>
      <c r="P17" s="321">
        <f t="shared" si="116"/>
        <v>34000</v>
      </c>
      <c r="Q17" s="321">
        <f t="shared" si="116"/>
        <v>35200</v>
      </c>
      <c r="R17" s="321">
        <f t="shared" ref="R17" si="118">R16+1900</f>
        <v>37600</v>
      </c>
      <c r="S17" s="321">
        <f t="shared" si="116"/>
        <v>35900</v>
      </c>
      <c r="T17" s="321">
        <f t="shared" si="116"/>
        <v>35200</v>
      </c>
      <c r="U17" s="321">
        <f t="shared" si="116"/>
        <v>32800</v>
      </c>
      <c r="V17" s="321">
        <f t="shared" si="116"/>
        <v>31600</v>
      </c>
      <c r="W17" s="321">
        <f t="shared" si="116"/>
        <v>32800</v>
      </c>
      <c r="X17" s="321">
        <f t="shared" si="116"/>
        <v>35200</v>
      </c>
      <c r="Y17" s="321">
        <f t="shared" si="116"/>
        <v>34000</v>
      </c>
      <c r="Z17" s="321">
        <f t="shared" ref="Z17" si="119">Z16+1900</f>
        <v>34000</v>
      </c>
      <c r="AA17" s="321">
        <f t="shared" si="116"/>
        <v>35200</v>
      </c>
      <c r="AB17" s="321">
        <f t="shared" ref="AB17" si="120">AB16+1900</f>
        <v>35200</v>
      </c>
      <c r="AC17" s="321">
        <f t="shared" si="116"/>
        <v>35200</v>
      </c>
      <c r="AD17" s="321">
        <f t="shared" ref="AD17" si="121">AD16+1900</f>
        <v>35200</v>
      </c>
      <c r="AE17" s="321">
        <f t="shared" si="116"/>
        <v>34000</v>
      </c>
      <c r="AF17" s="321">
        <f t="shared" si="116"/>
        <v>34000</v>
      </c>
      <c r="AG17" s="321">
        <f t="shared" si="116"/>
        <v>31600</v>
      </c>
      <c r="AH17" s="321">
        <f t="shared" si="116"/>
        <v>30400</v>
      </c>
      <c r="AI17" s="321">
        <f t="shared" si="116"/>
        <v>30400</v>
      </c>
      <c r="AJ17" s="321">
        <f t="shared" ref="AJ17" si="122">AJ16+1900</f>
        <v>31600</v>
      </c>
      <c r="AK17" s="321">
        <f t="shared" si="116"/>
        <v>30400</v>
      </c>
      <c r="AL17" s="321">
        <f t="shared" si="116"/>
        <v>32800</v>
      </c>
      <c r="AM17" s="321">
        <f t="shared" si="116"/>
        <v>30400</v>
      </c>
      <c r="AN17" s="321">
        <f t="shared" si="116"/>
        <v>27800</v>
      </c>
      <c r="AO17" s="321">
        <f t="shared" si="116"/>
        <v>25900</v>
      </c>
      <c r="AP17" s="321">
        <f t="shared" si="116"/>
        <v>26600</v>
      </c>
      <c r="AQ17" s="321">
        <f t="shared" si="116"/>
        <v>25900</v>
      </c>
      <c r="AR17" s="321">
        <f t="shared" si="116"/>
        <v>26600</v>
      </c>
      <c r="AS17" s="321">
        <f t="shared" si="116"/>
        <v>25900</v>
      </c>
      <c r="AT17" s="321">
        <f t="shared" si="116"/>
        <v>26600</v>
      </c>
      <c r="AU17" s="321">
        <f t="shared" si="116"/>
        <v>26600</v>
      </c>
      <c r="AV17" s="321">
        <f t="shared" si="116"/>
        <v>25900</v>
      </c>
      <c r="AW17" s="321">
        <f t="shared" si="116"/>
        <v>24500</v>
      </c>
      <c r="AX17" s="321">
        <f t="shared" si="116"/>
        <v>25200</v>
      </c>
      <c r="AY17" s="321">
        <f t="shared" si="116"/>
        <v>24500</v>
      </c>
      <c r="AZ17" s="321">
        <f t="shared" si="116"/>
        <v>25200</v>
      </c>
      <c r="BA17" s="321">
        <f t="shared" si="116"/>
        <v>24500</v>
      </c>
      <c r="BB17" s="321">
        <f t="shared" si="116"/>
        <v>25200</v>
      </c>
      <c r="BC17" s="321">
        <f t="shared" si="116"/>
        <v>24500</v>
      </c>
      <c r="BD17" s="321">
        <f t="shared" si="116"/>
        <v>25200</v>
      </c>
      <c r="BE17" s="321">
        <f t="shared" si="116"/>
        <v>24500</v>
      </c>
      <c r="BF17" s="321">
        <f t="shared" si="116"/>
        <v>24700</v>
      </c>
      <c r="BG17" s="321">
        <f t="shared" si="116"/>
        <v>25600</v>
      </c>
      <c r="BH17" s="321">
        <f t="shared" si="116"/>
        <v>24700</v>
      </c>
      <c r="BI17" s="321">
        <f t="shared" ref="BI17" si="123">BI16+1900</f>
        <v>26500</v>
      </c>
      <c r="BJ17" s="321">
        <f t="shared" si="116"/>
        <v>27400</v>
      </c>
      <c r="BK17" s="321">
        <f t="shared" si="116"/>
        <v>27400</v>
      </c>
      <c r="BL17" s="321">
        <f t="shared" si="116"/>
        <v>27400</v>
      </c>
    </row>
    <row r="18" spans="1:64" s="319" customFormat="1" ht="10.35" customHeight="1" x14ac:dyDescent="0.2">
      <c r="A18" s="97" t="s">
        <v>139</v>
      </c>
      <c r="B18" s="324"/>
      <c r="C18" s="324"/>
      <c r="D18" s="324"/>
      <c r="E18" s="324"/>
      <c r="F18" s="324"/>
      <c r="G18" s="324"/>
      <c r="H18" s="324"/>
      <c r="I18" s="324"/>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c r="AM18" s="324"/>
      <c r="AN18" s="324"/>
      <c r="AO18" s="324"/>
      <c r="AP18" s="324"/>
      <c r="AQ18" s="324"/>
      <c r="AR18" s="324"/>
      <c r="AS18" s="324"/>
      <c r="AT18" s="324"/>
      <c r="AU18" s="324"/>
      <c r="AV18" s="324"/>
      <c r="AW18" s="324"/>
      <c r="AX18" s="324"/>
      <c r="AY18" s="324"/>
      <c r="AZ18" s="324"/>
      <c r="BA18" s="324"/>
      <c r="BB18" s="324"/>
      <c r="BC18" s="324"/>
      <c r="BD18" s="324"/>
      <c r="BE18" s="324"/>
      <c r="BF18" s="324"/>
      <c r="BG18" s="324"/>
      <c r="BH18" s="324"/>
      <c r="BI18" s="324"/>
      <c r="BJ18" s="324"/>
      <c r="BK18" s="324"/>
      <c r="BL18" s="324"/>
    </row>
    <row r="19" spans="1:64" s="319" customFormat="1" ht="10.35" customHeight="1" x14ac:dyDescent="0.2">
      <c r="A19" s="98" t="s">
        <v>78</v>
      </c>
      <c r="B19" s="320">
        <f t="shared" ref="B19:AH19" si="124">B8+45000</f>
        <v>60600</v>
      </c>
      <c r="C19" s="320">
        <f t="shared" ref="C19:D19" si="125">C8+45000</f>
        <v>60600</v>
      </c>
      <c r="D19" s="320">
        <f t="shared" si="125"/>
        <v>58700</v>
      </c>
      <c r="E19" s="320">
        <f t="shared" si="124"/>
        <v>64900</v>
      </c>
      <c r="F19" s="320">
        <f t="shared" ref="F19:G19" si="126">F8+45000</f>
        <v>66600</v>
      </c>
      <c r="G19" s="320">
        <f t="shared" si="126"/>
        <v>64900</v>
      </c>
      <c r="H19" s="320">
        <f t="shared" si="124"/>
        <v>58700</v>
      </c>
      <c r="I19" s="320">
        <f t="shared" si="124"/>
        <v>64200</v>
      </c>
      <c r="J19" s="320">
        <f t="shared" ref="J19" si="127">J8+45000</f>
        <v>64900</v>
      </c>
      <c r="K19" s="320">
        <f t="shared" si="124"/>
        <v>64200</v>
      </c>
      <c r="L19" s="320">
        <f t="shared" ref="L19" si="128">L8+45000</f>
        <v>64200</v>
      </c>
      <c r="M19" s="320">
        <f t="shared" si="124"/>
        <v>63000</v>
      </c>
      <c r="N19" s="320">
        <f t="shared" si="124"/>
        <v>63000</v>
      </c>
      <c r="O19" s="320">
        <f t="shared" si="124"/>
        <v>63000</v>
      </c>
      <c r="P19" s="320">
        <f t="shared" si="124"/>
        <v>63000</v>
      </c>
      <c r="Q19" s="320">
        <f t="shared" ref="Q19:R19" si="129">Q8+45000</f>
        <v>64200</v>
      </c>
      <c r="R19" s="320">
        <f t="shared" si="129"/>
        <v>66600</v>
      </c>
      <c r="S19" s="320">
        <f t="shared" ref="S19:T19" si="130">S8+45000</f>
        <v>64900</v>
      </c>
      <c r="T19" s="320">
        <f t="shared" si="130"/>
        <v>64200</v>
      </c>
      <c r="U19" s="320">
        <f t="shared" si="124"/>
        <v>61800</v>
      </c>
      <c r="V19" s="320">
        <f t="shared" ref="V19" si="131">V8+45000</f>
        <v>60600</v>
      </c>
      <c r="W19" s="320">
        <f t="shared" si="124"/>
        <v>61800</v>
      </c>
      <c r="X19" s="320">
        <f t="shared" si="124"/>
        <v>64200</v>
      </c>
      <c r="Y19" s="320">
        <f t="shared" si="124"/>
        <v>63000</v>
      </c>
      <c r="Z19" s="320">
        <f t="shared" ref="Z19" si="132">Z8+45000</f>
        <v>63000</v>
      </c>
      <c r="AA19" s="320">
        <f t="shared" si="124"/>
        <v>64200</v>
      </c>
      <c r="AB19" s="320">
        <f t="shared" ref="AB19" si="133">AB8+45000</f>
        <v>64200</v>
      </c>
      <c r="AC19" s="320">
        <f t="shared" si="124"/>
        <v>64200</v>
      </c>
      <c r="AD19" s="320">
        <f t="shared" ref="AD19" si="134">AD8+45000</f>
        <v>64200</v>
      </c>
      <c r="AE19" s="320">
        <f t="shared" si="124"/>
        <v>63000</v>
      </c>
      <c r="AF19" s="320">
        <f t="shared" si="124"/>
        <v>63000</v>
      </c>
      <c r="AG19" s="320">
        <f t="shared" ref="AG19" si="135">AG8+45000</f>
        <v>60600</v>
      </c>
      <c r="AH19" s="320">
        <f t="shared" si="124"/>
        <v>59400</v>
      </c>
      <c r="AI19" s="320">
        <f t="shared" ref="AI19:AM19" si="136">AI8+45000</f>
        <v>59400</v>
      </c>
      <c r="AJ19" s="320">
        <f t="shared" ref="AJ19" si="137">AJ8+45000</f>
        <v>60600</v>
      </c>
      <c r="AK19" s="320">
        <f t="shared" si="136"/>
        <v>59400</v>
      </c>
      <c r="AL19" s="320">
        <f t="shared" ref="AL19" si="138">AL8+45000</f>
        <v>61800</v>
      </c>
      <c r="AM19" s="320">
        <f t="shared" si="136"/>
        <v>59400</v>
      </c>
      <c r="AN19" s="320">
        <f t="shared" ref="AN19:BE19" si="139">AN8+35000</f>
        <v>48800</v>
      </c>
      <c r="AO19" s="320">
        <f t="shared" si="139"/>
        <v>46900</v>
      </c>
      <c r="AP19" s="320">
        <f t="shared" si="139"/>
        <v>47600</v>
      </c>
      <c r="AQ19" s="320">
        <f t="shared" si="139"/>
        <v>46900</v>
      </c>
      <c r="AR19" s="320">
        <f t="shared" si="139"/>
        <v>47600</v>
      </c>
      <c r="AS19" s="320">
        <f t="shared" si="139"/>
        <v>46900</v>
      </c>
      <c r="AT19" s="320">
        <f t="shared" si="139"/>
        <v>47600</v>
      </c>
      <c r="AU19" s="320">
        <f t="shared" si="139"/>
        <v>47600</v>
      </c>
      <c r="AV19" s="320">
        <f t="shared" si="139"/>
        <v>46900</v>
      </c>
      <c r="AW19" s="320">
        <f t="shared" si="139"/>
        <v>45500</v>
      </c>
      <c r="AX19" s="320">
        <f t="shared" si="139"/>
        <v>46200</v>
      </c>
      <c r="AY19" s="320">
        <f t="shared" si="139"/>
        <v>45500</v>
      </c>
      <c r="AZ19" s="320">
        <f t="shared" si="139"/>
        <v>46200</v>
      </c>
      <c r="BA19" s="320">
        <f t="shared" si="139"/>
        <v>45500</v>
      </c>
      <c r="BB19" s="320">
        <f t="shared" si="139"/>
        <v>46200</v>
      </c>
      <c r="BC19" s="320">
        <f t="shared" si="139"/>
        <v>45500</v>
      </c>
      <c r="BD19" s="320">
        <f t="shared" si="139"/>
        <v>46200</v>
      </c>
      <c r="BE19" s="320">
        <f t="shared" si="139"/>
        <v>45500</v>
      </c>
      <c r="BF19" s="320">
        <f t="shared" ref="BF19:BL19" si="140">BF8+45000</f>
        <v>55700</v>
      </c>
      <c r="BG19" s="320">
        <f t="shared" si="140"/>
        <v>56600</v>
      </c>
      <c r="BH19" s="320">
        <f t="shared" si="140"/>
        <v>55700</v>
      </c>
      <c r="BI19" s="320">
        <f t="shared" ref="BI19" si="141">BI8+45000</f>
        <v>57500</v>
      </c>
      <c r="BJ19" s="320">
        <f t="shared" si="140"/>
        <v>58400</v>
      </c>
      <c r="BK19" s="320">
        <f t="shared" si="140"/>
        <v>58400</v>
      </c>
      <c r="BL19" s="320">
        <f t="shared" si="140"/>
        <v>58400</v>
      </c>
    </row>
    <row r="20" spans="1:64" s="319" customFormat="1" ht="10.35" customHeight="1" x14ac:dyDescent="0.2">
      <c r="A20" s="97" t="s">
        <v>138</v>
      </c>
      <c r="B20" s="324"/>
      <c r="C20" s="324"/>
      <c r="D20" s="324"/>
      <c r="E20" s="324"/>
      <c r="F20" s="324"/>
      <c r="G20" s="324"/>
      <c r="H20" s="324"/>
      <c r="I20" s="324"/>
      <c r="J20" s="324"/>
      <c r="K20" s="324"/>
      <c r="L20" s="324"/>
      <c r="M20" s="324"/>
      <c r="N20" s="324"/>
      <c r="O20" s="324"/>
      <c r="P20" s="324"/>
      <c r="Q20" s="324"/>
      <c r="R20" s="324"/>
      <c r="S20" s="324"/>
      <c r="T20" s="324"/>
      <c r="U20" s="324"/>
      <c r="V20" s="324"/>
      <c r="W20" s="324"/>
      <c r="X20" s="324"/>
      <c r="Y20" s="324"/>
      <c r="Z20" s="324"/>
      <c r="AA20" s="324"/>
      <c r="AB20" s="324"/>
      <c r="AC20" s="324"/>
      <c r="AD20" s="324"/>
      <c r="AE20" s="324"/>
      <c r="AF20" s="324"/>
      <c r="AG20" s="324"/>
      <c r="AH20" s="324"/>
      <c r="AI20" s="324"/>
      <c r="AJ20" s="324"/>
      <c r="AK20" s="324"/>
      <c r="AL20" s="324"/>
      <c r="AM20" s="324"/>
      <c r="AN20" s="324"/>
      <c r="AO20" s="324"/>
      <c r="AP20" s="324"/>
      <c r="AQ20" s="324"/>
      <c r="AR20" s="324"/>
      <c r="AS20" s="324"/>
      <c r="AT20" s="324"/>
      <c r="AU20" s="324"/>
      <c r="AV20" s="324"/>
      <c r="AW20" s="324"/>
      <c r="AX20" s="324"/>
      <c r="AY20" s="324"/>
      <c r="AZ20" s="324"/>
      <c r="BA20" s="324"/>
      <c r="BB20" s="324"/>
      <c r="BC20" s="324"/>
      <c r="BD20" s="324"/>
      <c r="BE20" s="324"/>
      <c r="BF20" s="324"/>
      <c r="BG20" s="324"/>
      <c r="BH20" s="324"/>
      <c r="BI20" s="324"/>
      <c r="BJ20" s="324"/>
      <c r="BK20" s="324"/>
      <c r="BL20" s="324"/>
    </row>
    <row r="21" spans="1:64" s="319" customFormat="1" x14ac:dyDescent="0.2">
      <c r="A21" s="98" t="s">
        <v>67</v>
      </c>
      <c r="B21" s="320">
        <f t="shared" ref="B21:AH21" si="142">B8+65000</f>
        <v>80600</v>
      </c>
      <c r="C21" s="320">
        <f t="shared" ref="C21:D21" si="143">C8+65000</f>
        <v>80600</v>
      </c>
      <c r="D21" s="320">
        <f t="shared" si="143"/>
        <v>78700</v>
      </c>
      <c r="E21" s="320">
        <f t="shared" si="142"/>
        <v>84900</v>
      </c>
      <c r="F21" s="320">
        <f t="shared" ref="F21:G21" si="144">F8+65000</f>
        <v>86600</v>
      </c>
      <c r="G21" s="320">
        <f t="shared" si="144"/>
        <v>84900</v>
      </c>
      <c r="H21" s="320">
        <f t="shared" si="142"/>
        <v>78700</v>
      </c>
      <c r="I21" s="320">
        <f t="shared" si="142"/>
        <v>84200</v>
      </c>
      <c r="J21" s="320">
        <f t="shared" ref="J21" si="145">J8+65000</f>
        <v>84900</v>
      </c>
      <c r="K21" s="320">
        <f t="shared" si="142"/>
        <v>84200</v>
      </c>
      <c r="L21" s="320">
        <f t="shared" ref="L21" si="146">L8+65000</f>
        <v>84200</v>
      </c>
      <c r="M21" s="320">
        <f t="shared" si="142"/>
        <v>83000</v>
      </c>
      <c r="N21" s="320">
        <f t="shared" si="142"/>
        <v>83000</v>
      </c>
      <c r="O21" s="320">
        <f t="shared" si="142"/>
        <v>83000</v>
      </c>
      <c r="P21" s="320">
        <f t="shared" si="142"/>
        <v>83000</v>
      </c>
      <c r="Q21" s="320">
        <f t="shared" ref="Q21:R21" si="147">Q8+65000</f>
        <v>84200</v>
      </c>
      <c r="R21" s="320">
        <f t="shared" si="147"/>
        <v>86600</v>
      </c>
      <c r="S21" s="320">
        <f t="shared" ref="S21:T21" si="148">S8+65000</f>
        <v>84900</v>
      </c>
      <c r="T21" s="320">
        <f t="shared" si="148"/>
        <v>84200</v>
      </c>
      <c r="U21" s="320">
        <f t="shared" si="142"/>
        <v>81800</v>
      </c>
      <c r="V21" s="320">
        <f t="shared" ref="V21" si="149">V8+65000</f>
        <v>80600</v>
      </c>
      <c r="W21" s="320">
        <f t="shared" si="142"/>
        <v>81800</v>
      </c>
      <c r="X21" s="320">
        <f t="shared" si="142"/>
        <v>84200</v>
      </c>
      <c r="Y21" s="320">
        <f t="shared" si="142"/>
        <v>83000</v>
      </c>
      <c r="Z21" s="320">
        <f t="shared" ref="Z21" si="150">Z8+65000</f>
        <v>83000</v>
      </c>
      <c r="AA21" s="320">
        <f t="shared" si="142"/>
        <v>84200</v>
      </c>
      <c r="AB21" s="320">
        <f t="shared" ref="AB21" si="151">AB8+65000</f>
        <v>84200</v>
      </c>
      <c r="AC21" s="320">
        <f t="shared" si="142"/>
        <v>84200</v>
      </c>
      <c r="AD21" s="320">
        <f t="shared" ref="AD21" si="152">AD8+65000</f>
        <v>84200</v>
      </c>
      <c r="AE21" s="320">
        <f t="shared" si="142"/>
        <v>83000</v>
      </c>
      <c r="AF21" s="320">
        <f t="shared" si="142"/>
        <v>83000</v>
      </c>
      <c r="AG21" s="320">
        <f t="shared" ref="AG21" si="153">AG8+65000</f>
        <v>80600</v>
      </c>
      <c r="AH21" s="320">
        <f t="shared" si="142"/>
        <v>79400</v>
      </c>
      <c r="AI21" s="320">
        <f t="shared" ref="AI21:AM21" si="154">AI8+65000</f>
        <v>79400</v>
      </c>
      <c r="AJ21" s="320">
        <f t="shared" ref="AJ21" si="155">AJ8+65000</f>
        <v>80600</v>
      </c>
      <c r="AK21" s="320">
        <f t="shared" si="154"/>
        <v>79400</v>
      </c>
      <c r="AL21" s="320">
        <f t="shared" ref="AL21" si="156">AL8+65000</f>
        <v>81800</v>
      </c>
      <c r="AM21" s="320">
        <f t="shared" si="154"/>
        <v>79400</v>
      </c>
      <c r="AN21" s="320">
        <f t="shared" ref="AN21:BE21" si="157">AN8+55000</f>
        <v>68800</v>
      </c>
      <c r="AO21" s="320">
        <f t="shared" si="157"/>
        <v>66900</v>
      </c>
      <c r="AP21" s="320">
        <f t="shared" si="157"/>
        <v>67600</v>
      </c>
      <c r="AQ21" s="320">
        <f t="shared" si="157"/>
        <v>66900</v>
      </c>
      <c r="AR21" s="320">
        <f t="shared" si="157"/>
        <v>67600</v>
      </c>
      <c r="AS21" s="320">
        <f t="shared" si="157"/>
        <v>66900</v>
      </c>
      <c r="AT21" s="320">
        <f t="shared" si="157"/>
        <v>67600</v>
      </c>
      <c r="AU21" s="320">
        <f t="shared" si="157"/>
        <v>67600</v>
      </c>
      <c r="AV21" s="320">
        <f t="shared" si="157"/>
        <v>66900</v>
      </c>
      <c r="AW21" s="320">
        <f t="shared" si="157"/>
        <v>65500</v>
      </c>
      <c r="AX21" s="320">
        <f t="shared" si="157"/>
        <v>66200</v>
      </c>
      <c r="AY21" s="320">
        <f t="shared" si="157"/>
        <v>65500</v>
      </c>
      <c r="AZ21" s="320">
        <f t="shared" si="157"/>
        <v>66200</v>
      </c>
      <c r="BA21" s="320">
        <f t="shared" si="157"/>
        <v>65500</v>
      </c>
      <c r="BB21" s="320">
        <f t="shared" si="157"/>
        <v>66200</v>
      </c>
      <c r="BC21" s="320">
        <f t="shared" si="157"/>
        <v>65500</v>
      </c>
      <c r="BD21" s="320">
        <f t="shared" si="157"/>
        <v>66200</v>
      </c>
      <c r="BE21" s="320">
        <f t="shared" si="157"/>
        <v>65500</v>
      </c>
      <c r="BF21" s="320">
        <f t="shared" ref="BF21:BL21" si="158">BF8+70000</f>
        <v>80700</v>
      </c>
      <c r="BG21" s="320">
        <f t="shared" si="158"/>
        <v>81600</v>
      </c>
      <c r="BH21" s="320">
        <f t="shared" si="158"/>
        <v>80700</v>
      </c>
      <c r="BI21" s="320">
        <f t="shared" ref="BI21" si="159">BI8+70000</f>
        <v>82500</v>
      </c>
      <c r="BJ21" s="320">
        <f t="shared" si="158"/>
        <v>83400</v>
      </c>
      <c r="BK21" s="320">
        <f t="shared" si="158"/>
        <v>83400</v>
      </c>
      <c r="BL21" s="320">
        <f t="shared" si="158"/>
        <v>83400</v>
      </c>
    </row>
    <row r="22" spans="1:64" s="319" customFormat="1" ht="24" x14ac:dyDescent="0.2">
      <c r="A22" s="211" t="s">
        <v>261</v>
      </c>
      <c r="B22" s="325"/>
      <c r="C22" s="325"/>
      <c r="D22" s="325"/>
      <c r="E22" s="325"/>
      <c r="F22" s="325"/>
      <c r="G22" s="325"/>
      <c r="H22" s="325"/>
      <c r="I22" s="325"/>
      <c r="J22" s="325"/>
      <c r="K22" s="325"/>
      <c r="L22" s="325"/>
      <c r="M22" s="325"/>
      <c r="N22" s="325"/>
      <c r="O22" s="325"/>
      <c r="P22" s="325"/>
      <c r="Q22" s="325"/>
      <c r="R22" s="325"/>
      <c r="S22" s="325"/>
      <c r="T22" s="325"/>
      <c r="U22" s="325"/>
      <c r="V22" s="325"/>
      <c r="W22" s="325"/>
      <c r="X22" s="325"/>
      <c r="Y22" s="325"/>
      <c r="Z22" s="325"/>
      <c r="AA22" s="325"/>
      <c r="AB22" s="325"/>
      <c r="AC22" s="325"/>
      <c r="AD22" s="325"/>
      <c r="AE22" s="325"/>
      <c r="AF22" s="325"/>
      <c r="AG22" s="325"/>
      <c r="AH22" s="325"/>
      <c r="AI22" s="325"/>
      <c r="AJ22" s="325"/>
      <c r="AK22" s="325"/>
      <c r="AL22" s="325"/>
      <c r="AM22" s="325"/>
    </row>
    <row r="23" spans="1:64" ht="9.6" customHeight="1" x14ac:dyDescent="0.2"/>
    <row r="24" spans="1:64" ht="9" hidden="1" customHeight="1" x14ac:dyDescent="0.2">
      <c r="A24" s="72"/>
    </row>
    <row r="25" spans="1:64" ht="10.7" customHeight="1" thickBot="1" x14ac:dyDescent="0.25">
      <c r="A25" s="72"/>
    </row>
    <row r="26" spans="1:64" x14ac:dyDescent="0.2">
      <c r="A26" s="159" t="s">
        <v>128</v>
      </c>
    </row>
    <row r="27" spans="1:64" ht="13.35" customHeight="1" x14ac:dyDescent="0.2">
      <c r="A27" s="92" t="s">
        <v>129</v>
      </c>
    </row>
    <row r="28" spans="1:64" s="317" customFormat="1" ht="13.35" customHeight="1" x14ac:dyDescent="0.2">
      <c r="A28" s="92" t="s">
        <v>130</v>
      </c>
    </row>
    <row r="29" spans="1:64" s="317" customFormat="1" ht="24" x14ac:dyDescent="0.2">
      <c r="A29" s="108" t="s">
        <v>131</v>
      </c>
    </row>
    <row r="30" spans="1:64" ht="13.35" customHeight="1" thickBot="1" x14ac:dyDescent="0.25">
      <c r="A30" s="92" t="s">
        <v>247</v>
      </c>
    </row>
    <row r="31" spans="1:64" ht="13.5" thickBot="1" x14ac:dyDescent="0.25">
      <c r="A31" s="159" t="s">
        <v>133</v>
      </c>
    </row>
    <row r="32" spans="1:64" ht="48.75" thickBot="1" x14ac:dyDescent="0.25">
      <c r="A32" s="274" t="s">
        <v>394</v>
      </c>
    </row>
  </sheetData>
  <phoneticPr fontId="10" type="noConversion"/>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42"/>
  <sheetViews>
    <sheetView zoomScale="90" zoomScaleNormal="90" workbookViewId="0">
      <pane xSplit="1" topLeftCell="B1" activePane="topRight" state="frozen"/>
      <selection pane="topRight" activeCell="C23" sqref="C23"/>
    </sheetView>
  </sheetViews>
  <sheetFormatPr defaultColWidth="9" defaultRowHeight="12" x14ac:dyDescent="0.2"/>
  <cols>
    <col min="1" max="1" width="80.5703125" style="293" customWidth="1"/>
    <col min="2" max="16384" width="9" style="293"/>
  </cols>
  <sheetData>
    <row r="1" spans="1:4" ht="11.45" customHeight="1" x14ac:dyDescent="0.2">
      <c r="A1" s="94" t="s">
        <v>134</v>
      </c>
    </row>
    <row r="2" spans="1:4" ht="11.45" customHeight="1" x14ac:dyDescent="0.2">
      <c r="A2" s="337" t="s">
        <v>387</v>
      </c>
    </row>
    <row r="3" spans="1:4" ht="11.45" customHeight="1" x14ac:dyDescent="0.2">
      <c r="A3" s="218"/>
    </row>
    <row r="4" spans="1:4" ht="11.45" customHeight="1" x14ac:dyDescent="0.2">
      <c r="A4" s="218" t="s">
        <v>125</v>
      </c>
      <c r="B4" s="314" t="e">
        <f>'РБ ВВ 10(2025) |FIT15'!#REF!</f>
        <v>#REF!</v>
      </c>
      <c r="C4" s="314" t="e">
        <f>'РБ ВВ 10(2025) |FIT15'!#REF!</f>
        <v>#REF!</v>
      </c>
      <c r="D4" s="344" t="e">
        <f>'РБ ВВ 10(2025) |FIT15'!#REF!</f>
        <v>#REF!</v>
      </c>
    </row>
    <row r="5" spans="1:4" s="34" customFormat="1" ht="21.6" customHeight="1" x14ac:dyDescent="0.2">
      <c r="A5" s="67" t="s">
        <v>124</v>
      </c>
      <c r="B5" s="314" t="e">
        <f>'РБ ВВ 10(2025) |FIT15'!#REF!</f>
        <v>#REF!</v>
      </c>
      <c r="C5" s="314" t="e">
        <f>'РБ ВВ 10(2025) |FIT15'!#REF!</f>
        <v>#REF!</v>
      </c>
      <c r="D5" s="344" t="e">
        <f>'РБ ВВ 10(2025) |FIT15'!#REF!</f>
        <v>#REF!</v>
      </c>
    </row>
    <row r="6" spans="1:4" x14ac:dyDescent="0.2">
      <c r="A6" s="74" t="s">
        <v>148</v>
      </c>
    </row>
    <row r="7" spans="1:4" x14ac:dyDescent="0.2">
      <c r="A7" s="294">
        <v>1</v>
      </c>
      <c r="B7" s="316" t="e">
        <f>'C завтраками| Bed and breakfast'!#REF!</f>
        <v>#REF!</v>
      </c>
      <c r="C7" s="316" t="e">
        <f>'C завтраками| Bed and breakfast'!#REF!</f>
        <v>#REF!</v>
      </c>
      <c r="D7" s="316" t="e">
        <f>'C завтраками| Bed and breakfast'!#REF!</f>
        <v>#REF!</v>
      </c>
    </row>
    <row r="8" spans="1:4" x14ac:dyDescent="0.2">
      <c r="A8" s="294">
        <v>2</v>
      </c>
      <c r="B8" s="316" t="e">
        <f>'C завтраками| Bed and breakfast'!#REF!</f>
        <v>#REF!</v>
      </c>
      <c r="C8" s="316" t="e">
        <f>'C завтраками| Bed and breakfast'!#REF!</f>
        <v>#REF!</v>
      </c>
      <c r="D8" s="316" t="e">
        <f>'C завтраками| Bed and breakfast'!#REF!</f>
        <v>#REF!</v>
      </c>
    </row>
    <row r="9" spans="1:4" x14ac:dyDescent="0.2">
      <c r="A9" s="74" t="s">
        <v>149</v>
      </c>
      <c r="B9" s="316"/>
      <c r="C9" s="316"/>
      <c r="D9" s="316"/>
    </row>
    <row r="10" spans="1:4" x14ac:dyDescent="0.2">
      <c r="A10" s="294">
        <v>1</v>
      </c>
      <c r="B10" s="316" t="e">
        <f>'C завтраками| Bed and breakfast'!#REF!</f>
        <v>#REF!</v>
      </c>
      <c r="C10" s="316" t="e">
        <f>'C завтраками| Bed and breakfast'!#REF!</f>
        <v>#REF!</v>
      </c>
      <c r="D10" s="316" t="e">
        <f>'C завтраками| Bed and breakfast'!#REF!</f>
        <v>#REF!</v>
      </c>
    </row>
    <row r="11" spans="1:4" x14ac:dyDescent="0.2">
      <c r="A11" s="294">
        <v>2</v>
      </c>
      <c r="B11" s="316" t="e">
        <f>'C завтраками| Bed and breakfast'!#REF!</f>
        <v>#REF!</v>
      </c>
      <c r="C11" s="316" t="e">
        <f>'C завтраками| Bed and breakfast'!#REF!</f>
        <v>#REF!</v>
      </c>
      <c r="D11" s="316" t="e">
        <f>'C завтраками| Bed and breakfast'!#REF!</f>
        <v>#REF!</v>
      </c>
    </row>
    <row r="12" spans="1:4" x14ac:dyDescent="0.2">
      <c r="A12" s="97" t="s">
        <v>135</v>
      </c>
      <c r="B12" s="316"/>
      <c r="C12" s="316"/>
      <c r="D12" s="316"/>
    </row>
    <row r="13" spans="1:4" x14ac:dyDescent="0.2">
      <c r="A13" s="299">
        <v>1</v>
      </c>
      <c r="B13" s="316" t="e">
        <f>'C завтраками| Bed and breakfast'!#REF!</f>
        <v>#REF!</v>
      </c>
      <c r="C13" s="316" t="e">
        <f>'C завтраками| Bed and breakfast'!#REF!</f>
        <v>#REF!</v>
      </c>
      <c r="D13" s="316" t="e">
        <f>'C завтраками| Bed and breakfast'!#REF!</f>
        <v>#REF!</v>
      </c>
    </row>
    <row r="14" spans="1:4" x14ac:dyDescent="0.2">
      <c r="A14" s="299">
        <v>2</v>
      </c>
      <c r="B14" s="316" t="e">
        <f>'C завтраками| Bed and breakfast'!#REF!</f>
        <v>#REF!</v>
      </c>
      <c r="C14" s="316" t="e">
        <f>'C завтраками| Bed and breakfast'!#REF!</f>
        <v>#REF!</v>
      </c>
      <c r="D14" s="316" t="e">
        <f>'C завтраками| Bed and breakfast'!#REF!</f>
        <v>#REF!</v>
      </c>
    </row>
    <row r="15" spans="1:4" x14ac:dyDescent="0.2">
      <c r="A15" s="97" t="s">
        <v>137</v>
      </c>
      <c r="B15" s="316"/>
      <c r="C15" s="316"/>
      <c r="D15" s="316"/>
    </row>
    <row r="16" spans="1:4" x14ac:dyDescent="0.2">
      <c r="A16" s="299">
        <v>1</v>
      </c>
      <c r="B16" s="316" t="e">
        <f>'C завтраками| Bed and breakfast'!#REF!</f>
        <v>#REF!</v>
      </c>
      <c r="C16" s="316" t="e">
        <f>'C завтраками| Bed and breakfast'!#REF!</f>
        <v>#REF!</v>
      </c>
      <c r="D16" s="316" t="e">
        <f>'C завтраками| Bed and breakfast'!#REF!</f>
        <v>#REF!</v>
      </c>
    </row>
    <row r="17" spans="1:4" x14ac:dyDescent="0.2">
      <c r="A17" s="299">
        <v>2</v>
      </c>
      <c r="B17" s="316" t="e">
        <f>'C завтраками| Bed and breakfast'!#REF!</f>
        <v>#REF!</v>
      </c>
      <c r="C17" s="316" t="e">
        <f>'C завтраками| Bed and breakfast'!#REF!</f>
        <v>#REF!</v>
      </c>
      <c r="D17" s="316" t="e">
        <f>'C завтраками| Bed and breakfast'!#REF!</f>
        <v>#REF!</v>
      </c>
    </row>
    <row r="18" spans="1:4" x14ac:dyDescent="0.2">
      <c r="A18" s="97" t="s">
        <v>139</v>
      </c>
      <c r="B18" s="316"/>
      <c r="C18" s="316"/>
      <c r="D18" s="316"/>
    </row>
    <row r="19" spans="1:4" x14ac:dyDescent="0.2">
      <c r="A19" s="299" t="s">
        <v>78</v>
      </c>
      <c r="B19" s="316" t="e">
        <f>'C завтраками| Bed and breakfast'!#REF!</f>
        <v>#REF!</v>
      </c>
      <c r="C19" s="316" t="e">
        <f>'C завтраками| Bed and breakfast'!#REF!</f>
        <v>#REF!</v>
      </c>
      <c r="D19" s="316" t="e">
        <f>'C завтраками| Bed and breakfast'!#REF!</f>
        <v>#REF!</v>
      </c>
    </row>
    <row r="20" spans="1:4" x14ac:dyDescent="0.2">
      <c r="A20" s="97" t="s">
        <v>138</v>
      </c>
      <c r="B20" s="316"/>
      <c r="C20" s="316"/>
      <c r="D20" s="316"/>
    </row>
    <row r="21" spans="1:4" x14ac:dyDescent="0.2">
      <c r="A21" s="299" t="s">
        <v>67</v>
      </c>
      <c r="B21" s="316" t="e">
        <f>'C завтраками| Bed and breakfast'!#REF!</f>
        <v>#REF!</v>
      </c>
      <c r="C21" s="316" t="e">
        <f>'C завтраками| Bed and breakfast'!#REF!</f>
        <v>#REF!</v>
      </c>
      <c r="D21" s="316" t="e">
        <f>'C завтраками| Bed and breakfast'!#REF!</f>
        <v>#REF!</v>
      </c>
    </row>
    <row r="22" spans="1:4" x14ac:dyDescent="0.2">
      <c r="A22" s="158"/>
    </row>
    <row r="23" spans="1:4" ht="12.75" thickBot="1" x14ac:dyDescent="0.25">
      <c r="A23" s="158"/>
    </row>
    <row r="24" spans="1:4" ht="12.75" thickBot="1" x14ac:dyDescent="0.25">
      <c r="A24" s="160" t="s">
        <v>128</v>
      </c>
    </row>
    <row r="25" spans="1:4" customFormat="1" ht="30.75" customHeight="1" x14ac:dyDescent="0.2">
      <c r="A25" s="338" t="s">
        <v>388</v>
      </c>
    </row>
    <row r="26" spans="1:4" x14ac:dyDescent="0.2">
      <c r="A26" s="234" t="s">
        <v>389</v>
      </c>
    </row>
    <row r="27" spans="1:4" x14ac:dyDescent="0.2">
      <c r="A27" s="234" t="s">
        <v>390</v>
      </c>
    </row>
    <row r="28" spans="1:4" x14ac:dyDescent="0.2">
      <c r="A28" s="234" t="s">
        <v>129</v>
      </c>
    </row>
    <row r="29" spans="1:4" x14ac:dyDescent="0.2">
      <c r="A29" s="234" t="s">
        <v>130</v>
      </c>
    </row>
    <row r="30" spans="1:4" ht="12" customHeight="1" x14ac:dyDescent="0.2">
      <c r="A30" s="108" t="s">
        <v>131</v>
      </c>
    </row>
    <row r="31" spans="1:4" x14ac:dyDescent="0.2">
      <c r="A31" s="234" t="s">
        <v>247</v>
      </c>
    </row>
    <row r="32" spans="1:4" ht="11.45" customHeight="1" x14ac:dyDescent="0.2">
      <c r="A32" s="297"/>
    </row>
    <row r="33" spans="1:1" x14ac:dyDescent="0.2">
      <c r="A33" s="337" t="s">
        <v>143</v>
      </c>
    </row>
    <row r="34" spans="1:1" ht="24" x14ac:dyDescent="0.2">
      <c r="A34" s="339" t="s">
        <v>391</v>
      </c>
    </row>
    <row r="35" spans="1:1" ht="24" x14ac:dyDescent="0.2">
      <c r="A35" s="340" t="s">
        <v>392</v>
      </c>
    </row>
    <row r="36" spans="1:1" x14ac:dyDescent="0.2">
      <c r="A36" s="234"/>
    </row>
    <row r="37" spans="1:1" x14ac:dyDescent="0.2">
      <c r="A37" s="341" t="s">
        <v>133</v>
      </c>
    </row>
    <row r="38" spans="1:1" ht="24" x14ac:dyDescent="0.2">
      <c r="A38" s="342" t="s">
        <v>154</v>
      </c>
    </row>
    <row r="39" spans="1:1" ht="24" x14ac:dyDescent="0.2">
      <c r="A39" s="342" t="s">
        <v>155</v>
      </c>
    </row>
    <row r="40" spans="1:1" ht="12.75" thickBot="1" x14ac:dyDescent="0.25"/>
    <row r="41" spans="1:1" ht="12.75" thickBot="1" x14ac:dyDescent="0.25">
      <c r="A41" s="160" t="s">
        <v>313</v>
      </c>
    </row>
    <row r="42" spans="1:1" x14ac:dyDescent="0.2">
      <c r="A42" s="253" t="s">
        <v>393</v>
      </c>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1"/>
  <sheetViews>
    <sheetView zoomScale="90" zoomScaleNormal="90" workbookViewId="0">
      <pane xSplit="1" topLeftCell="B1" activePane="topRight" state="frozen"/>
      <selection pane="topRight" activeCell="G31" sqref="G31"/>
    </sheetView>
  </sheetViews>
  <sheetFormatPr defaultColWidth="9" defaultRowHeight="12" x14ac:dyDescent="0.2"/>
  <cols>
    <col min="1" max="1" width="80.5703125" style="293" customWidth="1"/>
    <col min="2" max="16384" width="9" style="293"/>
  </cols>
  <sheetData>
    <row r="1" spans="1:4" ht="11.45" customHeight="1" x14ac:dyDescent="0.2">
      <c r="A1" s="94" t="s">
        <v>134</v>
      </c>
    </row>
    <row r="2" spans="1:4" ht="15" customHeight="1" x14ac:dyDescent="0.2">
      <c r="A2" s="337" t="s">
        <v>387</v>
      </c>
    </row>
    <row r="3" spans="1:4" s="34" customFormat="1" ht="21.6" customHeight="1" x14ac:dyDescent="0.2">
      <c r="A3" s="67" t="s">
        <v>124</v>
      </c>
      <c r="B3" s="344" t="e">
        <f>'Каникулы в Мовенпик |COMM'!B4</f>
        <v>#REF!</v>
      </c>
      <c r="C3" s="344" t="e">
        <f>'Каникулы в Мовенпик |COMM'!C4</f>
        <v>#REF!</v>
      </c>
      <c r="D3" s="344" t="e">
        <f>'Каникулы в Мовенпик |COMM'!D4</f>
        <v>#REF!</v>
      </c>
    </row>
    <row r="4" spans="1:4" s="34" customFormat="1" ht="21.6" customHeight="1" x14ac:dyDescent="0.2">
      <c r="A4" s="327"/>
      <c r="B4" s="344" t="e">
        <f>'Каникулы в Мовенпик |COMM'!B5</f>
        <v>#REF!</v>
      </c>
      <c r="C4" s="344" t="e">
        <f>'Каникулы в Мовенпик |COMM'!C5</f>
        <v>#REF!</v>
      </c>
      <c r="D4" s="344" t="e">
        <f>'Каникулы в Мовенпик |COMM'!D5</f>
        <v>#REF!</v>
      </c>
    </row>
    <row r="5" spans="1:4" x14ac:dyDescent="0.2">
      <c r="A5" s="74" t="s">
        <v>148</v>
      </c>
      <c r="B5" s="312"/>
      <c r="C5" s="312"/>
      <c r="D5" s="312"/>
    </row>
    <row r="6" spans="1:4" x14ac:dyDescent="0.2">
      <c r="A6" s="294">
        <v>1</v>
      </c>
      <c r="B6" s="345" t="e">
        <f>'Каникулы в Мовенпик |COMM'!B7</f>
        <v>#REF!</v>
      </c>
      <c r="C6" s="345" t="e">
        <f>'Каникулы в Мовенпик |COMM'!C7</f>
        <v>#REF!</v>
      </c>
      <c r="D6" s="345" t="e">
        <f>'Каникулы в Мовенпик |COMM'!D7</f>
        <v>#REF!</v>
      </c>
    </row>
    <row r="7" spans="1:4" x14ac:dyDescent="0.2">
      <c r="A7" s="294">
        <v>2</v>
      </c>
      <c r="B7" s="345" t="e">
        <f>'Каникулы в Мовенпик |COMM'!B8</f>
        <v>#REF!</v>
      </c>
      <c r="C7" s="345" t="e">
        <f>'Каникулы в Мовенпик |COMM'!C8</f>
        <v>#REF!</v>
      </c>
      <c r="D7" s="345" t="e">
        <f>'Каникулы в Мовенпик |COMM'!D8</f>
        <v>#REF!</v>
      </c>
    </row>
    <row r="8" spans="1:4" x14ac:dyDescent="0.2">
      <c r="A8" s="74" t="s">
        <v>149</v>
      </c>
      <c r="B8" s="345"/>
      <c r="C8" s="345"/>
      <c r="D8" s="345"/>
    </row>
    <row r="9" spans="1:4" x14ac:dyDescent="0.2">
      <c r="A9" s="294">
        <v>1</v>
      </c>
      <c r="B9" s="345" t="e">
        <f>'Каникулы в Мовенпик |COMM'!B10</f>
        <v>#REF!</v>
      </c>
      <c r="C9" s="345" t="e">
        <f>'Каникулы в Мовенпик |COMM'!C10</f>
        <v>#REF!</v>
      </c>
      <c r="D9" s="345" t="e">
        <f>'Каникулы в Мовенпик |COMM'!D10</f>
        <v>#REF!</v>
      </c>
    </row>
    <row r="10" spans="1:4" x14ac:dyDescent="0.2">
      <c r="A10" s="294">
        <v>2</v>
      </c>
      <c r="B10" s="345" t="e">
        <f>'Каникулы в Мовенпик |COMM'!B11</f>
        <v>#REF!</v>
      </c>
      <c r="C10" s="345" t="e">
        <f>'Каникулы в Мовенпик |COMM'!C11</f>
        <v>#REF!</v>
      </c>
      <c r="D10" s="345" t="e">
        <f>'Каникулы в Мовенпик |COMM'!D11</f>
        <v>#REF!</v>
      </c>
    </row>
    <row r="11" spans="1:4" x14ac:dyDescent="0.2">
      <c r="A11" s="97" t="s">
        <v>135</v>
      </c>
      <c r="B11" s="345"/>
      <c r="C11" s="345"/>
      <c r="D11" s="345"/>
    </row>
    <row r="12" spans="1:4" x14ac:dyDescent="0.2">
      <c r="A12" s="299">
        <v>1</v>
      </c>
      <c r="B12" s="345" t="e">
        <f>'Каникулы в Мовенпик |COMM'!B13</f>
        <v>#REF!</v>
      </c>
      <c r="C12" s="345" t="e">
        <f>'Каникулы в Мовенпик |COMM'!C13</f>
        <v>#REF!</v>
      </c>
      <c r="D12" s="345" t="e">
        <f>'Каникулы в Мовенпик |COMM'!D13</f>
        <v>#REF!</v>
      </c>
    </row>
    <row r="13" spans="1:4" x14ac:dyDescent="0.2">
      <c r="A13" s="299">
        <v>2</v>
      </c>
      <c r="B13" s="345" t="e">
        <f>'Каникулы в Мовенпик |COMM'!B14</f>
        <v>#REF!</v>
      </c>
      <c r="C13" s="345" t="e">
        <f>'Каникулы в Мовенпик |COMM'!C14</f>
        <v>#REF!</v>
      </c>
      <c r="D13" s="345" t="e">
        <f>'Каникулы в Мовенпик |COMM'!D14</f>
        <v>#REF!</v>
      </c>
    </row>
    <row r="14" spans="1:4" x14ac:dyDescent="0.2">
      <c r="A14" s="97" t="s">
        <v>137</v>
      </c>
      <c r="B14" s="345"/>
      <c r="C14" s="345"/>
      <c r="D14" s="345"/>
    </row>
    <row r="15" spans="1:4" x14ac:dyDescent="0.2">
      <c r="A15" s="299">
        <v>1</v>
      </c>
      <c r="B15" s="345" t="e">
        <f>'Каникулы в Мовенпик |COMM'!B16</f>
        <v>#REF!</v>
      </c>
      <c r="C15" s="345" t="e">
        <f>'Каникулы в Мовенпик |COMM'!C16</f>
        <v>#REF!</v>
      </c>
      <c r="D15" s="345" t="e">
        <f>'Каникулы в Мовенпик |COMM'!D16</f>
        <v>#REF!</v>
      </c>
    </row>
    <row r="16" spans="1:4" x14ac:dyDescent="0.2">
      <c r="A16" s="299">
        <v>2</v>
      </c>
      <c r="B16" s="345" t="e">
        <f>'Каникулы в Мовенпик |COMM'!B17</f>
        <v>#REF!</v>
      </c>
      <c r="C16" s="345" t="e">
        <f>'Каникулы в Мовенпик |COMM'!C17</f>
        <v>#REF!</v>
      </c>
      <c r="D16" s="345" t="e">
        <f>'Каникулы в Мовенпик |COMM'!D17</f>
        <v>#REF!</v>
      </c>
    </row>
    <row r="17" spans="1:4" x14ac:dyDescent="0.2">
      <c r="A17" s="97" t="s">
        <v>139</v>
      </c>
      <c r="B17" s="345"/>
      <c r="C17" s="345"/>
      <c r="D17" s="345"/>
    </row>
    <row r="18" spans="1:4" x14ac:dyDescent="0.2">
      <c r="A18" s="299" t="s">
        <v>78</v>
      </c>
      <c r="B18" s="345" t="e">
        <f>'Каникулы в Мовенпик |COMM'!B19</f>
        <v>#REF!</v>
      </c>
      <c r="C18" s="345" t="e">
        <f>'Каникулы в Мовенпик |COMM'!C19</f>
        <v>#REF!</v>
      </c>
      <c r="D18" s="345" t="e">
        <f>'Каникулы в Мовенпик |COMM'!D19</f>
        <v>#REF!</v>
      </c>
    </row>
    <row r="19" spans="1:4" x14ac:dyDescent="0.2">
      <c r="A19" s="97" t="s">
        <v>138</v>
      </c>
      <c r="B19" s="345"/>
      <c r="C19" s="345"/>
      <c r="D19" s="345"/>
    </row>
    <row r="20" spans="1:4" x14ac:dyDescent="0.2">
      <c r="A20" s="299" t="s">
        <v>67</v>
      </c>
      <c r="B20" s="345" t="e">
        <f>'Каникулы в Мовенпик |COMM'!B21</f>
        <v>#REF!</v>
      </c>
      <c r="C20" s="345" t="e">
        <f>'Каникулы в Мовенпик |COMM'!C21</f>
        <v>#REF!</v>
      </c>
      <c r="D20" s="345" t="e">
        <f>'Каникулы в Мовенпик |COMM'!D21</f>
        <v>#REF!</v>
      </c>
    </row>
    <row r="21" spans="1:4" ht="15" customHeight="1" x14ac:dyDescent="0.2">
      <c r="A21" s="218"/>
      <c r="B21" s="312"/>
      <c r="C21" s="312"/>
      <c r="D21" s="312"/>
    </row>
    <row r="22" spans="1:4" ht="25.5" customHeight="1" x14ac:dyDescent="0.2">
      <c r="A22" s="157" t="s">
        <v>163</v>
      </c>
      <c r="B22" s="344" t="e">
        <f t="shared" ref="B22" si="0">B3</f>
        <v>#REF!</v>
      </c>
      <c r="C22" s="344" t="e">
        <f t="shared" ref="C22:D22" si="1">C3</f>
        <v>#REF!</v>
      </c>
      <c r="D22" s="344" t="e">
        <f t="shared" si="1"/>
        <v>#REF!</v>
      </c>
    </row>
    <row r="23" spans="1:4" s="34" customFormat="1" ht="24.6" customHeight="1" x14ac:dyDescent="0.2">
      <c r="A23" s="67" t="s">
        <v>124</v>
      </c>
      <c r="B23" s="344" t="e">
        <f t="shared" ref="B23" si="2">B4</f>
        <v>#REF!</v>
      </c>
      <c r="C23" s="344" t="e">
        <f t="shared" ref="C23:D23" si="3">C4</f>
        <v>#REF!</v>
      </c>
      <c r="D23" s="344" t="e">
        <f t="shared" si="3"/>
        <v>#REF!</v>
      </c>
    </row>
    <row r="24" spans="1:4" x14ac:dyDescent="0.2">
      <c r="A24" s="97" t="s">
        <v>136</v>
      </c>
    </row>
    <row r="25" spans="1:4" x14ac:dyDescent="0.2">
      <c r="A25" s="299">
        <v>1</v>
      </c>
      <c r="B25" s="316" t="e">
        <f t="shared" ref="B25" si="4">B6*0.9</f>
        <v>#REF!</v>
      </c>
      <c r="C25" s="316" t="e">
        <f t="shared" ref="C25:D25" si="5">C6*0.9</f>
        <v>#REF!</v>
      </c>
      <c r="D25" s="316" t="e">
        <f t="shared" si="5"/>
        <v>#REF!</v>
      </c>
    </row>
    <row r="26" spans="1:4" x14ac:dyDescent="0.2">
      <c r="A26" s="299">
        <v>2</v>
      </c>
      <c r="B26" s="316" t="e">
        <f t="shared" ref="B26" si="6">B7*0.9</f>
        <v>#REF!</v>
      </c>
      <c r="C26" s="316" t="e">
        <f t="shared" ref="C26:D26" si="7">C7*0.9</f>
        <v>#REF!</v>
      </c>
      <c r="D26" s="316" t="e">
        <f t="shared" si="7"/>
        <v>#REF!</v>
      </c>
    </row>
    <row r="27" spans="1:4" x14ac:dyDescent="0.2">
      <c r="A27" s="106" t="s">
        <v>147</v>
      </c>
      <c r="B27" s="316"/>
      <c r="C27" s="316"/>
      <c r="D27" s="316"/>
    </row>
    <row r="28" spans="1:4" x14ac:dyDescent="0.2">
      <c r="A28" s="299">
        <v>1</v>
      </c>
      <c r="B28" s="316" t="e">
        <f t="shared" ref="B28" si="8">B9*0.9</f>
        <v>#REF!</v>
      </c>
      <c r="C28" s="316" t="e">
        <f t="shared" ref="C28:D28" si="9">C9*0.9</f>
        <v>#REF!</v>
      </c>
      <c r="D28" s="316" t="e">
        <f t="shared" si="9"/>
        <v>#REF!</v>
      </c>
    </row>
    <row r="29" spans="1:4" x14ac:dyDescent="0.2">
      <c r="A29" s="299">
        <v>2</v>
      </c>
      <c r="B29" s="316" t="e">
        <f t="shared" ref="B29" si="10">B10*0.9</f>
        <v>#REF!</v>
      </c>
      <c r="C29" s="316" t="e">
        <f t="shared" ref="C29:D29" si="11">C10*0.9</f>
        <v>#REF!</v>
      </c>
      <c r="D29" s="316" t="e">
        <f t="shared" si="11"/>
        <v>#REF!</v>
      </c>
    </row>
    <row r="30" spans="1:4" x14ac:dyDescent="0.2">
      <c r="A30" s="97" t="s">
        <v>135</v>
      </c>
      <c r="B30" s="316"/>
      <c r="C30" s="316"/>
      <c r="D30" s="316"/>
    </row>
    <row r="31" spans="1:4" x14ac:dyDescent="0.2">
      <c r="A31" s="300">
        <v>1</v>
      </c>
      <c r="B31" s="316" t="e">
        <f t="shared" ref="B31" si="12">B12*0.9</f>
        <v>#REF!</v>
      </c>
      <c r="C31" s="316" t="e">
        <f t="shared" ref="C31:D31" si="13">C12*0.9</f>
        <v>#REF!</v>
      </c>
      <c r="D31" s="316" t="e">
        <f t="shared" si="13"/>
        <v>#REF!</v>
      </c>
    </row>
    <row r="32" spans="1:4" x14ac:dyDescent="0.2">
      <c r="A32" s="300">
        <v>2</v>
      </c>
      <c r="B32" s="316" t="e">
        <f t="shared" ref="B32" si="14">B13*0.9</f>
        <v>#REF!</v>
      </c>
      <c r="C32" s="316" t="e">
        <f t="shared" ref="C32:D32" si="15">C13*0.9</f>
        <v>#REF!</v>
      </c>
      <c r="D32" s="316" t="e">
        <f t="shared" si="15"/>
        <v>#REF!</v>
      </c>
    </row>
    <row r="33" spans="1:4" x14ac:dyDescent="0.2">
      <c r="A33" s="97" t="s">
        <v>137</v>
      </c>
      <c r="B33" s="316"/>
      <c r="C33" s="316"/>
      <c r="D33" s="316"/>
    </row>
    <row r="34" spans="1:4" x14ac:dyDescent="0.2">
      <c r="A34" s="300">
        <v>1</v>
      </c>
      <c r="B34" s="316" t="e">
        <f t="shared" ref="B34" si="16">B15*0.9</f>
        <v>#REF!</v>
      </c>
      <c r="C34" s="316" t="e">
        <f t="shared" ref="C34:D34" si="17">C15*0.9</f>
        <v>#REF!</v>
      </c>
      <c r="D34" s="316" t="e">
        <f t="shared" si="17"/>
        <v>#REF!</v>
      </c>
    </row>
    <row r="35" spans="1:4" x14ac:dyDescent="0.2">
      <c r="A35" s="300">
        <v>2</v>
      </c>
      <c r="B35" s="316" t="e">
        <f t="shared" ref="B35" si="18">B16*0.9</f>
        <v>#REF!</v>
      </c>
      <c r="C35" s="316" t="e">
        <f t="shared" ref="C35:D35" si="19">C16*0.9</f>
        <v>#REF!</v>
      </c>
      <c r="D35" s="316" t="e">
        <f t="shared" si="19"/>
        <v>#REF!</v>
      </c>
    </row>
    <row r="36" spans="1:4" x14ac:dyDescent="0.2">
      <c r="A36" s="97" t="s">
        <v>139</v>
      </c>
      <c r="B36" s="316"/>
      <c r="C36" s="316"/>
      <c r="D36" s="316"/>
    </row>
    <row r="37" spans="1:4" x14ac:dyDescent="0.2">
      <c r="A37" s="299" t="s">
        <v>78</v>
      </c>
      <c r="B37" s="316" t="e">
        <f t="shared" ref="B37" si="20">B18*0.9</f>
        <v>#REF!</v>
      </c>
      <c r="C37" s="316" t="e">
        <f t="shared" ref="C37:D37" si="21">C18*0.9</f>
        <v>#REF!</v>
      </c>
      <c r="D37" s="316" t="e">
        <f t="shared" si="21"/>
        <v>#REF!</v>
      </c>
    </row>
    <row r="38" spans="1:4" x14ac:dyDescent="0.2">
      <c r="A38" s="97" t="s">
        <v>138</v>
      </c>
      <c r="B38" s="316"/>
      <c r="C38" s="316"/>
      <c r="D38" s="316"/>
    </row>
    <row r="39" spans="1:4" x14ac:dyDescent="0.2">
      <c r="A39" s="299" t="s">
        <v>67</v>
      </c>
      <c r="B39" s="316" t="e">
        <f t="shared" ref="B39" si="22">B20*0.9</f>
        <v>#REF!</v>
      </c>
      <c r="C39" s="316" t="e">
        <f t="shared" ref="C39:D39" si="23">C20*0.9</f>
        <v>#REF!</v>
      </c>
      <c r="D39" s="316" t="e">
        <f t="shared" si="23"/>
        <v>#REF!</v>
      </c>
    </row>
    <row r="40" spans="1:4" x14ac:dyDescent="0.2">
      <c r="A40" s="158"/>
    </row>
    <row r="41" spans="1:4" ht="10.35" customHeight="1" x14ac:dyDescent="0.2">
      <c r="A41" s="297"/>
    </row>
    <row r="42" spans="1:4" ht="12.75" thickBot="1" x14ac:dyDescent="0.25">
      <c r="A42" s="158"/>
    </row>
    <row r="43" spans="1:4" ht="12.75" thickBot="1" x14ac:dyDescent="0.25">
      <c r="A43" s="160" t="s">
        <v>128</v>
      </c>
    </row>
    <row r="44" spans="1:4" x14ac:dyDescent="0.2">
      <c r="A44" s="338" t="s">
        <v>388</v>
      </c>
    </row>
    <row r="45" spans="1:4" ht="12" customHeight="1" x14ac:dyDescent="0.2">
      <c r="A45" s="234" t="s">
        <v>389</v>
      </c>
    </row>
    <row r="46" spans="1:4" x14ac:dyDescent="0.2">
      <c r="A46" s="234" t="s">
        <v>390</v>
      </c>
    </row>
    <row r="47" spans="1:4" ht="11.45" customHeight="1" x14ac:dyDescent="0.2">
      <c r="A47" s="234" t="s">
        <v>129</v>
      </c>
    </row>
    <row r="48" spans="1:4" x14ac:dyDescent="0.2">
      <c r="A48" s="234" t="s">
        <v>130</v>
      </c>
    </row>
    <row r="49" spans="1:1" ht="24" x14ac:dyDescent="0.2">
      <c r="A49" s="108" t="s">
        <v>131</v>
      </c>
    </row>
    <row r="50" spans="1:1" x14ac:dyDescent="0.2">
      <c r="A50" s="234" t="s">
        <v>247</v>
      </c>
    </row>
    <row r="51" spans="1:1" x14ac:dyDescent="0.2">
      <c r="A51" s="297"/>
    </row>
    <row r="52" spans="1:1" x14ac:dyDescent="0.2">
      <c r="A52" s="337" t="s">
        <v>143</v>
      </c>
    </row>
    <row r="53" spans="1:1" ht="24" x14ac:dyDescent="0.2">
      <c r="A53" s="339" t="s">
        <v>391</v>
      </c>
    </row>
    <row r="54" spans="1:1" ht="24" x14ac:dyDescent="0.2">
      <c r="A54" s="340" t="s">
        <v>392</v>
      </c>
    </row>
    <row r="55" spans="1:1" x14ac:dyDescent="0.2">
      <c r="A55" s="234"/>
    </row>
    <row r="56" spans="1:1" x14ac:dyDescent="0.2">
      <c r="A56" s="341" t="s">
        <v>133</v>
      </c>
    </row>
    <row r="57" spans="1:1" ht="24" x14ac:dyDescent="0.2">
      <c r="A57" s="342" t="s">
        <v>154</v>
      </c>
    </row>
    <row r="58" spans="1:1" ht="24" x14ac:dyDescent="0.2">
      <c r="A58" s="342" t="s">
        <v>155</v>
      </c>
    </row>
    <row r="59" spans="1:1" ht="12.75" thickBot="1" x14ac:dyDescent="0.25"/>
    <row r="60" spans="1:1" ht="12.75" thickBot="1" x14ac:dyDescent="0.25">
      <c r="A60" s="160" t="s">
        <v>313</v>
      </c>
    </row>
    <row r="61" spans="1:1" x14ac:dyDescent="0.2">
      <c r="A61" s="253" t="s">
        <v>393</v>
      </c>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42"/>
  <sheetViews>
    <sheetView zoomScale="90" zoomScaleNormal="90" workbookViewId="0">
      <pane xSplit="1" topLeftCell="B1" activePane="topRight" state="frozen"/>
      <selection pane="topRight" activeCell="H32" sqref="H32"/>
    </sheetView>
  </sheetViews>
  <sheetFormatPr defaultColWidth="9" defaultRowHeight="12" x14ac:dyDescent="0.2"/>
  <cols>
    <col min="1" max="1" width="80.5703125" style="293" customWidth="1"/>
    <col min="2" max="16384" width="9" style="293"/>
  </cols>
  <sheetData>
    <row r="1" spans="1:4" ht="11.45" customHeight="1" x14ac:dyDescent="0.2">
      <c r="A1" s="94" t="s">
        <v>134</v>
      </c>
    </row>
    <row r="2" spans="1:4" ht="15" customHeight="1" x14ac:dyDescent="0.2">
      <c r="A2" s="337" t="s">
        <v>387</v>
      </c>
    </row>
    <row r="3" spans="1:4" ht="25.5" customHeight="1" x14ac:dyDescent="0.2">
      <c r="A3" s="157" t="s">
        <v>163</v>
      </c>
      <c r="B3" s="344" t="e">
        <f>'РБ ВВ 10(2025) |FIT15'!#REF!</f>
        <v>#REF!</v>
      </c>
      <c r="C3" s="344" t="e">
        <f>'РБ ВВ 10(2025) |FIT15'!#REF!</f>
        <v>#REF!</v>
      </c>
      <c r="D3" s="344" t="e">
        <f>'РБ ВВ 10(2025) |FIT15'!#REF!</f>
        <v>#REF!</v>
      </c>
    </row>
    <row r="4" spans="1:4" s="34" customFormat="1" ht="24.6" customHeight="1" x14ac:dyDescent="0.2">
      <c r="A4" s="67" t="s">
        <v>124</v>
      </c>
      <c r="B4" s="344" t="e">
        <f>'РБ ВВ 10(2025) |FIT15'!#REF!</f>
        <v>#REF!</v>
      </c>
      <c r="C4" s="344" t="e">
        <f>'РБ ВВ 10(2025) |FIT15'!#REF!</f>
        <v>#REF!</v>
      </c>
      <c r="D4" s="344" t="e">
        <f>'РБ ВВ 10(2025) |FIT15'!#REF!</f>
        <v>#REF!</v>
      </c>
    </row>
    <row r="5" spans="1:4" x14ac:dyDescent="0.2">
      <c r="A5" s="97" t="s">
        <v>136</v>
      </c>
    </row>
    <row r="6" spans="1:4" x14ac:dyDescent="0.2">
      <c r="A6" s="299">
        <v>1</v>
      </c>
      <c r="B6" s="316" t="e">
        <f>'Каникулы в Мовенпик |COMM'!B7*0.87+25</f>
        <v>#REF!</v>
      </c>
      <c r="C6" s="316" t="e">
        <f>'Каникулы в Мовенпик |COMM'!C7*0.87+25</f>
        <v>#REF!</v>
      </c>
      <c r="D6" s="316" t="e">
        <f>'Каникулы в Мовенпик |COMM'!D7*0.87+25</f>
        <v>#REF!</v>
      </c>
    </row>
    <row r="7" spans="1:4" x14ac:dyDescent="0.2">
      <c r="A7" s="299">
        <v>2</v>
      </c>
      <c r="B7" s="316" t="e">
        <f>'Каникулы в Мовенпик |COMM'!B8*0.87+25</f>
        <v>#REF!</v>
      </c>
      <c r="C7" s="316" t="e">
        <f>'Каникулы в Мовенпик |COMM'!C8*0.87+25</f>
        <v>#REF!</v>
      </c>
      <c r="D7" s="316" t="e">
        <f>'Каникулы в Мовенпик |COMM'!D8*0.87+25</f>
        <v>#REF!</v>
      </c>
    </row>
    <row r="8" spans="1:4" x14ac:dyDescent="0.2">
      <c r="A8" s="106" t="s">
        <v>147</v>
      </c>
      <c r="B8" s="316"/>
      <c r="C8" s="316"/>
      <c r="D8" s="316"/>
    </row>
    <row r="9" spans="1:4" x14ac:dyDescent="0.2">
      <c r="A9" s="299">
        <v>1</v>
      </c>
      <c r="B9" s="316" t="e">
        <f>'Каникулы в Мовенпик |COMM'!B10*0.87+25</f>
        <v>#REF!</v>
      </c>
      <c r="C9" s="316" t="e">
        <f>'Каникулы в Мовенпик |COMM'!C10*0.87+25</f>
        <v>#REF!</v>
      </c>
      <c r="D9" s="316" t="e">
        <f>'Каникулы в Мовенпик |COMM'!D10*0.87+25</f>
        <v>#REF!</v>
      </c>
    </row>
    <row r="10" spans="1:4" x14ac:dyDescent="0.2">
      <c r="A10" s="299">
        <v>2</v>
      </c>
      <c r="B10" s="316" t="e">
        <f>'Каникулы в Мовенпик |COMM'!B11*0.87+25</f>
        <v>#REF!</v>
      </c>
      <c r="C10" s="316" t="e">
        <f>'Каникулы в Мовенпик |COMM'!C11*0.87+25</f>
        <v>#REF!</v>
      </c>
      <c r="D10" s="316" t="e">
        <f>'Каникулы в Мовенпик |COMM'!D11*0.87+25</f>
        <v>#REF!</v>
      </c>
    </row>
    <row r="11" spans="1:4" x14ac:dyDescent="0.2">
      <c r="A11" s="97" t="s">
        <v>135</v>
      </c>
      <c r="B11" s="316"/>
      <c r="C11" s="316"/>
      <c r="D11" s="316"/>
    </row>
    <row r="12" spans="1:4" x14ac:dyDescent="0.2">
      <c r="A12" s="300">
        <v>1</v>
      </c>
      <c r="B12" s="316" t="e">
        <f>'Каникулы в Мовенпик |COMM'!B13*0.87+25</f>
        <v>#REF!</v>
      </c>
      <c r="C12" s="316" t="e">
        <f>'Каникулы в Мовенпик |COMM'!C13*0.87+25</f>
        <v>#REF!</v>
      </c>
      <c r="D12" s="316" t="e">
        <f>'Каникулы в Мовенпик |COMM'!D13*0.87+25</f>
        <v>#REF!</v>
      </c>
    </row>
    <row r="13" spans="1:4" x14ac:dyDescent="0.2">
      <c r="A13" s="300">
        <v>2</v>
      </c>
      <c r="B13" s="316" t="e">
        <f>'Каникулы в Мовенпик |COMM'!B14*0.87+25</f>
        <v>#REF!</v>
      </c>
      <c r="C13" s="316" t="e">
        <f>'Каникулы в Мовенпик |COMM'!C14*0.87+25</f>
        <v>#REF!</v>
      </c>
      <c r="D13" s="316" t="e">
        <f>'Каникулы в Мовенпик |COMM'!D14*0.87+25</f>
        <v>#REF!</v>
      </c>
    </row>
    <row r="14" spans="1:4" x14ac:dyDescent="0.2">
      <c r="A14" s="97" t="s">
        <v>137</v>
      </c>
      <c r="B14" s="316"/>
      <c r="C14" s="316"/>
      <c r="D14" s="316"/>
    </row>
    <row r="15" spans="1:4" x14ac:dyDescent="0.2">
      <c r="A15" s="300">
        <v>1</v>
      </c>
      <c r="B15" s="316" t="e">
        <f>'Каникулы в Мовенпик |COMM'!B16*0.87+25</f>
        <v>#REF!</v>
      </c>
      <c r="C15" s="316" t="e">
        <f>'Каникулы в Мовенпик |COMM'!C16*0.87+25</f>
        <v>#REF!</v>
      </c>
      <c r="D15" s="316" t="e">
        <f>'Каникулы в Мовенпик |COMM'!D16*0.87+25</f>
        <v>#REF!</v>
      </c>
    </row>
    <row r="16" spans="1:4" x14ac:dyDescent="0.2">
      <c r="A16" s="300">
        <v>2</v>
      </c>
      <c r="B16" s="316" t="e">
        <f>'Каникулы в Мовенпик |COMM'!B17*0.87+25</f>
        <v>#REF!</v>
      </c>
      <c r="C16" s="316" t="e">
        <f>'Каникулы в Мовенпик |COMM'!C17*0.87+25</f>
        <v>#REF!</v>
      </c>
      <c r="D16" s="316" t="e">
        <f>'Каникулы в Мовенпик |COMM'!D17*0.87+25</f>
        <v>#REF!</v>
      </c>
    </row>
    <row r="17" spans="1:4" x14ac:dyDescent="0.2">
      <c r="A17" s="97" t="s">
        <v>139</v>
      </c>
      <c r="B17" s="316"/>
      <c r="C17" s="316"/>
      <c r="D17" s="316"/>
    </row>
    <row r="18" spans="1:4" x14ac:dyDescent="0.2">
      <c r="A18" s="299" t="s">
        <v>78</v>
      </c>
      <c r="B18" s="316" t="e">
        <f>'Каникулы в Мовенпик |COMM'!B19*0.87+25</f>
        <v>#REF!</v>
      </c>
      <c r="C18" s="316" t="e">
        <f>'Каникулы в Мовенпик |COMM'!C19*0.87+25</f>
        <v>#REF!</v>
      </c>
      <c r="D18" s="316" t="e">
        <f>'Каникулы в Мовенпик |COMM'!D19*0.87+25</f>
        <v>#REF!</v>
      </c>
    </row>
    <row r="19" spans="1:4" x14ac:dyDescent="0.2">
      <c r="A19" s="97" t="s">
        <v>138</v>
      </c>
      <c r="B19" s="316"/>
      <c r="C19" s="316"/>
      <c r="D19" s="316"/>
    </row>
    <row r="20" spans="1:4" x14ac:dyDescent="0.2">
      <c r="A20" s="299" t="s">
        <v>67</v>
      </c>
      <c r="B20" s="316" t="e">
        <f>'Каникулы в Мовенпик |COMM'!B21*0.87+25</f>
        <v>#REF!</v>
      </c>
      <c r="C20" s="316" t="e">
        <f>'Каникулы в Мовенпик |COMM'!C21*0.87+25</f>
        <v>#REF!</v>
      </c>
      <c r="D20" s="316" t="e">
        <f>'Каникулы в Мовенпик |COMM'!D21*0.87+25</f>
        <v>#REF!</v>
      </c>
    </row>
    <row r="21" spans="1:4" x14ac:dyDescent="0.2">
      <c r="A21" s="158"/>
    </row>
    <row r="22" spans="1:4" ht="10.35" customHeight="1" x14ac:dyDescent="0.2">
      <c r="A22" s="297"/>
    </row>
    <row r="23" spans="1:4" ht="12.75" thickBot="1" x14ac:dyDescent="0.25">
      <c r="A23" s="158"/>
    </row>
    <row r="24" spans="1:4" ht="12.75" thickBot="1" x14ac:dyDescent="0.25">
      <c r="A24" s="160" t="s">
        <v>128</v>
      </c>
    </row>
    <row r="25" spans="1:4" x14ac:dyDescent="0.2">
      <c r="A25" s="338" t="s">
        <v>388</v>
      </c>
    </row>
    <row r="26" spans="1:4" ht="12" customHeight="1" x14ac:dyDescent="0.2">
      <c r="A26" s="234" t="s">
        <v>389</v>
      </c>
    </row>
    <row r="27" spans="1:4" x14ac:dyDescent="0.2">
      <c r="A27" s="234" t="s">
        <v>390</v>
      </c>
    </row>
    <row r="28" spans="1:4" ht="11.45" customHeight="1" x14ac:dyDescent="0.2">
      <c r="A28" s="234" t="s">
        <v>129</v>
      </c>
    </row>
    <row r="29" spans="1:4" x14ac:dyDescent="0.2">
      <c r="A29" s="234" t="s">
        <v>130</v>
      </c>
    </row>
    <row r="30" spans="1:4" ht="24" x14ac:dyDescent="0.2">
      <c r="A30" s="108" t="s">
        <v>131</v>
      </c>
    </row>
    <row r="31" spans="1:4" x14ac:dyDescent="0.2">
      <c r="A31" s="234" t="s">
        <v>247</v>
      </c>
    </row>
    <row r="32" spans="1:4" x14ac:dyDescent="0.2">
      <c r="A32" s="297"/>
    </row>
    <row r="33" spans="1:1" x14ac:dyDescent="0.2">
      <c r="A33" s="337" t="s">
        <v>143</v>
      </c>
    </row>
    <row r="34" spans="1:1" ht="24" x14ac:dyDescent="0.2">
      <c r="A34" s="339" t="s">
        <v>391</v>
      </c>
    </row>
    <row r="35" spans="1:1" ht="24" x14ac:dyDescent="0.2">
      <c r="A35" s="340" t="s">
        <v>392</v>
      </c>
    </row>
    <row r="36" spans="1:1" x14ac:dyDescent="0.2">
      <c r="A36" s="234"/>
    </row>
    <row r="37" spans="1:1" x14ac:dyDescent="0.2">
      <c r="A37" s="341" t="s">
        <v>133</v>
      </c>
    </row>
    <row r="38" spans="1:1" ht="24" x14ac:dyDescent="0.2">
      <c r="A38" s="342" t="s">
        <v>154</v>
      </c>
    </row>
    <row r="39" spans="1:1" ht="24" x14ac:dyDescent="0.2">
      <c r="A39" s="342" t="s">
        <v>155</v>
      </c>
    </row>
    <row r="40" spans="1:1" ht="12.75" thickBot="1" x14ac:dyDescent="0.25"/>
    <row r="41" spans="1:1" ht="12.75" thickBot="1" x14ac:dyDescent="0.25">
      <c r="A41" s="160" t="s">
        <v>313</v>
      </c>
    </row>
    <row r="42" spans="1:1" x14ac:dyDescent="0.2">
      <c r="A42" s="253" t="s">
        <v>393</v>
      </c>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41"/>
  <sheetViews>
    <sheetView zoomScale="90" zoomScaleNormal="90" workbookViewId="0">
      <pane xSplit="1" topLeftCell="B1" activePane="topRight" state="frozen"/>
      <selection pane="topRight" activeCell="F18" sqref="F18"/>
    </sheetView>
  </sheetViews>
  <sheetFormatPr defaultColWidth="9" defaultRowHeight="12" x14ac:dyDescent="0.2"/>
  <cols>
    <col min="1" max="1" width="80.5703125" style="293" customWidth="1"/>
    <col min="2" max="16384" width="9" style="293"/>
  </cols>
  <sheetData>
    <row r="1" spans="1:4" ht="11.45" customHeight="1" x14ac:dyDescent="0.2">
      <c r="A1" s="94" t="s">
        <v>134</v>
      </c>
    </row>
    <row r="2" spans="1:4" ht="15" customHeight="1" x14ac:dyDescent="0.2">
      <c r="A2" s="337" t="s">
        <v>387</v>
      </c>
    </row>
    <row r="3" spans="1:4" ht="25.5" customHeight="1" x14ac:dyDescent="0.2">
      <c r="A3" s="157" t="s">
        <v>163</v>
      </c>
      <c r="B3" s="344" t="e">
        <f>'РБ ВВ 10(2025) |FIT15'!#REF!</f>
        <v>#REF!</v>
      </c>
      <c r="C3" s="344" t="e">
        <f>'РБ ВВ 10(2025) |FIT15'!#REF!</f>
        <v>#REF!</v>
      </c>
      <c r="D3" s="344" t="e">
        <f>'РБ ВВ 10(2025) |FIT15'!#REF!</f>
        <v>#REF!</v>
      </c>
    </row>
    <row r="4" spans="1:4" s="34" customFormat="1" ht="24.6" customHeight="1" x14ac:dyDescent="0.2">
      <c r="A4" s="67" t="s">
        <v>124</v>
      </c>
      <c r="B4" s="344" t="e">
        <f>'РБ ВВ 10(2025) |FIT15'!#REF!</f>
        <v>#REF!</v>
      </c>
      <c r="C4" s="344" t="e">
        <f>'РБ ВВ 10(2025) |FIT15'!#REF!</f>
        <v>#REF!</v>
      </c>
      <c r="D4" s="344" t="e">
        <f>'РБ ВВ 10(2025) |FIT15'!#REF!</f>
        <v>#REF!</v>
      </c>
    </row>
    <row r="5" spans="1:4" x14ac:dyDescent="0.2">
      <c r="A5" s="97" t="s">
        <v>136</v>
      </c>
    </row>
    <row r="6" spans="1:4" x14ac:dyDescent="0.2">
      <c r="A6" s="299">
        <v>1</v>
      </c>
      <c r="B6" s="316" t="e">
        <f>'Каникулы в Мовенпик |COMM'!B7*0.87</f>
        <v>#REF!</v>
      </c>
      <c r="C6" s="316" t="e">
        <f>'Каникулы в Мовенпик |COMM'!C7*0.87</f>
        <v>#REF!</v>
      </c>
      <c r="D6" s="316" t="e">
        <f>'Каникулы в Мовенпик |COMM'!D7*0.87</f>
        <v>#REF!</v>
      </c>
    </row>
    <row r="7" spans="1:4" x14ac:dyDescent="0.2">
      <c r="A7" s="299">
        <v>2</v>
      </c>
      <c r="B7" s="316" t="e">
        <f>'Каникулы в Мовенпик |COMM'!B8*0.87</f>
        <v>#REF!</v>
      </c>
      <c r="C7" s="316" t="e">
        <f>'Каникулы в Мовенпик |COMM'!C8*0.87</f>
        <v>#REF!</v>
      </c>
      <c r="D7" s="316" t="e">
        <f>'Каникулы в Мовенпик |COMM'!D8*0.87</f>
        <v>#REF!</v>
      </c>
    </row>
    <row r="8" spans="1:4" x14ac:dyDescent="0.2">
      <c r="A8" s="106" t="s">
        <v>147</v>
      </c>
      <c r="B8" s="316"/>
      <c r="C8" s="316"/>
      <c r="D8" s="316"/>
    </row>
    <row r="9" spans="1:4" x14ac:dyDescent="0.2">
      <c r="A9" s="299">
        <v>1</v>
      </c>
      <c r="B9" s="316" t="e">
        <f>'Каникулы в Мовенпик |COMM'!B10*0.87</f>
        <v>#REF!</v>
      </c>
      <c r="C9" s="316" t="e">
        <f>'Каникулы в Мовенпик |COMM'!C10*0.87</f>
        <v>#REF!</v>
      </c>
      <c r="D9" s="316" t="e">
        <f>'Каникулы в Мовенпик |COMM'!D10*0.87</f>
        <v>#REF!</v>
      </c>
    </row>
    <row r="10" spans="1:4" x14ac:dyDescent="0.2">
      <c r="A10" s="299">
        <v>2</v>
      </c>
      <c r="B10" s="316" t="e">
        <f>'Каникулы в Мовенпик |COMM'!B11*0.87</f>
        <v>#REF!</v>
      </c>
      <c r="C10" s="316" t="e">
        <f>'Каникулы в Мовенпик |COMM'!C11*0.87</f>
        <v>#REF!</v>
      </c>
      <c r="D10" s="316" t="e">
        <f>'Каникулы в Мовенпик |COMM'!D11*0.87</f>
        <v>#REF!</v>
      </c>
    </row>
    <row r="11" spans="1:4" x14ac:dyDescent="0.2">
      <c r="A11" s="97" t="s">
        <v>135</v>
      </c>
      <c r="B11" s="316"/>
      <c r="C11" s="316"/>
      <c r="D11" s="316"/>
    </row>
    <row r="12" spans="1:4" x14ac:dyDescent="0.2">
      <c r="A12" s="300">
        <v>1</v>
      </c>
      <c r="B12" s="316" t="e">
        <f>'Каникулы в Мовенпик |COMM'!B13*0.87</f>
        <v>#REF!</v>
      </c>
      <c r="C12" s="316" t="e">
        <f>'Каникулы в Мовенпик |COMM'!C13*0.87</f>
        <v>#REF!</v>
      </c>
      <c r="D12" s="316" t="e">
        <f>'Каникулы в Мовенпик |COMM'!D13*0.87</f>
        <v>#REF!</v>
      </c>
    </row>
    <row r="13" spans="1:4" x14ac:dyDescent="0.2">
      <c r="A13" s="300">
        <v>2</v>
      </c>
      <c r="B13" s="316" t="e">
        <f>'Каникулы в Мовенпик |COMM'!B14*0.87</f>
        <v>#REF!</v>
      </c>
      <c r="C13" s="316" t="e">
        <f>'Каникулы в Мовенпик |COMM'!C14*0.87</f>
        <v>#REF!</v>
      </c>
      <c r="D13" s="316" t="e">
        <f>'Каникулы в Мовенпик |COMM'!D14*0.87</f>
        <v>#REF!</v>
      </c>
    </row>
    <row r="14" spans="1:4" x14ac:dyDescent="0.2">
      <c r="A14" s="97" t="s">
        <v>137</v>
      </c>
      <c r="B14" s="316"/>
      <c r="C14" s="316"/>
      <c r="D14" s="316"/>
    </row>
    <row r="15" spans="1:4" x14ac:dyDescent="0.2">
      <c r="A15" s="300">
        <v>1</v>
      </c>
      <c r="B15" s="316" t="e">
        <f>'Каникулы в Мовенпик |COMM'!B16*0.87</f>
        <v>#REF!</v>
      </c>
      <c r="C15" s="316" t="e">
        <f>'Каникулы в Мовенпик |COMM'!C16*0.87</f>
        <v>#REF!</v>
      </c>
      <c r="D15" s="316" t="e">
        <f>'Каникулы в Мовенпик |COMM'!D16*0.87</f>
        <v>#REF!</v>
      </c>
    </row>
    <row r="16" spans="1:4" x14ac:dyDescent="0.2">
      <c r="A16" s="300">
        <v>2</v>
      </c>
      <c r="B16" s="316" t="e">
        <f>'Каникулы в Мовенпик |COMM'!B17*0.87</f>
        <v>#REF!</v>
      </c>
      <c r="C16" s="316" t="e">
        <f>'Каникулы в Мовенпик |COMM'!C17*0.87</f>
        <v>#REF!</v>
      </c>
      <c r="D16" s="316" t="e">
        <f>'Каникулы в Мовенпик |COMM'!D17*0.87</f>
        <v>#REF!</v>
      </c>
    </row>
    <row r="17" spans="1:4" x14ac:dyDescent="0.2">
      <c r="A17" s="97" t="s">
        <v>139</v>
      </c>
      <c r="B17" s="316"/>
      <c r="C17" s="316"/>
      <c r="D17" s="316"/>
    </row>
    <row r="18" spans="1:4" x14ac:dyDescent="0.2">
      <c r="A18" s="299" t="s">
        <v>78</v>
      </c>
      <c r="B18" s="316" t="e">
        <f>'Каникулы в Мовенпик |COMM'!B19*0.87</f>
        <v>#REF!</v>
      </c>
      <c r="C18" s="316" t="e">
        <f>'Каникулы в Мовенпик |COMM'!C19*0.87</f>
        <v>#REF!</v>
      </c>
      <c r="D18" s="316" t="e">
        <f>'Каникулы в Мовенпик |COMM'!D19*0.87</f>
        <v>#REF!</v>
      </c>
    </row>
    <row r="19" spans="1:4" x14ac:dyDescent="0.2">
      <c r="A19" s="97" t="s">
        <v>138</v>
      </c>
      <c r="B19" s="316"/>
      <c r="C19" s="316"/>
      <c r="D19" s="316"/>
    </row>
    <row r="20" spans="1:4" x14ac:dyDescent="0.2">
      <c r="A20" s="299" t="s">
        <v>67</v>
      </c>
      <c r="B20" s="316" t="e">
        <f>'Каникулы в Мовенпик |COMM'!B21*0.87</f>
        <v>#REF!</v>
      </c>
      <c r="C20" s="316" t="e">
        <f>'Каникулы в Мовенпик |COMM'!C21*0.87</f>
        <v>#REF!</v>
      </c>
      <c r="D20" s="316" t="e">
        <f>'Каникулы в Мовенпик |COMM'!D21*0.87</f>
        <v>#REF!</v>
      </c>
    </row>
    <row r="21" spans="1:4" x14ac:dyDescent="0.2">
      <c r="A21" s="158"/>
    </row>
    <row r="22" spans="1:4" ht="10.35" customHeight="1" thickBot="1" x14ac:dyDescent="0.25">
      <c r="A22" s="297"/>
    </row>
    <row r="23" spans="1:4" ht="12.75" thickBot="1" x14ac:dyDescent="0.25">
      <c r="A23" s="160" t="s">
        <v>128</v>
      </c>
    </row>
    <row r="24" spans="1:4" x14ac:dyDescent="0.2">
      <c r="A24" s="338" t="s">
        <v>388</v>
      </c>
    </row>
    <row r="25" spans="1:4" x14ac:dyDescent="0.2">
      <c r="A25" s="234" t="s">
        <v>389</v>
      </c>
    </row>
    <row r="26" spans="1:4" ht="12" customHeight="1" x14ac:dyDescent="0.2">
      <c r="A26" s="234" t="s">
        <v>390</v>
      </c>
    </row>
    <row r="27" spans="1:4" x14ac:dyDescent="0.2">
      <c r="A27" s="234" t="s">
        <v>129</v>
      </c>
    </row>
    <row r="28" spans="1:4" ht="11.45" customHeight="1" x14ac:dyDescent="0.2">
      <c r="A28" s="234" t="s">
        <v>130</v>
      </c>
    </row>
    <row r="29" spans="1:4" ht="24" x14ac:dyDescent="0.2">
      <c r="A29" s="108" t="s">
        <v>131</v>
      </c>
    </row>
    <row r="30" spans="1:4" x14ac:dyDescent="0.2">
      <c r="A30" s="234" t="s">
        <v>247</v>
      </c>
    </row>
    <row r="31" spans="1:4" x14ac:dyDescent="0.2">
      <c r="A31" s="297"/>
    </row>
    <row r="32" spans="1:4" x14ac:dyDescent="0.2">
      <c r="A32" s="337" t="s">
        <v>143</v>
      </c>
    </row>
    <row r="33" spans="1:1" ht="24" x14ac:dyDescent="0.2">
      <c r="A33" s="339" t="s">
        <v>391</v>
      </c>
    </row>
    <row r="34" spans="1:1" ht="24" x14ac:dyDescent="0.2">
      <c r="A34" s="340" t="s">
        <v>392</v>
      </c>
    </row>
    <row r="35" spans="1:1" x14ac:dyDescent="0.2">
      <c r="A35" s="234"/>
    </row>
    <row r="36" spans="1:1" x14ac:dyDescent="0.2">
      <c r="A36" s="341" t="s">
        <v>133</v>
      </c>
    </row>
    <row r="37" spans="1:1" ht="24" x14ac:dyDescent="0.2">
      <c r="A37" s="342" t="s">
        <v>154</v>
      </c>
    </row>
    <row r="38" spans="1:1" ht="24" x14ac:dyDescent="0.2">
      <c r="A38" s="342" t="s">
        <v>155</v>
      </c>
    </row>
    <row r="39" spans="1:1" ht="12.75" thickBot="1" x14ac:dyDescent="0.25"/>
    <row r="40" spans="1:1" ht="12.75" thickBot="1" x14ac:dyDescent="0.25">
      <c r="A40" s="160" t="s">
        <v>313</v>
      </c>
    </row>
    <row r="41" spans="1:1" x14ac:dyDescent="0.2">
      <c r="A41" s="253" t="s">
        <v>393</v>
      </c>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3"/>
  <sheetViews>
    <sheetView zoomScale="90" zoomScaleNormal="90" workbookViewId="0">
      <pane xSplit="1" topLeftCell="B1" activePane="topRight" state="frozen"/>
      <selection pane="topRight" activeCell="H36" sqref="H36"/>
    </sheetView>
  </sheetViews>
  <sheetFormatPr defaultColWidth="9" defaultRowHeight="12" x14ac:dyDescent="0.2"/>
  <cols>
    <col min="1" max="1" width="80.5703125" style="293" customWidth="1"/>
    <col min="2" max="16384" width="9" style="293"/>
  </cols>
  <sheetData>
    <row r="1" spans="1:4" ht="11.45" customHeight="1" x14ac:dyDescent="0.2">
      <c r="A1" s="94" t="s">
        <v>134</v>
      </c>
    </row>
    <row r="2" spans="1:4" ht="11.45" customHeight="1" x14ac:dyDescent="0.2">
      <c r="A2" s="337" t="s">
        <v>387</v>
      </c>
    </row>
    <row r="3" spans="1:4" ht="11.45" customHeight="1" x14ac:dyDescent="0.2">
      <c r="A3" s="218"/>
    </row>
    <row r="4" spans="1:4" ht="11.45" customHeight="1" x14ac:dyDescent="0.2">
      <c r="A4" s="218" t="s">
        <v>125</v>
      </c>
      <c r="B4" s="245" t="e">
        <f>'РБ ВВ 10(2025) |FIT15'!#REF!</f>
        <v>#REF!</v>
      </c>
      <c r="C4" s="245" t="e">
        <f>'РБ ВВ 10(2025) |FIT15'!#REF!</f>
        <v>#REF!</v>
      </c>
      <c r="D4" s="245" t="e">
        <f>'РБ ВВ 10(2025) |FIT15'!#REF!</f>
        <v>#REF!</v>
      </c>
    </row>
    <row r="5" spans="1:4" s="34" customFormat="1" ht="21.6" customHeight="1" x14ac:dyDescent="0.2">
      <c r="A5" s="67" t="s">
        <v>124</v>
      </c>
      <c r="B5" s="245" t="e">
        <f>'РБ ВВ 10(2025) |FIT15'!#REF!</f>
        <v>#REF!</v>
      </c>
      <c r="C5" s="245" t="e">
        <f>'РБ ВВ 10(2025) |FIT15'!#REF!</f>
        <v>#REF!</v>
      </c>
      <c r="D5" s="245" t="e">
        <f>'РБ ВВ 10(2025) |FIT15'!#REF!</f>
        <v>#REF!</v>
      </c>
    </row>
    <row r="6" spans="1:4" x14ac:dyDescent="0.2">
      <c r="A6" s="74" t="s">
        <v>148</v>
      </c>
      <c r="B6" s="312"/>
      <c r="C6" s="312"/>
      <c r="D6" s="312"/>
    </row>
    <row r="7" spans="1:4" x14ac:dyDescent="0.2">
      <c r="A7" s="294">
        <v>1</v>
      </c>
      <c r="B7" s="345" t="e">
        <f>'Каникулы в Мовенпик |COMM'!B7</f>
        <v>#REF!</v>
      </c>
      <c r="C7" s="345" t="e">
        <f>'Каникулы в Мовенпик |COMM'!C7</f>
        <v>#REF!</v>
      </c>
      <c r="D7" s="345" t="e">
        <f>'Каникулы в Мовенпик |COMM'!D7</f>
        <v>#REF!</v>
      </c>
    </row>
    <row r="8" spans="1:4" x14ac:dyDescent="0.2">
      <c r="A8" s="294">
        <v>2</v>
      </c>
      <c r="B8" s="345" t="e">
        <f>'Каникулы в Мовенпик |COMM'!B8</f>
        <v>#REF!</v>
      </c>
      <c r="C8" s="345" t="e">
        <f>'Каникулы в Мовенпик |COMM'!C8</f>
        <v>#REF!</v>
      </c>
      <c r="D8" s="345" t="e">
        <f>'Каникулы в Мовенпик |COMM'!D8</f>
        <v>#REF!</v>
      </c>
    </row>
    <row r="9" spans="1:4" x14ac:dyDescent="0.2">
      <c r="A9" s="74" t="s">
        <v>149</v>
      </c>
      <c r="B9" s="345"/>
      <c r="C9" s="345"/>
      <c r="D9" s="345"/>
    </row>
    <row r="10" spans="1:4" x14ac:dyDescent="0.2">
      <c r="A10" s="294">
        <v>1</v>
      </c>
      <c r="B10" s="345" t="e">
        <f>'Каникулы в Мовенпик |COMM'!B10</f>
        <v>#REF!</v>
      </c>
      <c r="C10" s="345" t="e">
        <f>'Каникулы в Мовенпик |COMM'!C10</f>
        <v>#REF!</v>
      </c>
      <c r="D10" s="345" t="e">
        <f>'Каникулы в Мовенпик |COMM'!D10</f>
        <v>#REF!</v>
      </c>
    </row>
    <row r="11" spans="1:4" x14ac:dyDescent="0.2">
      <c r="A11" s="294">
        <v>2</v>
      </c>
      <c r="B11" s="345" t="e">
        <f>'Каникулы в Мовенпик |COMM'!B11</f>
        <v>#REF!</v>
      </c>
      <c r="C11" s="345" t="e">
        <f>'Каникулы в Мовенпик |COMM'!C11</f>
        <v>#REF!</v>
      </c>
      <c r="D11" s="345" t="e">
        <f>'Каникулы в Мовенпик |COMM'!D11</f>
        <v>#REF!</v>
      </c>
    </row>
    <row r="12" spans="1:4" x14ac:dyDescent="0.2">
      <c r="A12" s="97" t="s">
        <v>135</v>
      </c>
      <c r="B12" s="345"/>
      <c r="C12" s="345"/>
      <c r="D12" s="345"/>
    </row>
    <row r="13" spans="1:4" x14ac:dyDescent="0.2">
      <c r="A13" s="299">
        <v>1</v>
      </c>
      <c r="B13" s="345" t="e">
        <f>'Каникулы в Мовенпик |COMM'!B13</f>
        <v>#REF!</v>
      </c>
      <c r="C13" s="345" t="e">
        <f>'Каникулы в Мовенпик |COMM'!C13</f>
        <v>#REF!</v>
      </c>
      <c r="D13" s="345" t="e">
        <f>'Каникулы в Мовенпик |COMM'!D13</f>
        <v>#REF!</v>
      </c>
    </row>
    <row r="14" spans="1:4" x14ac:dyDescent="0.2">
      <c r="A14" s="299">
        <v>2</v>
      </c>
      <c r="B14" s="345" t="e">
        <f>'Каникулы в Мовенпик |COMM'!B14</f>
        <v>#REF!</v>
      </c>
      <c r="C14" s="345" t="e">
        <f>'Каникулы в Мовенпик |COMM'!C14</f>
        <v>#REF!</v>
      </c>
      <c r="D14" s="345" t="e">
        <f>'Каникулы в Мовенпик |COMM'!D14</f>
        <v>#REF!</v>
      </c>
    </row>
    <row r="15" spans="1:4" x14ac:dyDescent="0.2">
      <c r="A15" s="97" t="s">
        <v>137</v>
      </c>
      <c r="B15" s="345"/>
      <c r="C15" s="345"/>
      <c r="D15" s="345"/>
    </row>
    <row r="16" spans="1:4" x14ac:dyDescent="0.2">
      <c r="A16" s="299">
        <v>1</v>
      </c>
      <c r="B16" s="345" t="e">
        <f>'Каникулы в Мовенпик |COMM'!B16</f>
        <v>#REF!</v>
      </c>
      <c r="C16" s="345" t="e">
        <f>'Каникулы в Мовенпик |COMM'!C16</f>
        <v>#REF!</v>
      </c>
      <c r="D16" s="345" t="e">
        <f>'Каникулы в Мовенпик |COMM'!D16</f>
        <v>#REF!</v>
      </c>
    </row>
    <row r="17" spans="1:4" x14ac:dyDescent="0.2">
      <c r="A17" s="299">
        <v>2</v>
      </c>
      <c r="B17" s="345" t="e">
        <f>'Каникулы в Мовенпик |COMM'!B17</f>
        <v>#REF!</v>
      </c>
      <c r="C17" s="345" t="e">
        <f>'Каникулы в Мовенпик |COMM'!C17</f>
        <v>#REF!</v>
      </c>
      <c r="D17" s="345" t="e">
        <f>'Каникулы в Мовенпик |COMM'!D17</f>
        <v>#REF!</v>
      </c>
    </row>
    <row r="18" spans="1:4" x14ac:dyDescent="0.2">
      <c r="A18" s="97" t="s">
        <v>139</v>
      </c>
      <c r="B18" s="345"/>
      <c r="C18" s="345"/>
      <c r="D18" s="345"/>
    </row>
    <row r="19" spans="1:4" x14ac:dyDescent="0.2">
      <c r="A19" s="299" t="s">
        <v>78</v>
      </c>
      <c r="B19" s="345" t="e">
        <f>'Каникулы в Мовенпик |COMM'!B19</f>
        <v>#REF!</v>
      </c>
      <c r="C19" s="345" t="e">
        <f>'Каникулы в Мовенпик |COMM'!C19</f>
        <v>#REF!</v>
      </c>
      <c r="D19" s="345" t="e">
        <f>'Каникулы в Мовенпик |COMM'!D19</f>
        <v>#REF!</v>
      </c>
    </row>
    <row r="20" spans="1:4" x14ac:dyDescent="0.2">
      <c r="A20" s="97" t="s">
        <v>138</v>
      </c>
      <c r="B20" s="345"/>
      <c r="C20" s="345"/>
      <c r="D20" s="345"/>
    </row>
    <row r="21" spans="1:4" x14ac:dyDescent="0.2">
      <c r="A21" s="299" t="s">
        <v>67</v>
      </c>
      <c r="B21" s="345" t="e">
        <f>'Каникулы в Мовенпик |COMM'!B21</f>
        <v>#REF!</v>
      </c>
      <c r="C21" s="345" t="e">
        <f>'Каникулы в Мовенпик |COMM'!C21</f>
        <v>#REF!</v>
      </c>
      <c r="D21" s="345" t="e">
        <f>'Каникулы в Мовенпик |COMM'!D21</f>
        <v>#REF!</v>
      </c>
    </row>
    <row r="22" spans="1:4" x14ac:dyDescent="0.2">
      <c r="A22" s="158"/>
      <c r="B22" s="252"/>
      <c r="C22" s="252"/>
      <c r="D22" s="252"/>
    </row>
    <row r="23" spans="1:4" ht="10.35" customHeight="1" x14ac:dyDescent="0.2">
      <c r="A23" s="158"/>
      <c r="B23" s="252"/>
      <c r="C23" s="252"/>
      <c r="D23" s="252"/>
    </row>
    <row r="24" spans="1:4" ht="10.35" customHeight="1" x14ac:dyDescent="0.2">
      <c r="A24" s="107"/>
      <c r="B24" s="252"/>
      <c r="C24" s="252"/>
      <c r="D24" s="252"/>
    </row>
    <row r="25" spans="1:4" ht="25.5" customHeight="1" x14ac:dyDescent="0.2">
      <c r="A25" s="157" t="s">
        <v>163</v>
      </c>
      <c r="B25" s="344" t="e">
        <f t="shared" ref="B25" si="0">B4</f>
        <v>#REF!</v>
      </c>
      <c r="C25" s="344" t="e">
        <f t="shared" ref="C25:D25" si="1">C4</f>
        <v>#REF!</v>
      </c>
      <c r="D25" s="344" t="e">
        <f t="shared" si="1"/>
        <v>#REF!</v>
      </c>
    </row>
    <row r="26" spans="1:4" s="34" customFormat="1" ht="24.6" customHeight="1" x14ac:dyDescent="0.2">
      <c r="A26" s="67" t="s">
        <v>124</v>
      </c>
      <c r="B26" s="344" t="e">
        <f t="shared" ref="B26" si="2">B5</f>
        <v>#REF!</v>
      </c>
      <c r="C26" s="344" t="e">
        <f t="shared" ref="C26:D26" si="3">C5</f>
        <v>#REF!</v>
      </c>
      <c r="D26" s="344" t="e">
        <f t="shared" si="3"/>
        <v>#REF!</v>
      </c>
    </row>
    <row r="27" spans="1:4" x14ac:dyDescent="0.2">
      <c r="A27" s="97" t="s">
        <v>136</v>
      </c>
    </row>
    <row r="28" spans="1:4" x14ac:dyDescent="0.2">
      <c r="A28" s="299">
        <v>1</v>
      </c>
      <c r="B28" s="316" t="e">
        <f t="shared" ref="B28" si="4">ROUND(B7*0.85,)</f>
        <v>#REF!</v>
      </c>
      <c r="C28" s="316" t="e">
        <f t="shared" ref="C28:D28" si="5">ROUND(C7*0.85,)</f>
        <v>#REF!</v>
      </c>
      <c r="D28" s="316" t="e">
        <f t="shared" si="5"/>
        <v>#REF!</v>
      </c>
    </row>
    <row r="29" spans="1:4" x14ac:dyDescent="0.2">
      <c r="A29" s="299">
        <v>2</v>
      </c>
      <c r="B29" s="316" t="e">
        <f t="shared" ref="B29" si="6">ROUND(B8*0.85,)</f>
        <v>#REF!</v>
      </c>
      <c r="C29" s="316" t="e">
        <f t="shared" ref="C29:D29" si="7">ROUND(C8*0.85,)</f>
        <v>#REF!</v>
      </c>
      <c r="D29" s="316" t="e">
        <f t="shared" si="7"/>
        <v>#REF!</v>
      </c>
    </row>
    <row r="30" spans="1:4" x14ac:dyDescent="0.2">
      <c r="A30" s="106" t="s">
        <v>147</v>
      </c>
      <c r="B30" s="316"/>
      <c r="C30" s="316"/>
      <c r="D30" s="316"/>
    </row>
    <row r="31" spans="1:4" x14ac:dyDescent="0.2">
      <c r="A31" s="299">
        <v>1</v>
      </c>
      <c r="B31" s="316" t="e">
        <f t="shared" ref="B31" si="8">ROUND(B10*0.85,)</f>
        <v>#REF!</v>
      </c>
      <c r="C31" s="316" t="e">
        <f t="shared" ref="C31:D31" si="9">ROUND(C10*0.85,)</f>
        <v>#REF!</v>
      </c>
      <c r="D31" s="316" t="e">
        <f t="shared" si="9"/>
        <v>#REF!</v>
      </c>
    </row>
    <row r="32" spans="1:4" x14ac:dyDescent="0.2">
      <c r="A32" s="299">
        <v>2</v>
      </c>
      <c r="B32" s="316" t="e">
        <f t="shared" ref="B32" si="10">ROUND(B11*0.85,)</f>
        <v>#REF!</v>
      </c>
      <c r="C32" s="316" t="e">
        <f t="shared" ref="C32:D32" si="11">ROUND(C11*0.85,)</f>
        <v>#REF!</v>
      </c>
      <c r="D32" s="316" t="e">
        <f t="shared" si="11"/>
        <v>#REF!</v>
      </c>
    </row>
    <row r="33" spans="1:4" x14ac:dyDescent="0.2">
      <c r="A33" s="97" t="s">
        <v>135</v>
      </c>
      <c r="B33" s="316"/>
      <c r="C33" s="316"/>
      <c r="D33" s="316"/>
    </row>
    <row r="34" spans="1:4" x14ac:dyDescent="0.2">
      <c r="A34" s="300">
        <v>1</v>
      </c>
      <c r="B34" s="316" t="e">
        <f t="shared" ref="B34" si="12">ROUND(B13*0.85,)</f>
        <v>#REF!</v>
      </c>
      <c r="C34" s="316" t="e">
        <f t="shared" ref="C34:D34" si="13">ROUND(C13*0.85,)</f>
        <v>#REF!</v>
      </c>
      <c r="D34" s="316" t="e">
        <f t="shared" si="13"/>
        <v>#REF!</v>
      </c>
    </row>
    <row r="35" spans="1:4" x14ac:dyDescent="0.2">
      <c r="A35" s="300">
        <v>2</v>
      </c>
      <c r="B35" s="316" t="e">
        <f t="shared" ref="B35" si="14">ROUND(B14*0.85,)</f>
        <v>#REF!</v>
      </c>
      <c r="C35" s="316" t="e">
        <f t="shared" ref="C35:D35" si="15">ROUND(C14*0.85,)</f>
        <v>#REF!</v>
      </c>
      <c r="D35" s="316" t="e">
        <f t="shared" si="15"/>
        <v>#REF!</v>
      </c>
    </row>
    <row r="36" spans="1:4" x14ac:dyDescent="0.2">
      <c r="A36" s="97" t="s">
        <v>137</v>
      </c>
      <c r="B36" s="316"/>
      <c r="C36" s="316"/>
      <c r="D36" s="316"/>
    </row>
    <row r="37" spans="1:4" x14ac:dyDescent="0.2">
      <c r="A37" s="300">
        <v>1</v>
      </c>
      <c r="B37" s="316" t="e">
        <f t="shared" ref="B37" si="16">ROUND(B16*0.85,)</f>
        <v>#REF!</v>
      </c>
      <c r="C37" s="316" t="e">
        <f t="shared" ref="C37:D37" si="17">ROUND(C16*0.85,)</f>
        <v>#REF!</v>
      </c>
      <c r="D37" s="316" t="e">
        <f t="shared" si="17"/>
        <v>#REF!</v>
      </c>
    </row>
    <row r="38" spans="1:4" x14ac:dyDescent="0.2">
      <c r="A38" s="300">
        <v>2</v>
      </c>
      <c r="B38" s="316" t="e">
        <f t="shared" ref="B38" si="18">ROUND(B17*0.85,)</f>
        <v>#REF!</v>
      </c>
      <c r="C38" s="316" t="e">
        <f t="shared" ref="C38:D38" si="19">ROUND(C17*0.85,)</f>
        <v>#REF!</v>
      </c>
      <c r="D38" s="316" t="e">
        <f t="shared" si="19"/>
        <v>#REF!</v>
      </c>
    </row>
    <row r="39" spans="1:4" x14ac:dyDescent="0.2">
      <c r="A39" s="97" t="s">
        <v>139</v>
      </c>
      <c r="B39" s="316"/>
      <c r="C39" s="316"/>
      <c r="D39" s="316"/>
    </row>
    <row r="40" spans="1:4" x14ac:dyDescent="0.2">
      <c r="A40" s="299" t="s">
        <v>78</v>
      </c>
      <c r="B40" s="316" t="e">
        <f t="shared" ref="B40" si="20">ROUND(B19*0.85,)</f>
        <v>#REF!</v>
      </c>
      <c r="C40" s="316" t="e">
        <f t="shared" ref="C40:D40" si="21">ROUND(C19*0.85,)</f>
        <v>#REF!</v>
      </c>
      <c r="D40" s="316" t="e">
        <f t="shared" si="21"/>
        <v>#REF!</v>
      </c>
    </row>
    <row r="41" spans="1:4" x14ac:dyDescent="0.2">
      <c r="A41" s="97" t="s">
        <v>138</v>
      </c>
      <c r="B41" s="316"/>
      <c r="C41" s="316"/>
      <c r="D41" s="316"/>
    </row>
    <row r="42" spans="1:4" x14ac:dyDescent="0.2">
      <c r="A42" s="299" t="s">
        <v>67</v>
      </c>
      <c r="B42" s="316" t="e">
        <f t="shared" ref="B42" si="22">ROUND(B21*0.85,)</f>
        <v>#REF!</v>
      </c>
      <c r="C42" s="316" t="e">
        <f t="shared" ref="C42:D42" si="23">ROUND(C21*0.85,)</f>
        <v>#REF!</v>
      </c>
      <c r="D42" s="316" t="e">
        <f t="shared" si="23"/>
        <v>#REF!</v>
      </c>
    </row>
    <row r="43" spans="1:4" x14ac:dyDescent="0.2">
      <c r="A43" s="158"/>
    </row>
    <row r="44" spans="1:4" ht="10.35" customHeight="1" thickBot="1" x14ac:dyDescent="0.25">
      <c r="A44" s="297"/>
    </row>
    <row r="45" spans="1:4" ht="12.75" thickBot="1" x14ac:dyDescent="0.25">
      <c r="A45" s="160" t="s">
        <v>128</v>
      </c>
    </row>
    <row r="46" spans="1:4" x14ac:dyDescent="0.2">
      <c r="A46" s="338" t="s">
        <v>388</v>
      </c>
    </row>
    <row r="47" spans="1:4" x14ac:dyDescent="0.2">
      <c r="A47" s="234" t="s">
        <v>389</v>
      </c>
    </row>
    <row r="48" spans="1:4" ht="12" customHeight="1" x14ac:dyDescent="0.2">
      <c r="A48" s="234" t="s">
        <v>390</v>
      </c>
    </row>
    <row r="49" spans="1:1" x14ac:dyDescent="0.2">
      <c r="A49" s="234" t="s">
        <v>129</v>
      </c>
    </row>
    <row r="50" spans="1:1" ht="11.45" customHeight="1" x14ac:dyDescent="0.2">
      <c r="A50" s="234" t="s">
        <v>130</v>
      </c>
    </row>
    <row r="51" spans="1:1" ht="24" x14ac:dyDescent="0.2">
      <c r="A51" s="108" t="s">
        <v>131</v>
      </c>
    </row>
    <row r="52" spans="1:1" x14ac:dyDescent="0.2">
      <c r="A52" s="234" t="s">
        <v>247</v>
      </c>
    </row>
    <row r="53" spans="1:1" x14ac:dyDescent="0.2">
      <c r="A53" s="297"/>
    </row>
    <row r="54" spans="1:1" x14ac:dyDescent="0.2">
      <c r="A54" s="337" t="s">
        <v>143</v>
      </c>
    </row>
    <row r="55" spans="1:1" ht="24" x14ac:dyDescent="0.2">
      <c r="A55" s="339" t="s">
        <v>391</v>
      </c>
    </row>
    <row r="56" spans="1:1" ht="24" x14ac:dyDescent="0.2">
      <c r="A56" s="340" t="s">
        <v>392</v>
      </c>
    </row>
    <row r="57" spans="1:1" x14ac:dyDescent="0.2">
      <c r="A57" s="234"/>
    </row>
    <row r="58" spans="1:1" x14ac:dyDescent="0.2">
      <c r="A58" s="341" t="s">
        <v>133</v>
      </c>
    </row>
    <row r="59" spans="1:1" ht="24" x14ac:dyDescent="0.2">
      <c r="A59" s="342" t="s">
        <v>154</v>
      </c>
    </row>
    <row r="60" spans="1:1" ht="24" x14ac:dyDescent="0.2">
      <c r="A60" s="342" t="s">
        <v>155</v>
      </c>
    </row>
    <row r="61" spans="1:1" ht="12.75" thickBot="1" x14ac:dyDescent="0.25"/>
    <row r="62" spans="1:1" ht="12.75" thickBot="1" x14ac:dyDescent="0.25">
      <c r="A62" s="160" t="s">
        <v>313</v>
      </c>
    </row>
    <row r="63" spans="1:1" x14ac:dyDescent="0.2">
      <c r="A63" s="253" t="s">
        <v>393</v>
      </c>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BL53"/>
  <sheetViews>
    <sheetView zoomScale="90" zoomScaleNormal="90" workbookViewId="0">
      <pane xSplit="1" topLeftCell="B1" activePane="topRight" state="frozen"/>
      <selection activeCell="B7" sqref="B7"/>
      <selection pane="topRight" activeCell="B7" sqref="B7"/>
    </sheetView>
  </sheetViews>
  <sheetFormatPr defaultColWidth="9" defaultRowHeight="12" x14ac:dyDescent="0.2"/>
  <cols>
    <col min="1" max="1" width="69.5703125" style="82" customWidth="1"/>
    <col min="2" max="16384" width="9" style="82"/>
  </cols>
  <sheetData>
    <row r="1" spans="1:64" s="101" customFormat="1" ht="12" customHeight="1" x14ac:dyDescent="0.2">
      <c r="A1" s="100" t="s">
        <v>134</v>
      </c>
    </row>
    <row r="2" spans="1:64" s="101" customFormat="1" ht="12" customHeight="1" x14ac:dyDescent="0.2">
      <c r="A2" s="102" t="s">
        <v>127</v>
      </c>
    </row>
    <row r="3" spans="1:64" s="101" customFormat="1" ht="11.1" customHeight="1" x14ac:dyDescent="0.2">
      <c r="A3" s="100"/>
    </row>
    <row r="4" spans="1:64" s="101" customFormat="1" ht="34.5" customHeight="1" x14ac:dyDescent="0.2">
      <c r="A4" s="136" t="s">
        <v>125</v>
      </c>
      <c r="B4" s="304">
        <f>'C завтраками| Bed and breakfast'!B4</f>
        <v>45824</v>
      </c>
      <c r="C4" s="304">
        <f>'C завтраками| Bed and breakfast'!C4</f>
        <v>45827</v>
      </c>
      <c r="D4" s="304">
        <f>'C завтраками| Bed and breakfast'!D4</f>
        <v>45829</v>
      </c>
      <c r="E4" s="304">
        <f>'C завтраками| Bed and breakfast'!E4</f>
        <v>45831</v>
      </c>
      <c r="F4" s="304">
        <f>'C завтраками| Bed and breakfast'!F4</f>
        <v>45832</v>
      </c>
      <c r="G4" s="304">
        <f>'C завтраками| Bed and breakfast'!G4</f>
        <v>45835</v>
      </c>
      <c r="H4" s="304">
        <f>'C завтраками| Bed and breakfast'!H4</f>
        <v>45836</v>
      </c>
      <c r="I4" s="304">
        <f>'C завтраками| Bed and breakfast'!I4</f>
        <v>45839</v>
      </c>
      <c r="J4" s="304">
        <f>'C завтраками| Bed and breakfast'!J4</f>
        <v>45847</v>
      </c>
      <c r="K4" s="304">
        <f>'C завтраками| Bed and breakfast'!K4</f>
        <v>45849</v>
      </c>
      <c r="L4" s="304">
        <f>'C завтраками| Bed and breakfast'!L4</f>
        <v>45851</v>
      </c>
      <c r="M4" s="304">
        <f>'C завтраками| Bed and breakfast'!M4</f>
        <v>45852</v>
      </c>
      <c r="N4" s="304">
        <f>'C завтраками| Bed and breakfast'!N4</f>
        <v>45856</v>
      </c>
      <c r="O4" s="304">
        <f>'C завтраками| Bed and breakfast'!O4</f>
        <v>45858</v>
      </c>
      <c r="P4" s="304">
        <f>'C завтраками| Bed and breakfast'!P4</f>
        <v>45860</v>
      </c>
      <c r="Q4" s="304">
        <f>'C завтраками| Bed and breakfast'!Q4</f>
        <v>45861</v>
      </c>
      <c r="R4" s="304">
        <f>'C завтраками| Bed and breakfast'!R4</f>
        <v>45863</v>
      </c>
      <c r="S4" s="304">
        <f>'C завтраками| Bed and breakfast'!S4</f>
        <v>45864</v>
      </c>
      <c r="T4" s="304">
        <f>'C завтраками| Bed and breakfast'!T4</f>
        <v>45865</v>
      </c>
      <c r="U4" s="304">
        <f>'C завтраками| Bed and breakfast'!U4</f>
        <v>45867</v>
      </c>
      <c r="V4" s="304">
        <f>'C завтраками| Bed and breakfast'!V4</f>
        <v>45869</v>
      </c>
      <c r="W4" s="304">
        <f>'C завтраками| Bed and breakfast'!W4</f>
        <v>45870</v>
      </c>
      <c r="X4" s="304">
        <f>'C завтраками| Bed and breakfast'!X4</f>
        <v>45873</v>
      </c>
      <c r="Y4" s="304">
        <f>'C завтраками| Bed and breakfast'!Y4</f>
        <v>45878</v>
      </c>
      <c r="Z4" s="304">
        <f>'C завтраками| Bed and breakfast'!Z4</f>
        <v>45879</v>
      </c>
      <c r="AA4" s="304">
        <f>'C завтраками| Bed and breakfast'!AA4</f>
        <v>45880</v>
      </c>
      <c r="AB4" s="304">
        <f>'C завтраками| Bed and breakfast'!AB4</f>
        <v>45881</v>
      </c>
      <c r="AC4" s="304">
        <f>'C завтраками| Bed and breakfast'!AC4</f>
        <v>45883</v>
      </c>
      <c r="AD4" s="304">
        <f>'C завтраками| Bed and breakfast'!AD4</f>
        <v>45887</v>
      </c>
      <c r="AE4" s="304">
        <f>'C завтраками| Bed and breakfast'!AE4</f>
        <v>45891</v>
      </c>
      <c r="AF4" s="304">
        <f>'C завтраками| Bed and breakfast'!AF4</f>
        <v>45893</v>
      </c>
      <c r="AG4" s="304">
        <f>'C завтраками| Bed and breakfast'!AG4</f>
        <v>45896</v>
      </c>
      <c r="AH4" s="304">
        <f>'C завтраками| Bed and breakfast'!AH4</f>
        <v>45899</v>
      </c>
      <c r="AI4" s="304">
        <f>'C завтраками| Bed and breakfast'!AI4</f>
        <v>45901</v>
      </c>
      <c r="AJ4" s="304">
        <f>'C завтраками| Bed and breakfast'!AJ4</f>
        <v>45902</v>
      </c>
      <c r="AK4" s="304">
        <f>'C завтраками| Bed and breakfast'!AK4</f>
        <v>45905</v>
      </c>
      <c r="AL4" s="304">
        <f>'C завтраками| Bed and breakfast'!AL4</f>
        <v>45913</v>
      </c>
      <c r="AM4" s="304">
        <f>'C завтраками| Bed and breakfast'!AM4</f>
        <v>45921</v>
      </c>
      <c r="AN4" s="304">
        <f>'C завтраками| Bed and breakfast'!AN4</f>
        <v>45931</v>
      </c>
      <c r="AO4" s="304">
        <f>'C завтраками| Bed and breakfast'!AO4</f>
        <v>45942</v>
      </c>
      <c r="AP4" s="304">
        <f>'C завтраками| Bed and breakfast'!AP4</f>
        <v>45947</v>
      </c>
      <c r="AQ4" s="304">
        <f>'C завтраками| Bed and breakfast'!AQ4</f>
        <v>45949</v>
      </c>
      <c r="AR4" s="304">
        <f>'C завтраками| Bed and breakfast'!AR4</f>
        <v>45954</v>
      </c>
      <c r="AS4" s="304">
        <f>'C завтраками| Bed and breakfast'!AS4</f>
        <v>45956</v>
      </c>
      <c r="AT4" s="304">
        <f>'C завтраками| Bed and breakfast'!AT4</f>
        <v>45961</v>
      </c>
      <c r="AU4" s="304">
        <f>'C завтраками| Bed and breakfast'!AU4</f>
        <v>45962</v>
      </c>
      <c r="AV4" s="304">
        <f>'C завтраками| Bed and breakfast'!AV4</f>
        <v>45965</v>
      </c>
      <c r="AW4" s="304">
        <f>'C завтраками| Bed and breakfast'!AW4</f>
        <v>45966</v>
      </c>
      <c r="AX4" s="304">
        <f>'C завтраками| Bed and breakfast'!AX4</f>
        <v>45968</v>
      </c>
      <c r="AY4" s="304">
        <f>'C завтраками| Bed and breakfast'!AY4</f>
        <v>45970</v>
      </c>
      <c r="AZ4" s="304">
        <f>'C завтраками| Bed and breakfast'!AZ4</f>
        <v>45975</v>
      </c>
      <c r="BA4" s="304">
        <f>'C завтраками| Bed and breakfast'!BA4</f>
        <v>45977</v>
      </c>
      <c r="BB4" s="304">
        <f>'C завтраками| Bed and breakfast'!BB4</f>
        <v>45982</v>
      </c>
      <c r="BC4" s="304">
        <f>'C завтраками| Bed and breakfast'!BC4</f>
        <v>45984</v>
      </c>
      <c r="BD4" s="304">
        <f>'C завтраками| Bed and breakfast'!BD4</f>
        <v>45989</v>
      </c>
      <c r="BE4" s="304">
        <f>'C завтраками| Bed and breakfast'!BE4</f>
        <v>45991</v>
      </c>
      <c r="BF4" s="304">
        <f>'C завтраками| Bed and breakfast'!BF4</f>
        <v>45992</v>
      </c>
      <c r="BG4" s="304">
        <f>'C завтраками| Bed and breakfast'!BG4</f>
        <v>45996</v>
      </c>
      <c r="BH4" s="304">
        <f>'C завтраками| Bed and breakfast'!BH4</f>
        <v>45998</v>
      </c>
      <c r="BI4" s="304">
        <f>'C завтраками| Bed and breakfast'!BI4</f>
        <v>46002</v>
      </c>
      <c r="BJ4" s="304">
        <f>'C завтраками| Bed and breakfast'!BJ4</f>
        <v>46003</v>
      </c>
      <c r="BK4" s="304">
        <f>'C завтраками| Bed and breakfast'!BK4</f>
        <v>46010</v>
      </c>
      <c r="BL4" s="304">
        <f>'C завтраками| Bed and breakfast'!BL4</f>
        <v>46012</v>
      </c>
    </row>
    <row r="5" spans="1:64" s="103" customFormat="1" ht="24" customHeight="1" x14ac:dyDescent="0.2">
      <c r="A5" s="67" t="s">
        <v>124</v>
      </c>
      <c r="B5" s="304">
        <f>'C завтраками| Bed and breakfast'!B5</f>
        <v>45826</v>
      </c>
      <c r="C5" s="304">
        <f>'C завтраками| Bed and breakfast'!C5</f>
        <v>45828</v>
      </c>
      <c r="D5" s="304">
        <f>'C завтраками| Bed and breakfast'!D5</f>
        <v>45830</v>
      </c>
      <c r="E5" s="304">
        <f>'C завтраками| Bed and breakfast'!E5</f>
        <v>45831</v>
      </c>
      <c r="F5" s="304">
        <f>'C завтраками| Bed and breakfast'!F5</f>
        <v>45834</v>
      </c>
      <c r="G5" s="304">
        <f>'C завтраками| Bed and breakfast'!G5</f>
        <v>45835</v>
      </c>
      <c r="H5" s="304">
        <f>'C завтраками| Bed and breakfast'!H5</f>
        <v>45838</v>
      </c>
      <c r="I5" s="304">
        <f>'C завтраками| Bed and breakfast'!I5</f>
        <v>45846</v>
      </c>
      <c r="J5" s="304">
        <f>'C завтраками| Bed and breakfast'!J5</f>
        <v>45848</v>
      </c>
      <c r="K5" s="304">
        <f>'C завтраками| Bed and breakfast'!K5</f>
        <v>45850</v>
      </c>
      <c r="L5" s="304">
        <f>'C завтраками| Bed and breakfast'!L5</f>
        <v>45851</v>
      </c>
      <c r="M5" s="304">
        <f>'C завтраками| Bed and breakfast'!M5</f>
        <v>45855</v>
      </c>
      <c r="N5" s="304">
        <f>'C завтраками| Bed and breakfast'!N5</f>
        <v>45857</v>
      </c>
      <c r="O5" s="304">
        <f>'C завтраками| Bed and breakfast'!O5</f>
        <v>45859</v>
      </c>
      <c r="P5" s="304">
        <f>'C завтраками| Bed and breakfast'!P5</f>
        <v>45860</v>
      </c>
      <c r="Q5" s="304">
        <f>'C завтраками| Bed and breakfast'!Q5</f>
        <v>45862</v>
      </c>
      <c r="R5" s="304">
        <f>'C завтраками| Bed and breakfast'!R5</f>
        <v>45863</v>
      </c>
      <c r="S5" s="304">
        <f>'C завтраками| Bed and breakfast'!S5</f>
        <v>45864</v>
      </c>
      <c r="T5" s="304">
        <f>'C завтраками| Bed and breakfast'!T5</f>
        <v>45866</v>
      </c>
      <c r="U5" s="304">
        <f>'C завтраками| Bed and breakfast'!U5</f>
        <v>45868</v>
      </c>
      <c r="V5" s="304">
        <f>'C завтраками| Bed and breakfast'!V5</f>
        <v>45869</v>
      </c>
      <c r="W5" s="304">
        <f>'C завтраками| Bed and breakfast'!W5</f>
        <v>45872</v>
      </c>
      <c r="X5" s="304">
        <f>'C завтраками| Bed and breakfast'!X5</f>
        <v>45877</v>
      </c>
      <c r="Y5" s="304">
        <f>'C завтраками| Bed and breakfast'!Y5</f>
        <v>45878</v>
      </c>
      <c r="Z5" s="304">
        <f>'C завтраками| Bed and breakfast'!Z5</f>
        <v>45879</v>
      </c>
      <c r="AA5" s="304">
        <f>'C завтраками| Bed and breakfast'!AA5</f>
        <v>45880</v>
      </c>
      <c r="AB5" s="304">
        <f>'C завтраками| Bed and breakfast'!AB5</f>
        <v>45882</v>
      </c>
      <c r="AC5" s="304">
        <f>'C завтраками| Bed and breakfast'!AC5</f>
        <v>45886</v>
      </c>
      <c r="AD5" s="304">
        <f>'C завтраками| Bed and breakfast'!AD5</f>
        <v>45890</v>
      </c>
      <c r="AE5" s="304">
        <f>'C завтраками| Bed and breakfast'!AE5</f>
        <v>45892</v>
      </c>
      <c r="AF5" s="304">
        <f>'C завтраками| Bed and breakfast'!AF5</f>
        <v>45895</v>
      </c>
      <c r="AG5" s="304">
        <f>'C завтраками| Bed and breakfast'!AG5</f>
        <v>45898</v>
      </c>
      <c r="AH5" s="304">
        <f>'C завтраками| Bed and breakfast'!AH5</f>
        <v>45900</v>
      </c>
      <c r="AI5" s="304">
        <f>'C завтраками| Bed and breakfast'!AI5</f>
        <v>45901</v>
      </c>
      <c r="AJ5" s="304">
        <f>'C завтраками| Bed and breakfast'!AJ5</f>
        <v>45904</v>
      </c>
      <c r="AK5" s="304">
        <f>'C завтраками| Bed and breakfast'!AK5</f>
        <v>45912</v>
      </c>
      <c r="AL5" s="304">
        <f>'C завтраками| Bed and breakfast'!AL5</f>
        <v>45920</v>
      </c>
      <c r="AM5" s="304">
        <f>'C завтраками| Bed and breakfast'!AM5</f>
        <v>45930</v>
      </c>
      <c r="AN5" s="304">
        <f>'C завтраками| Bed and breakfast'!AN5</f>
        <v>45941</v>
      </c>
      <c r="AO5" s="304">
        <f>'C завтраками| Bed and breakfast'!AO5</f>
        <v>45946</v>
      </c>
      <c r="AP5" s="304">
        <f>'C завтраками| Bed and breakfast'!AP5</f>
        <v>45948</v>
      </c>
      <c r="AQ5" s="304">
        <f>'C завтраками| Bed and breakfast'!AQ5</f>
        <v>45953</v>
      </c>
      <c r="AR5" s="304">
        <f>'C завтраками| Bed and breakfast'!AR5</f>
        <v>45955</v>
      </c>
      <c r="AS5" s="304">
        <f>'C завтраками| Bed and breakfast'!AS5</f>
        <v>45960</v>
      </c>
      <c r="AT5" s="304">
        <f>'C завтраками| Bed and breakfast'!AT5</f>
        <v>45961</v>
      </c>
      <c r="AU5" s="304">
        <f>'C завтраками| Bed and breakfast'!AU5</f>
        <v>45964</v>
      </c>
      <c r="AV5" s="304">
        <f>'C завтраками| Bed and breakfast'!AV5</f>
        <v>45965</v>
      </c>
      <c r="AW5" s="304">
        <f>'C завтраками| Bed and breakfast'!AW5</f>
        <v>45967</v>
      </c>
      <c r="AX5" s="304">
        <f>'C завтраками| Bed and breakfast'!AX5</f>
        <v>45969</v>
      </c>
      <c r="AY5" s="304">
        <f>'C завтраками| Bed and breakfast'!AY5</f>
        <v>45974</v>
      </c>
      <c r="AZ5" s="304">
        <f>'C завтраками| Bed and breakfast'!AZ5</f>
        <v>45976</v>
      </c>
      <c r="BA5" s="304">
        <f>'C завтраками| Bed and breakfast'!BA5</f>
        <v>45981</v>
      </c>
      <c r="BB5" s="304">
        <f>'C завтраками| Bed and breakfast'!BB5</f>
        <v>45983</v>
      </c>
      <c r="BC5" s="304">
        <f>'C завтраками| Bed and breakfast'!BC5</f>
        <v>45988</v>
      </c>
      <c r="BD5" s="304">
        <f>'C завтраками| Bed and breakfast'!BD5</f>
        <v>45990</v>
      </c>
      <c r="BE5" s="304">
        <f>'C завтраками| Bed and breakfast'!BE5</f>
        <v>45991</v>
      </c>
      <c r="BF5" s="304">
        <f>'C завтраками| Bed and breakfast'!BF5</f>
        <v>45995</v>
      </c>
      <c r="BG5" s="304">
        <f>'C завтраками| Bed and breakfast'!BG5</f>
        <v>45997</v>
      </c>
      <c r="BH5" s="304">
        <f>'C завтраками| Bed and breakfast'!BH5</f>
        <v>46001</v>
      </c>
      <c r="BI5" s="304">
        <f>'C завтраками| Bed and breakfast'!BI5</f>
        <v>46002</v>
      </c>
      <c r="BJ5" s="304">
        <f>'C завтраками| Bed and breakfast'!BJ5</f>
        <v>46009</v>
      </c>
      <c r="BK5" s="304">
        <f>'C завтраками| Bed and breakfast'!BK5</f>
        <v>46011</v>
      </c>
      <c r="BL5" s="304">
        <f>'C завтраками| Bed and breakfast'!BL5</f>
        <v>46016</v>
      </c>
    </row>
    <row r="6" spans="1:64" s="104" customFormat="1" x14ac:dyDescent="0.2">
      <c r="A6" s="74" t="s">
        <v>148</v>
      </c>
      <c r="B6" s="309"/>
      <c r="C6" s="309"/>
      <c r="D6" s="309"/>
      <c r="E6" s="309"/>
      <c r="F6" s="309"/>
      <c r="G6" s="309"/>
      <c r="H6" s="309"/>
      <c r="I6" s="309"/>
      <c r="J6" s="309"/>
      <c r="K6" s="309"/>
      <c r="L6" s="309"/>
      <c r="M6" s="309"/>
      <c r="N6" s="309"/>
      <c r="O6" s="309"/>
      <c r="P6" s="309"/>
      <c r="Q6" s="309"/>
      <c r="R6" s="309"/>
      <c r="S6" s="309"/>
      <c r="T6" s="309"/>
      <c r="U6" s="309"/>
      <c r="V6" s="309"/>
      <c r="W6" s="309"/>
      <c r="X6" s="309"/>
      <c r="Y6" s="309"/>
      <c r="Z6" s="309"/>
      <c r="AA6" s="309"/>
      <c r="AB6" s="309"/>
      <c r="AC6" s="309"/>
      <c r="AD6" s="309"/>
      <c r="AE6" s="309"/>
      <c r="AF6" s="309"/>
      <c r="AG6" s="309"/>
      <c r="AH6" s="309"/>
      <c r="AI6" s="309"/>
      <c r="AJ6" s="309"/>
      <c r="AK6" s="309"/>
      <c r="AL6" s="309"/>
      <c r="AM6" s="309"/>
      <c r="AN6" s="309"/>
      <c r="AO6" s="309"/>
      <c r="AP6" s="309"/>
      <c r="AQ6" s="309"/>
      <c r="AR6" s="309"/>
      <c r="AS6" s="309"/>
      <c r="AT6" s="309"/>
      <c r="AU6" s="309"/>
      <c r="AV6" s="309"/>
      <c r="AW6" s="309"/>
      <c r="AX6" s="309"/>
      <c r="AY6" s="309"/>
      <c r="AZ6" s="309"/>
      <c r="BA6" s="309"/>
      <c r="BB6" s="309"/>
      <c r="BC6" s="309"/>
      <c r="BD6" s="309"/>
      <c r="BE6" s="309"/>
      <c r="BF6" s="309"/>
      <c r="BG6" s="309"/>
      <c r="BH6" s="309"/>
      <c r="BI6" s="309"/>
      <c r="BJ6" s="309"/>
      <c r="BK6" s="309"/>
      <c r="BL6" s="309"/>
    </row>
    <row r="7" spans="1:64" s="104" customFormat="1" ht="10.35" customHeight="1" x14ac:dyDescent="0.2">
      <c r="A7" s="75">
        <v>1</v>
      </c>
      <c r="B7" s="310">
        <f>'C завтраками| Bed and breakfast'!B7</f>
        <v>13700</v>
      </c>
      <c r="C7" s="310">
        <f>'C завтраками| Bed and breakfast'!C7</f>
        <v>13700</v>
      </c>
      <c r="D7" s="310">
        <f>'C завтраками| Bed and breakfast'!D7</f>
        <v>11800</v>
      </c>
      <c r="E7" s="310">
        <f>'C завтраками| Bed and breakfast'!E7</f>
        <v>18000</v>
      </c>
      <c r="F7" s="310">
        <f>'C завтраками| Bed and breakfast'!F7</f>
        <v>19700</v>
      </c>
      <c r="G7" s="310">
        <f>'C завтраками| Bed and breakfast'!G7</f>
        <v>18000</v>
      </c>
      <c r="H7" s="310">
        <f>'C завтраками| Bed and breakfast'!H7</f>
        <v>11800</v>
      </c>
      <c r="I7" s="310">
        <f>'C завтраками| Bed and breakfast'!I7</f>
        <v>17300</v>
      </c>
      <c r="J7" s="310">
        <f>'C завтраками| Bed and breakfast'!J7</f>
        <v>18000</v>
      </c>
      <c r="K7" s="310">
        <f>'C завтраками| Bed and breakfast'!K7</f>
        <v>17300</v>
      </c>
      <c r="L7" s="310">
        <f>'C завтраками| Bed and breakfast'!L7</f>
        <v>17300</v>
      </c>
      <c r="M7" s="310">
        <f>'C завтраками| Bed and breakfast'!M7</f>
        <v>16100</v>
      </c>
      <c r="N7" s="310">
        <f>'C завтраками| Bed and breakfast'!N7</f>
        <v>16100</v>
      </c>
      <c r="O7" s="310">
        <f>'C завтраками| Bed and breakfast'!O7</f>
        <v>16100</v>
      </c>
      <c r="P7" s="310">
        <f>'C завтраками| Bed and breakfast'!P7</f>
        <v>16100</v>
      </c>
      <c r="Q7" s="310">
        <f>'C завтраками| Bed and breakfast'!Q7</f>
        <v>17300</v>
      </c>
      <c r="R7" s="310">
        <f>'C завтраками| Bed and breakfast'!R7</f>
        <v>19700</v>
      </c>
      <c r="S7" s="310">
        <f>'C завтраками| Bed and breakfast'!S7</f>
        <v>18000</v>
      </c>
      <c r="T7" s="310">
        <f>'C завтраками| Bed and breakfast'!T7</f>
        <v>17300</v>
      </c>
      <c r="U7" s="310">
        <f>'C завтраками| Bed and breakfast'!U7</f>
        <v>14900</v>
      </c>
      <c r="V7" s="310">
        <f>'C завтраками| Bed and breakfast'!V7</f>
        <v>13700</v>
      </c>
      <c r="W7" s="310">
        <f>'C завтраками| Bed and breakfast'!W7</f>
        <v>14900</v>
      </c>
      <c r="X7" s="310">
        <f>'C завтраками| Bed and breakfast'!X7</f>
        <v>17300</v>
      </c>
      <c r="Y7" s="310">
        <f>'C завтраками| Bed and breakfast'!Y7</f>
        <v>16100</v>
      </c>
      <c r="Z7" s="310">
        <f>'C завтраками| Bed and breakfast'!Z7</f>
        <v>16100</v>
      </c>
      <c r="AA7" s="310">
        <f>'C завтраками| Bed and breakfast'!AA7</f>
        <v>17300</v>
      </c>
      <c r="AB7" s="310">
        <f>'C завтраками| Bed and breakfast'!AB7</f>
        <v>17300</v>
      </c>
      <c r="AC7" s="310">
        <f>'C завтраками| Bed and breakfast'!AC7</f>
        <v>17300</v>
      </c>
      <c r="AD7" s="310">
        <f>'C завтраками| Bed and breakfast'!AD7</f>
        <v>17300</v>
      </c>
      <c r="AE7" s="310">
        <f>'C завтраками| Bed and breakfast'!AE7</f>
        <v>16100</v>
      </c>
      <c r="AF7" s="310">
        <f>'C завтраками| Bed and breakfast'!AF7</f>
        <v>16100</v>
      </c>
      <c r="AG7" s="310">
        <f>'C завтраками| Bed and breakfast'!AG7</f>
        <v>13700</v>
      </c>
      <c r="AH7" s="310">
        <f>'C завтраками| Bed and breakfast'!AH7</f>
        <v>12500</v>
      </c>
      <c r="AI7" s="310">
        <f>'C завтраками| Bed and breakfast'!AI7</f>
        <v>12500</v>
      </c>
      <c r="AJ7" s="310">
        <f>'C завтраками| Bed and breakfast'!AJ7</f>
        <v>13700</v>
      </c>
      <c r="AK7" s="310">
        <f>'C завтраками| Bed and breakfast'!AK7</f>
        <v>12500</v>
      </c>
      <c r="AL7" s="310">
        <f>'C завтраками| Bed and breakfast'!AL7</f>
        <v>14900</v>
      </c>
      <c r="AM7" s="310">
        <f>'C завтраками| Bed and breakfast'!AM7</f>
        <v>12500</v>
      </c>
      <c r="AN7" s="310">
        <f>'C завтраками| Bed and breakfast'!AN7</f>
        <v>11900</v>
      </c>
      <c r="AO7" s="310">
        <f>'C завтраками| Bed and breakfast'!AO7</f>
        <v>10000</v>
      </c>
      <c r="AP7" s="310">
        <f>'C завтраками| Bed and breakfast'!AP7</f>
        <v>10700</v>
      </c>
      <c r="AQ7" s="310">
        <f>'C завтраками| Bed and breakfast'!AQ7</f>
        <v>10000</v>
      </c>
      <c r="AR7" s="310">
        <f>'C завтраками| Bed and breakfast'!AR7</f>
        <v>10700</v>
      </c>
      <c r="AS7" s="310">
        <f>'C завтраками| Bed and breakfast'!AS7</f>
        <v>10000</v>
      </c>
      <c r="AT7" s="310">
        <f>'C завтраками| Bed and breakfast'!AT7</f>
        <v>10700</v>
      </c>
      <c r="AU7" s="310">
        <f>'C завтраками| Bed and breakfast'!AU7</f>
        <v>10700</v>
      </c>
      <c r="AV7" s="310">
        <f>'C завтраками| Bed and breakfast'!AV7</f>
        <v>10000</v>
      </c>
      <c r="AW7" s="310">
        <f>'C завтраками| Bed and breakfast'!AW7</f>
        <v>8600</v>
      </c>
      <c r="AX7" s="310">
        <f>'C завтраками| Bed and breakfast'!AX7</f>
        <v>9300</v>
      </c>
      <c r="AY7" s="310">
        <f>'C завтраками| Bed and breakfast'!AY7</f>
        <v>8600</v>
      </c>
      <c r="AZ7" s="310">
        <f>'C завтраками| Bed and breakfast'!AZ7</f>
        <v>9300</v>
      </c>
      <c r="BA7" s="310">
        <f>'C завтраками| Bed and breakfast'!BA7</f>
        <v>8600</v>
      </c>
      <c r="BB7" s="310">
        <f>'C завтраками| Bed and breakfast'!BB7</f>
        <v>9300</v>
      </c>
      <c r="BC7" s="310">
        <f>'C завтраками| Bed and breakfast'!BC7</f>
        <v>8600</v>
      </c>
      <c r="BD7" s="310">
        <f>'C завтраками| Bed and breakfast'!BD7</f>
        <v>9300</v>
      </c>
      <c r="BE7" s="310">
        <f>'C завтраками| Bed and breakfast'!BE7</f>
        <v>8600</v>
      </c>
      <c r="BF7" s="310">
        <f>'C завтраками| Bed and breakfast'!BF7</f>
        <v>8800</v>
      </c>
      <c r="BG7" s="310">
        <f>'C завтраками| Bed and breakfast'!BG7</f>
        <v>9700</v>
      </c>
      <c r="BH7" s="310">
        <f>'C завтраками| Bed and breakfast'!BH7</f>
        <v>8800</v>
      </c>
      <c r="BI7" s="310">
        <f>'C завтраками| Bed and breakfast'!BI7</f>
        <v>10600</v>
      </c>
      <c r="BJ7" s="310">
        <f>'C завтраками| Bed and breakfast'!BJ7</f>
        <v>11500</v>
      </c>
      <c r="BK7" s="310">
        <f>'C завтраками| Bed and breakfast'!BK7</f>
        <v>11500</v>
      </c>
      <c r="BL7" s="310">
        <f>'C завтраками| Bed and breakfast'!BL7</f>
        <v>11500</v>
      </c>
    </row>
    <row r="8" spans="1:64" s="104" customFormat="1" ht="10.35" customHeight="1" x14ac:dyDescent="0.2">
      <c r="A8" s="75">
        <v>2</v>
      </c>
      <c r="B8" s="310">
        <f>'C завтраками| Bed and breakfast'!B8</f>
        <v>15600</v>
      </c>
      <c r="C8" s="310">
        <f>'C завтраками| Bed and breakfast'!C8</f>
        <v>15600</v>
      </c>
      <c r="D8" s="310">
        <f>'C завтраками| Bed and breakfast'!D8</f>
        <v>13700</v>
      </c>
      <c r="E8" s="310">
        <f>'C завтраками| Bed and breakfast'!E8</f>
        <v>19900</v>
      </c>
      <c r="F8" s="310">
        <f>'C завтраками| Bed and breakfast'!F8</f>
        <v>21600</v>
      </c>
      <c r="G8" s="310">
        <f>'C завтраками| Bed and breakfast'!G8</f>
        <v>19900</v>
      </c>
      <c r="H8" s="310">
        <f>'C завтраками| Bed and breakfast'!H8</f>
        <v>13700</v>
      </c>
      <c r="I8" s="310">
        <f>'C завтраками| Bed and breakfast'!I8</f>
        <v>19200</v>
      </c>
      <c r="J8" s="310">
        <f>'C завтраками| Bed and breakfast'!J8</f>
        <v>19900</v>
      </c>
      <c r="K8" s="310">
        <f>'C завтраками| Bed and breakfast'!K8</f>
        <v>19200</v>
      </c>
      <c r="L8" s="310">
        <f>'C завтраками| Bed and breakfast'!L8</f>
        <v>19200</v>
      </c>
      <c r="M8" s="310">
        <f>'C завтраками| Bed and breakfast'!M8</f>
        <v>18000</v>
      </c>
      <c r="N8" s="310">
        <f>'C завтраками| Bed and breakfast'!N8</f>
        <v>18000</v>
      </c>
      <c r="O8" s="310">
        <f>'C завтраками| Bed and breakfast'!O8</f>
        <v>18000</v>
      </c>
      <c r="P8" s="310">
        <f>'C завтраками| Bed and breakfast'!P8</f>
        <v>18000</v>
      </c>
      <c r="Q8" s="310">
        <f>'C завтраками| Bed and breakfast'!Q8</f>
        <v>19200</v>
      </c>
      <c r="R8" s="310">
        <f>'C завтраками| Bed and breakfast'!R8</f>
        <v>21600</v>
      </c>
      <c r="S8" s="310">
        <f>'C завтраками| Bed and breakfast'!S8</f>
        <v>19900</v>
      </c>
      <c r="T8" s="310">
        <f>'C завтраками| Bed and breakfast'!T8</f>
        <v>19200</v>
      </c>
      <c r="U8" s="310">
        <f>'C завтраками| Bed and breakfast'!U8</f>
        <v>16800</v>
      </c>
      <c r="V8" s="310">
        <f>'C завтраками| Bed and breakfast'!V8</f>
        <v>15600</v>
      </c>
      <c r="W8" s="310">
        <f>'C завтраками| Bed and breakfast'!W8</f>
        <v>16800</v>
      </c>
      <c r="X8" s="310">
        <f>'C завтраками| Bed and breakfast'!X8</f>
        <v>19200</v>
      </c>
      <c r="Y8" s="310">
        <f>'C завтраками| Bed and breakfast'!Y8</f>
        <v>18000</v>
      </c>
      <c r="Z8" s="310">
        <f>'C завтраками| Bed and breakfast'!Z8</f>
        <v>18000</v>
      </c>
      <c r="AA8" s="310">
        <f>'C завтраками| Bed and breakfast'!AA8</f>
        <v>19200</v>
      </c>
      <c r="AB8" s="310">
        <f>'C завтраками| Bed and breakfast'!AB8</f>
        <v>19200</v>
      </c>
      <c r="AC8" s="310">
        <f>'C завтраками| Bed and breakfast'!AC8</f>
        <v>19200</v>
      </c>
      <c r="AD8" s="310">
        <f>'C завтраками| Bed and breakfast'!AD8</f>
        <v>19200</v>
      </c>
      <c r="AE8" s="310">
        <f>'C завтраками| Bed and breakfast'!AE8</f>
        <v>18000</v>
      </c>
      <c r="AF8" s="310">
        <f>'C завтраками| Bed and breakfast'!AF8</f>
        <v>18000</v>
      </c>
      <c r="AG8" s="310">
        <f>'C завтраками| Bed and breakfast'!AG8</f>
        <v>15600</v>
      </c>
      <c r="AH8" s="310">
        <f>'C завтраками| Bed and breakfast'!AH8</f>
        <v>14400</v>
      </c>
      <c r="AI8" s="310">
        <f>'C завтраками| Bed and breakfast'!AI8</f>
        <v>14400</v>
      </c>
      <c r="AJ8" s="310">
        <f>'C завтраками| Bed and breakfast'!AJ8</f>
        <v>15600</v>
      </c>
      <c r="AK8" s="310">
        <f>'C завтраками| Bed and breakfast'!AK8</f>
        <v>14400</v>
      </c>
      <c r="AL8" s="310">
        <f>'C завтраками| Bed and breakfast'!AL8</f>
        <v>16800</v>
      </c>
      <c r="AM8" s="310">
        <f>'C завтраками| Bed and breakfast'!AM8</f>
        <v>14400</v>
      </c>
      <c r="AN8" s="310">
        <f>'C завтраками| Bed and breakfast'!AN8</f>
        <v>13800</v>
      </c>
      <c r="AO8" s="310">
        <f>'C завтраками| Bed and breakfast'!AO8</f>
        <v>11900</v>
      </c>
      <c r="AP8" s="310">
        <f>'C завтраками| Bed and breakfast'!AP8</f>
        <v>12600</v>
      </c>
      <c r="AQ8" s="310">
        <f>'C завтраками| Bed and breakfast'!AQ8</f>
        <v>11900</v>
      </c>
      <c r="AR8" s="310">
        <f>'C завтраками| Bed and breakfast'!AR8</f>
        <v>12600</v>
      </c>
      <c r="AS8" s="310">
        <f>'C завтраками| Bed and breakfast'!AS8</f>
        <v>11900</v>
      </c>
      <c r="AT8" s="310">
        <f>'C завтраками| Bed and breakfast'!AT8</f>
        <v>12600</v>
      </c>
      <c r="AU8" s="310">
        <f>'C завтраками| Bed and breakfast'!AU8</f>
        <v>12600</v>
      </c>
      <c r="AV8" s="310">
        <f>'C завтраками| Bed and breakfast'!AV8</f>
        <v>11900</v>
      </c>
      <c r="AW8" s="310">
        <f>'C завтраками| Bed and breakfast'!AW8</f>
        <v>10500</v>
      </c>
      <c r="AX8" s="310">
        <f>'C завтраками| Bed and breakfast'!AX8</f>
        <v>11200</v>
      </c>
      <c r="AY8" s="310">
        <f>'C завтраками| Bed and breakfast'!AY8</f>
        <v>10500</v>
      </c>
      <c r="AZ8" s="310">
        <f>'C завтраками| Bed and breakfast'!AZ8</f>
        <v>11200</v>
      </c>
      <c r="BA8" s="310">
        <f>'C завтраками| Bed and breakfast'!BA8</f>
        <v>10500</v>
      </c>
      <c r="BB8" s="310">
        <f>'C завтраками| Bed and breakfast'!BB8</f>
        <v>11200</v>
      </c>
      <c r="BC8" s="310">
        <f>'C завтраками| Bed and breakfast'!BC8</f>
        <v>10500</v>
      </c>
      <c r="BD8" s="310">
        <f>'C завтраками| Bed and breakfast'!BD8</f>
        <v>11200</v>
      </c>
      <c r="BE8" s="310">
        <f>'C завтраками| Bed and breakfast'!BE8</f>
        <v>10500</v>
      </c>
      <c r="BF8" s="310">
        <f>'C завтраками| Bed and breakfast'!BF8</f>
        <v>10700</v>
      </c>
      <c r="BG8" s="310">
        <f>'C завтраками| Bed and breakfast'!BG8</f>
        <v>11600</v>
      </c>
      <c r="BH8" s="310">
        <f>'C завтраками| Bed and breakfast'!BH8</f>
        <v>10700</v>
      </c>
      <c r="BI8" s="310">
        <f>'C завтраками| Bed and breakfast'!BI8</f>
        <v>12500</v>
      </c>
      <c r="BJ8" s="310">
        <f>'C завтраками| Bed and breakfast'!BJ8</f>
        <v>13400</v>
      </c>
      <c r="BK8" s="310">
        <f>'C завтраками| Bed and breakfast'!BK8</f>
        <v>13400</v>
      </c>
      <c r="BL8" s="310">
        <f>'C завтраками| Bed and breakfast'!BL8</f>
        <v>13400</v>
      </c>
    </row>
    <row r="9" spans="1:64" s="104" customFormat="1" ht="10.35" customHeight="1" x14ac:dyDescent="0.2">
      <c r="A9" s="74" t="s">
        <v>149</v>
      </c>
      <c r="B9" s="310"/>
      <c r="C9" s="310"/>
      <c r="D9" s="310"/>
      <c r="E9" s="310"/>
      <c r="F9" s="310"/>
      <c r="G9" s="310"/>
      <c r="H9" s="310"/>
      <c r="I9" s="310"/>
      <c r="J9" s="310"/>
      <c r="K9" s="310"/>
      <c r="L9" s="310"/>
      <c r="M9" s="310"/>
      <c r="N9" s="310"/>
      <c r="O9" s="310"/>
      <c r="P9" s="310"/>
      <c r="Q9" s="310"/>
      <c r="R9" s="310"/>
      <c r="S9" s="310"/>
      <c r="T9" s="310"/>
      <c r="U9" s="310"/>
      <c r="V9" s="310"/>
      <c r="W9" s="310"/>
      <c r="X9" s="310"/>
      <c r="Y9" s="310"/>
      <c r="Z9" s="310"/>
      <c r="AA9" s="310"/>
      <c r="AB9" s="310"/>
      <c r="AC9" s="310"/>
      <c r="AD9" s="310"/>
      <c r="AE9" s="310"/>
      <c r="AF9" s="310"/>
      <c r="AG9" s="310"/>
      <c r="AH9" s="310"/>
      <c r="AI9" s="310"/>
      <c r="AJ9" s="310"/>
      <c r="AK9" s="310"/>
      <c r="AL9" s="310"/>
      <c r="AM9" s="310"/>
      <c r="AN9" s="310"/>
      <c r="AO9" s="310"/>
      <c r="AP9" s="310"/>
      <c r="AQ9" s="310"/>
      <c r="AR9" s="310"/>
      <c r="AS9" s="310"/>
      <c r="AT9" s="310"/>
      <c r="AU9" s="310"/>
      <c r="AV9" s="310"/>
      <c r="AW9" s="310"/>
      <c r="AX9" s="310"/>
      <c r="AY9" s="310"/>
      <c r="AZ9" s="310"/>
      <c r="BA9" s="310"/>
      <c r="BB9" s="310"/>
      <c r="BC9" s="310"/>
      <c r="BD9" s="310"/>
      <c r="BE9" s="310"/>
      <c r="BF9" s="310"/>
      <c r="BG9" s="310"/>
      <c r="BH9" s="310"/>
      <c r="BI9" s="310"/>
      <c r="BJ9" s="310"/>
      <c r="BK9" s="310"/>
      <c r="BL9" s="310"/>
    </row>
    <row r="10" spans="1:64" s="104" customFormat="1" ht="10.35" customHeight="1" x14ac:dyDescent="0.2">
      <c r="A10" s="75">
        <v>1</v>
      </c>
      <c r="B10" s="310">
        <f>'C завтраками| Bed and breakfast'!B10</f>
        <v>16700</v>
      </c>
      <c r="C10" s="310">
        <f>'C завтраками| Bed and breakfast'!C10</f>
        <v>16700</v>
      </c>
      <c r="D10" s="310">
        <f>'C завтраками| Bed and breakfast'!D10</f>
        <v>14800</v>
      </c>
      <c r="E10" s="310">
        <f>'C завтраками| Bed and breakfast'!E10</f>
        <v>21000</v>
      </c>
      <c r="F10" s="310">
        <f>'C завтраками| Bed and breakfast'!F10</f>
        <v>22700</v>
      </c>
      <c r="G10" s="310">
        <f>'C завтраками| Bed and breakfast'!G10</f>
        <v>21000</v>
      </c>
      <c r="H10" s="310">
        <f>'C завтраками| Bed and breakfast'!H10</f>
        <v>14800</v>
      </c>
      <c r="I10" s="310">
        <f>'C завтраками| Bed and breakfast'!I10</f>
        <v>20300</v>
      </c>
      <c r="J10" s="310">
        <f>'C завтраками| Bed and breakfast'!J10</f>
        <v>21000</v>
      </c>
      <c r="K10" s="310">
        <f>'C завтраками| Bed and breakfast'!K10</f>
        <v>20300</v>
      </c>
      <c r="L10" s="310">
        <f>'C завтраками| Bed and breakfast'!L10</f>
        <v>20300</v>
      </c>
      <c r="M10" s="310">
        <f>'C завтраками| Bed and breakfast'!M10</f>
        <v>19100</v>
      </c>
      <c r="N10" s="310">
        <f>'C завтраками| Bed and breakfast'!N10</f>
        <v>19100</v>
      </c>
      <c r="O10" s="310">
        <f>'C завтраками| Bed and breakfast'!O10</f>
        <v>19100</v>
      </c>
      <c r="P10" s="310">
        <f>'C завтраками| Bed and breakfast'!P10</f>
        <v>19100</v>
      </c>
      <c r="Q10" s="310">
        <f>'C завтраками| Bed and breakfast'!Q10</f>
        <v>20300</v>
      </c>
      <c r="R10" s="310">
        <f>'C завтраками| Bed and breakfast'!R10</f>
        <v>22700</v>
      </c>
      <c r="S10" s="310">
        <f>'C завтраками| Bed and breakfast'!S10</f>
        <v>21000</v>
      </c>
      <c r="T10" s="310">
        <f>'C завтраками| Bed and breakfast'!T10</f>
        <v>20300</v>
      </c>
      <c r="U10" s="310">
        <f>'C завтраками| Bed and breakfast'!U10</f>
        <v>17900</v>
      </c>
      <c r="V10" s="310">
        <f>'C завтраками| Bed and breakfast'!V10</f>
        <v>16700</v>
      </c>
      <c r="W10" s="310">
        <f>'C завтраками| Bed and breakfast'!W10</f>
        <v>17900</v>
      </c>
      <c r="X10" s="310">
        <f>'C завтраками| Bed and breakfast'!X10</f>
        <v>20300</v>
      </c>
      <c r="Y10" s="310">
        <f>'C завтраками| Bed and breakfast'!Y10</f>
        <v>19100</v>
      </c>
      <c r="Z10" s="310">
        <f>'C завтраками| Bed and breakfast'!Z10</f>
        <v>19100</v>
      </c>
      <c r="AA10" s="310">
        <f>'C завтраками| Bed and breakfast'!AA10</f>
        <v>20300</v>
      </c>
      <c r="AB10" s="310">
        <f>'C завтраками| Bed and breakfast'!AB10</f>
        <v>20300</v>
      </c>
      <c r="AC10" s="310">
        <f>'C завтраками| Bed and breakfast'!AC10</f>
        <v>20300</v>
      </c>
      <c r="AD10" s="310">
        <f>'C завтраками| Bed and breakfast'!AD10</f>
        <v>20300</v>
      </c>
      <c r="AE10" s="310">
        <f>'C завтраками| Bed and breakfast'!AE10</f>
        <v>19100</v>
      </c>
      <c r="AF10" s="310">
        <f>'C завтраками| Bed and breakfast'!AF10</f>
        <v>19100</v>
      </c>
      <c r="AG10" s="310">
        <f>'C завтраками| Bed and breakfast'!AG10</f>
        <v>16700</v>
      </c>
      <c r="AH10" s="310">
        <f>'C завтраками| Bed and breakfast'!AH10</f>
        <v>15500</v>
      </c>
      <c r="AI10" s="310">
        <f>'C завтраками| Bed and breakfast'!AI10</f>
        <v>15500</v>
      </c>
      <c r="AJ10" s="310">
        <f>'C завтраками| Bed and breakfast'!AJ10</f>
        <v>16700</v>
      </c>
      <c r="AK10" s="310">
        <f>'C завтраками| Bed and breakfast'!AK10</f>
        <v>15500</v>
      </c>
      <c r="AL10" s="310">
        <f>'C завтраками| Bed and breakfast'!AL10</f>
        <v>17900</v>
      </c>
      <c r="AM10" s="310">
        <f>'C завтраками| Bed and breakfast'!AM10</f>
        <v>15500</v>
      </c>
      <c r="AN10" s="310">
        <f>'C завтраками| Bed and breakfast'!AN10</f>
        <v>13900</v>
      </c>
      <c r="AO10" s="310">
        <f>'C завтраками| Bed and breakfast'!AO10</f>
        <v>12000</v>
      </c>
      <c r="AP10" s="310">
        <f>'C завтраками| Bed and breakfast'!AP10</f>
        <v>12700</v>
      </c>
      <c r="AQ10" s="310">
        <f>'C завтраками| Bed and breakfast'!AQ10</f>
        <v>12000</v>
      </c>
      <c r="AR10" s="310">
        <f>'C завтраками| Bed and breakfast'!AR10</f>
        <v>12700</v>
      </c>
      <c r="AS10" s="310">
        <f>'C завтраками| Bed and breakfast'!AS10</f>
        <v>12000</v>
      </c>
      <c r="AT10" s="310">
        <f>'C завтраками| Bed and breakfast'!AT10</f>
        <v>12700</v>
      </c>
      <c r="AU10" s="310">
        <f>'C завтраками| Bed and breakfast'!AU10</f>
        <v>12700</v>
      </c>
      <c r="AV10" s="310">
        <f>'C завтраками| Bed and breakfast'!AV10</f>
        <v>12000</v>
      </c>
      <c r="AW10" s="310">
        <f>'C завтраками| Bed and breakfast'!AW10</f>
        <v>10600</v>
      </c>
      <c r="AX10" s="310">
        <f>'C завтраками| Bed and breakfast'!AX10</f>
        <v>11300</v>
      </c>
      <c r="AY10" s="310">
        <f>'C завтраками| Bed and breakfast'!AY10</f>
        <v>10600</v>
      </c>
      <c r="AZ10" s="310">
        <f>'C завтраками| Bed and breakfast'!AZ10</f>
        <v>11300</v>
      </c>
      <c r="BA10" s="310">
        <f>'C завтраками| Bed and breakfast'!BA10</f>
        <v>10600</v>
      </c>
      <c r="BB10" s="310">
        <f>'C завтраками| Bed and breakfast'!BB10</f>
        <v>11300</v>
      </c>
      <c r="BC10" s="310">
        <f>'C завтраками| Bed and breakfast'!BC10</f>
        <v>10600</v>
      </c>
      <c r="BD10" s="310">
        <f>'C завтраками| Bed and breakfast'!BD10</f>
        <v>11300</v>
      </c>
      <c r="BE10" s="310">
        <f>'C завтраками| Bed and breakfast'!BE10</f>
        <v>10600</v>
      </c>
      <c r="BF10" s="310">
        <f>'C завтраками| Bed and breakfast'!BF10</f>
        <v>11800</v>
      </c>
      <c r="BG10" s="310">
        <f>'C завтраками| Bed and breakfast'!BG10</f>
        <v>12700</v>
      </c>
      <c r="BH10" s="310">
        <f>'C завтраками| Bed and breakfast'!BH10</f>
        <v>11800</v>
      </c>
      <c r="BI10" s="310">
        <f>'C завтраками| Bed and breakfast'!BI10</f>
        <v>13600</v>
      </c>
      <c r="BJ10" s="310">
        <f>'C завтраками| Bed and breakfast'!BJ10</f>
        <v>14500</v>
      </c>
      <c r="BK10" s="310">
        <f>'C завтраками| Bed and breakfast'!BK10</f>
        <v>14500</v>
      </c>
      <c r="BL10" s="310">
        <f>'C завтраками| Bed and breakfast'!BL10</f>
        <v>14500</v>
      </c>
    </row>
    <row r="11" spans="1:64" s="104" customFormat="1" ht="10.35" customHeight="1" x14ac:dyDescent="0.2">
      <c r="A11" s="75">
        <v>2</v>
      </c>
      <c r="B11" s="310">
        <f>'C завтраками| Bed and breakfast'!B11</f>
        <v>18600</v>
      </c>
      <c r="C11" s="310">
        <f>'C завтраками| Bed and breakfast'!C11</f>
        <v>18600</v>
      </c>
      <c r="D11" s="310">
        <f>'C завтраками| Bed and breakfast'!D11</f>
        <v>16700</v>
      </c>
      <c r="E11" s="310">
        <f>'C завтраками| Bed and breakfast'!E11</f>
        <v>22900</v>
      </c>
      <c r="F11" s="310">
        <f>'C завтраками| Bed and breakfast'!F11</f>
        <v>24600</v>
      </c>
      <c r="G11" s="310">
        <f>'C завтраками| Bed and breakfast'!G11</f>
        <v>22900</v>
      </c>
      <c r="H11" s="310">
        <f>'C завтраками| Bed and breakfast'!H11</f>
        <v>16700</v>
      </c>
      <c r="I11" s="310">
        <f>'C завтраками| Bed and breakfast'!I11</f>
        <v>22200</v>
      </c>
      <c r="J11" s="310">
        <f>'C завтраками| Bed and breakfast'!J11</f>
        <v>22900</v>
      </c>
      <c r="K11" s="310">
        <f>'C завтраками| Bed and breakfast'!K11</f>
        <v>22200</v>
      </c>
      <c r="L11" s="310">
        <f>'C завтраками| Bed and breakfast'!L11</f>
        <v>22200</v>
      </c>
      <c r="M11" s="310">
        <f>'C завтраками| Bed and breakfast'!M11</f>
        <v>21000</v>
      </c>
      <c r="N11" s="310">
        <f>'C завтраками| Bed and breakfast'!N11</f>
        <v>21000</v>
      </c>
      <c r="O11" s="310">
        <f>'C завтраками| Bed and breakfast'!O11</f>
        <v>21000</v>
      </c>
      <c r="P11" s="310">
        <f>'C завтраками| Bed and breakfast'!P11</f>
        <v>21000</v>
      </c>
      <c r="Q11" s="310">
        <f>'C завтраками| Bed and breakfast'!Q11</f>
        <v>22200</v>
      </c>
      <c r="R11" s="310">
        <f>'C завтраками| Bed and breakfast'!R11</f>
        <v>24600</v>
      </c>
      <c r="S11" s="310">
        <f>'C завтраками| Bed and breakfast'!S11</f>
        <v>22900</v>
      </c>
      <c r="T11" s="310">
        <f>'C завтраками| Bed and breakfast'!T11</f>
        <v>22200</v>
      </c>
      <c r="U11" s="310">
        <f>'C завтраками| Bed and breakfast'!U11</f>
        <v>19800</v>
      </c>
      <c r="V11" s="310">
        <f>'C завтраками| Bed and breakfast'!V11</f>
        <v>18600</v>
      </c>
      <c r="W11" s="310">
        <f>'C завтраками| Bed and breakfast'!W11</f>
        <v>19800</v>
      </c>
      <c r="X11" s="310">
        <f>'C завтраками| Bed and breakfast'!X11</f>
        <v>22200</v>
      </c>
      <c r="Y11" s="310">
        <f>'C завтраками| Bed and breakfast'!Y11</f>
        <v>21000</v>
      </c>
      <c r="Z11" s="310">
        <f>'C завтраками| Bed and breakfast'!Z11</f>
        <v>21000</v>
      </c>
      <c r="AA11" s="310">
        <f>'C завтраками| Bed and breakfast'!AA11</f>
        <v>22200</v>
      </c>
      <c r="AB11" s="310">
        <f>'C завтраками| Bed and breakfast'!AB11</f>
        <v>22200</v>
      </c>
      <c r="AC11" s="310">
        <f>'C завтраками| Bed and breakfast'!AC11</f>
        <v>22200</v>
      </c>
      <c r="AD11" s="310">
        <f>'C завтраками| Bed and breakfast'!AD11</f>
        <v>22200</v>
      </c>
      <c r="AE11" s="310">
        <f>'C завтраками| Bed and breakfast'!AE11</f>
        <v>21000</v>
      </c>
      <c r="AF11" s="310">
        <f>'C завтраками| Bed and breakfast'!AF11</f>
        <v>21000</v>
      </c>
      <c r="AG11" s="310">
        <f>'C завтраками| Bed and breakfast'!AG11</f>
        <v>18600</v>
      </c>
      <c r="AH11" s="310">
        <f>'C завтраками| Bed and breakfast'!AH11</f>
        <v>17400</v>
      </c>
      <c r="AI11" s="310">
        <f>'C завтраками| Bed and breakfast'!AI11</f>
        <v>17400</v>
      </c>
      <c r="AJ11" s="310">
        <f>'C завтраками| Bed and breakfast'!AJ11</f>
        <v>18600</v>
      </c>
      <c r="AK11" s="310">
        <f>'C завтраками| Bed and breakfast'!AK11</f>
        <v>17400</v>
      </c>
      <c r="AL11" s="310">
        <f>'C завтраками| Bed and breakfast'!AL11</f>
        <v>19800</v>
      </c>
      <c r="AM11" s="310">
        <f>'C завтраками| Bed and breakfast'!AM11</f>
        <v>17400</v>
      </c>
      <c r="AN11" s="310">
        <f>'C завтраками| Bed and breakfast'!AN11</f>
        <v>15800</v>
      </c>
      <c r="AO11" s="310">
        <f>'C завтраками| Bed and breakfast'!AO11</f>
        <v>13900</v>
      </c>
      <c r="AP11" s="310">
        <f>'C завтраками| Bed and breakfast'!AP11</f>
        <v>14600</v>
      </c>
      <c r="AQ11" s="310">
        <f>'C завтраками| Bed and breakfast'!AQ11</f>
        <v>13900</v>
      </c>
      <c r="AR11" s="310">
        <f>'C завтраками| Bed and breakfast'!AR11</f>
        <v>14600</v>
      </c>
      <c r="AS11" s="310">
        <f>'C завтраками| Bed and breakfast'!AS11</f>
        <v>13900</v>
      </c>
      <c r="AT11" s="310">
        <f>'C завтраками| Bed and breakfast'!AT11</f>
        <v>14600</v>
      </c>
      <c r="AU11" s="310">
        <f>'C завтраками| Bed and breakfast'!AU11</f>
        <v>14600</v>
      </c>
      <c r="AV11" s="310">
        <f>'C завтраками| Bed and breakfast'!AV11</f>
        <v>13900</v>
      </c>
      <c r="AW11" s="310">
        <f>'C завтраками| Bed and breakfast'!AW11</f>
        <v>12500</v>
      </c>
      <c r="AX11" s="310">
        <f>'C завтраками| Bed and breakfast'!AX11</f>
        <v>13200</v>
      </c>
      <c r="AY11" s="310">
        <f>'C завтраками| Bed and breakfast'!AY11</f>
        <v>12500</v>
      </c>
      <c r="AZ11" s="310">
        <f>'C завтраками| Bed and breakfast'!AZ11</f>
        <v>13200</v>
      </c>
      <c r="BA11" s="310">
        <f>'C завтраками| Bed and breakfast'!BA11</f>
        <v>12500</v>
      </c>
      <c r="BB11" s="310">
        <f>'C завтраками| Bed and breakfast'!BB11</f>
        <v>13200</v>
      </c>
      <c r="BC11" s="310">
        <f>'C завтраками| Bed and breakfast'!BC11</f>
        <v>12500</v>
      </c>
      <c r="BD11" s="310">
        <f>'C завтраками| Bed and breakfast'!BD11</f>
        <v>13200</v>
      </c>
      <c r="BE11" s="310">
        <f>'C завтраками| Bed and breakfast'!BE11</f>
        <v>12500</v>
      </c>
      <c r="BF11" s="310">
        <f>'C завтраками| Bed and breakfast'!BF11</f>
        <v>13700</v>
      </c>
      <c r="BG11" s="310">
        <f>'C завтраками| Bed and breakfast'!BG11</f>
        <v>14600</v>
      </c>
      <c r="BH11" s="310">
        <f>'C завтраками| Bed and breakfast'!BH11</f>
        <v>13700</v>
      </c>
      <c r="BI11" s="310">
        <f>'C завтраками| Bed and breakfast'!BI11</f>
        <v>15500</v>
      </c>
      <c r="BJ11" s="310">
        <f>'C завтраками| Bed and breakfast'!BJ11</f>
        <v>16400</v>
      </c>
      <c r="BK11" s="310">
        <f>'C завтраками| Bed and breakfast'!BK11</f>
        <v>16400</v>
      </c>
      <c r="BL11" s="310">
        <f>'C завтраками| Bed and breakfast'!BL11</f>
        <v>16400</v>
      </c>
    </row>
    <row r="12" spans="1:64" s="104" customFormat="1" ht="10.35" customHeight="1" x14ac:dyDescent="0.2">
      <c r="A12" s="97" t="s">
        <v>135</v>
      </c>
      <c r="B12" s="310"/>
      <c r="C12" s="310"/>
      <c r="D12" s="310"/>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c r="AK12" s="310"/>
      <c r="AL12" s="310"/>
      <c r="AM12" s="310"/>
      <c r="AN12" s="310"/>
      <c r="AO12" s="310"/>
      <c r="AP12" s="310"/>
      <c r="AQ12" s="310"/>
      <c r="AR12" s="310"/>
      <c r="AS12" s="310"/>
      <c r="AT12" s="310"/>
      <c r="AU12" s="310"/>
      <c r="AV12" s="310"/>
      <c r="AW12" s="310"/>
      <c r="AX12" s="310"/>
      <c r="AY12" s="310"/>
      <c r="AZ12" s="310"/>
      <c r="BA12" s="310"/>
      <c r="BB12" s="310"/>
      <c r="BC12" s="310"/>
      <c r="BD12" s="310"/>
      <c r="BE12" s="310"/>
      <c r="BF12" s="310"/>
      <c r="BG12" s="310"/>
      <c r="BH12" s="310"/>
      <c r="BI12" s="310"/>
      <c r="BJ12" s="310"/>
      <c r="BK12" s="310"/>
      <c r="BL12" s="310"/>
    </row>
    <row r="13" spans="1:64" s="104" customFormat="1" ht="10.35" customHeight="1" x14ac:dyDescent="0.2">
      <c r="A13" s="98">
        <v>1</v>
      </c>
      <c r="B13" s="310">
        <f>'C завтраками| Bed and breakfast'!B13</f>
        <v>24700</v>
      </c>
      <c r="C13" s="310">
        <f>'C завтраками| Bed and breakfast'!C13</f>
        <v>24700</v>
      </c>
      <c r="D13" s="310">
        <f>'C завтраками| Bed and breakfast'!D13</f>
        <v>22800</v>
      </c>
      <c r="E13" s="310">
        <f>'C завтраками| Bed and breakfast'!E13</f>
        <v>29000</v>
      </c>
      <c r="F13" s="310">
        <f>'C завтраками| Bed and breakfast'!F13</f>
        <v>30700</v>
      </c>
      <c r="G13" s="310">
        <f>'C завтраками| Bed and breakfast'!G13</f>
        <v>29000</v>
      </c>
      <c r="H13" s="310">
        <f>'C завтраками| Bed and breakfast'!H13</f>
        <v>22800</v>
      </c>
      <c r="I13" s="310">
        <f>'C завтраками| Bed and breakfast'!I13</f>
        <v>28300</v>
      </c>
      <c r="J13" s="310">
        <f>'C завтраками| Bed and breakfast'!J13</f>
        <v>29000</v>
      </c>
      <c r="K13" s="310">
        <f>'C завтраками| Bed and breakfast'!K13</f>
        <v>28300</v>
      </c>
      <c r="L13" s="310">
        <f>'C завтраками| Bed and breakfast'!L13</f>
        <v>28300</v>
      </c>
      <c r="M13" s="310">
        <f>'C завтраками| Bed and breakfast'!M13</f>
        <v>27100</v>
      </c>
      <c r="N13" s="310">
        <f>'C завтраками| Bed and breakfast'!N13</f>
        <v>27100</v>
      </c>
      <c r="O13" s="310">
        <f>'C завтраками| Bed and breakfast'!O13</f>
        <v>27100</v>
      </c>
      <c r="P13" s="310">
        <f>'C завтраками| Bed and breakfast'!P13</f>
        <v>27100</v>
      </c>
      <c r="Q13" s="310">
        <f>'C завтраками| Bed and breakfast'!Q13</f>
        <v>28300</v>
      </c>
      <c r="R13" s="310">
        <f>'C завтраками| Bed and breakfast'!R13</f>
        <v>30700</v>
      </c>
      <c r="S13" s="310">
        <f>'C завтраками| Bed and breakfast'!S13</f>
        <v>29000</v>
      </c>
      <c r="T13" s="310">
        <f>'C завтраками| Bed and breakfast'!T13</f>
        <v>28300</v>
      </c>
      <c r="U13" s="310">
        <f>'C завтраками| Bed and breakfast'!U13</f>
        <v>25900</v>
      </c>
      <c r="V13" s="310">
        <f>'C завтраками| Bed and breakfast'!V13</f>
        <v>24700</v>
      </c>
      <c r="W13" s="310">
        <f>'C завтраками| Bed and breakfast'!W13</f>
        <v>25900</v>
      </c>
      <c r="X13" s="310">
        <f>'C завтраками| Bed and breakfast'!X13</f>
        <v>28300</v>
      </c>
      <c r="Y13" s="310">
        <f>'C завтраками| Bed and breakfast'!Y13</f>
        <v>27100</v>
      </c>
      <c r="Z13" s="310">
        <f>'C завтраками| Bed and breakfast'!Z13</f>
        <v>27100</v>
      </c>
      <c r="AA13" s="310">
        <f>'C завтраками| Bed and breakfast'!AA13</f>
        <v>28300</v>
      </c>
      <c r="AB13" s="310">
        <f>'C завтраками| Bed and breakfast'!AB13</f>
        <v>28300</v>
      </c>
      <c r="AC13" s="310">
        <f>'C завтраками| Bed and breakfast'!AC13</f>
        <v>28300</v>
      </c>
      <c r="AD13" s="310">
        <f>'C завтраками| Bed and breakfast'!AD13</f>
        <v>28300</v>
      </c>
      <c r="AE13" s="310">
        <f>'C завтраками| Bed and breakfast'!AE13</f>
        <v>27100</v>
      </c>
      <c r="AF13" s="310">
        <f>'C завтраками| Bed and breakfast'!AF13</f>
        <v>27100</v>
      </c>
      <c r="AG13" s="310">
        <f>'C завтраками| Bed and breakfast'!AG13</f>
        <v>24700</v>
      </c>
      <c r="AH13" s="310">
        <f>'C завтраками| Bed and breakfast'!AH13</f>
        <v>23500</v>
      </c>
      <c r="AI13" s="310">
        <f>'C завтраками| Bed and breakfast'!AI13</f>
        <v>23500</v>
      </c>
      <c r="AJ13" s="310">
        <f>'C завтраками| Bed and breakfast'!AJ13</f>
        <v>24700</v>
      </c>
      <c r="AK13" s="310">
        <f>'C завтраками| Bed and breakfast'!AK13</f>
        <v>23500</v>
      </c>
      <c r="AL13" s="310">
        <f>'C завтраками| Bed and breakfast'!AL13</f>
        <v>25900</v>
      </c>
      <c r="AM13" s="310">
        <f>'C завтраками| Bed and breakfast'!AM13</f>
        <v>23500</v>
      </c>
      <c r="AN13" s="310">
        <f>'C завтраками| Bed and breakfast'!AN13</f>
        <v>20900</v>
      </c>
      <c r="AO13" s="310">
        <f>'C завтраками| Bed and breakfast'!AO13</f>
        <v>19000</v>
      </c>
      <c r="AP13" s="310">
        <f>'C завтраками| Bed and breakfast'!AP13</f>
        <v>19700</v>
      </c>
      <c r="AQ13" s="310">
        <f>'C завтраками| Bed and breakfast'!AQ13</f>
        <v>19000</v>
      </c>
      <c r="AR13" s="310">
        <f>'C завтраками| Bed and breakfast'!AR13</f>
        <v>19700</v>
      </c>
      <c r="AS13" s="310">
        <f>'C завтраками| Bed and breakfast'!AS13</f>
        <v>19000</v>
      </c>
      <c r="AT13" s="310">
        <f>'C завтраками| Bed and breakfast'!AT13</f>
        <v>19700</v>
      </c>
      <c r="AU13" s="310">
        <f>'C завтраками| Bed and breakfast'!AU13</f>
        <v>19700</v>
      </c>
      <c r="AV13" s="310">
        <f>'C завтраками| Bed and breakfast'!AV13</f>
        <v>19000</v>
      </c>
      <c r="AW13" s="310">
        <f>'C завтраками| Bed and breakfast'!AW13</f>
        <v>17600</v>
      </c>
      <c r="AX13" s="310">
        <f>'C завтраками| Bed and breakfast'!AX13</f>
        <v>18300</v>
      </c>
      <c r="AY13" s="310">
        <f>'C завтраками| Bed and breakfast'!AY13</f>
        <v>17600</v>
      </c>
      <c r="AZ13" s="310">
        <f>'C завтраками| Bed and breakfast'!AZ13</f>
        <v>18300</v>
      </c>
      <c r="BA13" s="310">
        <f>'C завтраками| Bed and breakfast'!BA13</f>
        <v>17600</v>
      </c>
      <c r="BB13" s="310">
        <f>'C завтраками| Bed and breakfast'!BB13</f>
        <v>18300</v>
      </c>
      <c r="BC13" s="310">
        <f>'C завтраками| Bed and breakfast'!BC13</f>
        <v>17600</v>
      </c>
      <c r="BD13" s="310">
        <f>'C завтраками| Bed and breakfast'!BD13</f>
        <v>18300</v>
      </c>
      <c r="BE13" s="310">
        <f>'C завтраками| Bed and breakfast'!BE13</f>
        <v>17600</v>
      </c>
      <c r="BF13" s="310">
        <f>'C завтраками| Bed and breakfast'!BF13</f>
        <v>17800</v>
      </c>
      <c r="BG13" s="310">
        <f>'C завтраками| Bed and breakfast'!BG13</f>
        <v>18700</v>
      </c>
      <c r="BH13" s="310">
        <f>'C завтраками| Bed and breakfast'!BH13</f>
        <v>17800</v>
      </c>
      <c r="BI13" s="310">
        <f>'C завтраками| Bed and breakfast'!BI13</f>
        <v>19600</v>
      </c>
      <c r="BJ13" s="310">
        <f>'C завтраками| Bed and breakfast'!BJ13</f>
        <v>20500</v>
      </c>
      <c r="BK13" s="310">
        <f>'C завтраками| Bed and breakfast'!BK13</f>
        <v>20500</v>
      </c>
      <c r="BL13" s="310">
        <f>'C завтраками| Bed and breakfast'!BL13</f>
        <v>20500</v>
      </c>
    </row>
    <row r="14" spans="1:64" s="104" customFormat="1" ht="10.35" customHeight="1" x14ac:dyDescent="0.2">
      <c r="A14" s="98">
        <v>2</v>
      </c>
      <c r="B14" s="310">
        <f>'C завтраками| Bed and breakfast'!B14</f>
        <v>26600</v>
      </c>
      <c r="C14" s="310">
        <f>'C завтраками| Bed and breakfast'!C14</f>
        <v>26600</v>
      </c>
      <c r="D14" s="310">
        <f>'C завтраками| Bed and breakfast'!D14</f>
        <v>24700</v>
      </c>
      <c r="E14" s="310">
        <f>'C завтраками| Bed and breakfast'!E14</f>
        <v>30900</v>
      </c>
      <c r="F14" s="310">
        <f>'C завтраками| Bed and breakfast'!F14</f>
        <v>32600</v>
      </c>
      <c r="G14" s="310">
        <f>'C завтраками| Bed and breakfast'!G14</f>
        <v>30900</v>
      </c>
      <c r="H14" s="310">
        <f>'C завтраками| Bed and breakfast'!H14</f>
        <v>24700</v>
      </c>
      <c r="I14" s="310">
        <f>'C завтраками| Bed and breakfast'!I14</f>
        <v>30200</v>
      </c>
      <c r="J14" s="310">
        <f>'C завтраками| Bed and breakfast'!J14</f>
        <v>30900</v>
      </c>
      <c r="K14" s="310">
        <f>'C завтраками| Bed and breakfast'!K14</f>
        <v>30200</v>
      </c>
      <c r="L14" s="310">
        <f>'C завтраками| Bed and breakfast'!L14</f>
        <v>30200</v>
      </c>
      <c r="M14" s="310">
        <f>'C завтраками| Bed and breakfast'!M14</f>
        <v>29000</v>
      </c>
      <c r="N14" s="310">
        <f>'C завтраками| Bed and breakfast'!N14</f>
        <v>29000</v>
      </c>
      <c r="O14" s="310">
        <f>'C завтраками| Bed and breakfast'!O14</f>
        <v>29000</v>
      </c>
      <c r="P14" s="310">
        <f>'C завтраками| Bed and breakfast'!P14</f>
        <v>29000</v>
      </c>
      <c r="Q14" s="310">
        <f>'C завтраками| Bed and breakfast'!Q14</f>
        <v>30200</v>
      </c>
      <c r="R14" s="310">
        <f>'C завтраками| Bed and breakfast'!R14</f>
        <v>32600</v>
      </c>
      <c r="S14" s="310">
        <f>'C завтраками| Bed and breakfast'!S14</f>
        <v>30900</v>
      </c>
      <c r="T14" s="310">
        <f>'C завтраками| Bed and breakfast'!T14</f>
        <v>30200</v>
      </c>
      <c r="U14" s="310">
        <f>'C завтраками| Bed and breakfast'!U14</f>
        <v>27800</v>
      </c>
      <c r="V14" s="310">
        <f>'C завтраками| Bed and breakfast'!V14</f>
        <v>26600</v>
      </c>
      <c r="W14" s="310">
        <f>'C завтраками| Bed and breakfast'!W14</f>
        <v>27800</v>
      </c>
      <c r="X14" s="310">
        <f>'C завтраками| Bed and breakfast'!X14</f>
        <v>30200</v>
      </c>
      <c r="Y14" s="310">
        <f>'C завтраками| Bed and breakfast'!Y14</f>
        <v>29000</v>
      </c>
      <c r="Z14" s="310">
        <f>'C завтраками| Bed and breakfast'!Z14</f>
        <v>29000</v>
      </c>
      <c r="AA14" s="310">
        <f>'C завтраками| Bed and breakfast'!AA14</f>
        <v>30200</v>
      </c>
      <c r="AB14" s="310">
        <f>'C завтраками| Bed and breakfast'!AB14</f>
        <v>30200</v>
      </c>
      <c r="AC14" s="310">
        <f>'C завтраками| Bed and breakfast'!AC14</f>
        <v>30200</v>
      </c>
      <c r="AD14" s="310">
        <f>'C завтраками| Bed and breakfast'!AD14</f>
        <v>30200</v>
      </c>
      <c r="AE14" s="310">
        <f>'C завтраками| Bed and breakfast'!AE14</f>
        <v>29000</v>
      </c>
      <c r="AF14" s="310">
        <f>'C завтраками| Bed and breakfast'!AF14</f>
        <v>29000</v>
      </c>
      <c r="AG14" s="310">
        <f>'C завтраками| Bed and breakfast'!AG14</f>
        <v>26600</v>
      </c>
      <c r="AH14" s="310">
        <f>'C завтраками| Bed and breakfast'!AH14</f>
        <v>25400</v>
      </c>
      <c r="AI14" s="310">
        <f>'C завтраками| Bed and breakfast'!AI14</f>
        <v>25400</v>
      </c>
      <c r="AJ14" s="310">
        <f>'C завтраками| Bed and breakfast'!AJ14</f>
        <v>26600</v>
      </c>
      <c r="AK14" s="310">
        <f>'C завтраками| Bed and breakfast'!AK14</f>
        <v>25400</v>
      </c>
      <c r="AL14" s="310">
        <f>'C завтраками| Bed and breakfast'!AL14</f>
        <v>27800</v>
      </c>
      <c r="AM14" s="310">
        <f>'C завтраками| Bed and breakfast'!AM14</f>
        <v>25400</v>
      </c>
      <c r="AN14" s="310">
        <f>'C завтраками| Bed and breakfast'!AN14</f>
        <v>22800</v>
      </c>
      <c r="AO14" s="310">
        <f>'C завтраками| Bed and breakfast'!AO14</f>
        <v>20900</v>
      </c>
      <c r="AP14" s="310">
        <f>'C завтраками| Bed and breakfast'!AP14</f>
        <v>21600</v>
      </c>
      <c r="AQ14" s="310">
        <f>'C завтраками| Bed and breakfast'!AQ14</f>
        <v>20900</v>
      </c>
      <c r="AR14" s="310">
        <f>'C завтраками| Bed and breakfast'!AR14</f>
        <v>21600</v>
      </c>
      <c r="AS14" s="310">
        <f>'C завтраками| Bed and breakfast'!AS14</f>
        <v>20900</v>
      </c>
      <c r="AT14" s="310">
        <f>'C завтраками| Bed and breakfast'!AT14</f>
        <v>21600</v>
      </c>
      <c r="AU14" s="310">
        <f>'C завтраками| Bed and breakfast'!AU14</f>
        <v>21600</v>
      </c>
      <c r="AV14" s="310">
        <f>'C завтраками| Bed and breakfast'!AV14</f>
        <v>20900</v>
      </c>
      <c r="AW14" s="310">
        <f>'C завтраками| Bed and breakfast'!AW14</f>
        <v>19500</v>
      </c>
      <c r="AX14" s="310">
        <f>'C завтраками| Bed and breakfast'!AX14</f>
        <v>20200</v>
      </c>
      <c r="AY14" s="310">
        <f>'C завтраками| Bed and breakfast'!AY14</f>
        <v>19500</v>
      </c>
      <c r="AZ14" s="310">
        <f>'C завтраками| Bed and breakfast'!AZ14</f>
        <v>20200</v>
      </c>
      <c r="BA14" s="310">
        <f>'C завтраками| Bed and breakfast'!BA14</f>
        <v>19500</v>
      </c>
      <c r="BB14" s="310">
        <f>'C завтраками| Bed and breakfast'!BB14</f>
        <v>20200</v>
      </c>
      <c r="BC14" s="310">
        <f>'C завтраками| Bed and breakfast'!BC14</f>
        <v>19500</v>
      </c>
      <c r="BD14" s="310">
        <f>'C завтраками| Bed and breakfast'!BD14</f>
        <v>20200</v>
      </c>
      <c r="BE14" s="310">
        <f>'C завтраками| Bed and breakfast'!BE14</f>
        <v>19500</v>
      </c>
      <c r="BF14" s="310">
        <f>'C завтраками| Bed and breakfast'!BF14</f>
        <v>19700</v>
      </c>
      <c r="BG14" s="310">
        <f>'C завтраками| Bed and breakfast'!BG14</f>
        <v>20600</v>
      </c>
      <c r="BH14" s="310">
        <f>'C завтраками| Bed and breakfast'!BH14</f>
        <v>19700</v>
      </c>
      <c r="BI14" s="310">
        <f>'C завтраками| Bed and breakfast'!BI14</f>
        <v>21500</v>
      </c>
      <c r="BJ14" s="310">
        <f>'C завтраками| Bed and breakfast'!BJ14</f>
        <v>22400</v>
      </c>
      <c r="BK14" s="310">
        <f>'C завтраками| Bed and breakfast'!BK14</f>
        <v>22400</v>
      </c>
      <c r="BL14" s="310">
        <f>'C завтраками| Bed and breakfast'!BL14</f>
        <v>22400</v>
      </c>
    </row>
    <row r="15" spans="1:64" s="104" customFormat="1" ht="10.35" customHeight="1" x14ac:dyDescent="0.2">
      <c r="A15" s="97" t="s">
        <v>137</v>
      </c>
      <c r="B15" s="310"/>
      <c r="C15" s="310"/>
      <c r="D15" s="310"/>
      <c r="E15" s="310"/>
      <c r="F15" s="310"/>
      <c r="G15" s="310"/>
      <c r="H15" s="310"/>
      <c r="I15" s="310"/>
      <c r="J15" s="310"/>
      <c r="K15" s="310"/>
      <c r="L15" s="310"/>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0"/>
      <c r="AK15" s="310"/>
      <c r="AL15" s="310"/>
      <c r="AM15" s="310"/>
      <c r="AN15" s="310"/>
      <c r="AO15" s="310"/>
      <c r="AP15" s="310"/>
      <c r="AQ15" s="310"/>
      <c r="AR15" s="310"/>
      <c r="AS15" s="310"/>
      <c r="AT15" s="310"/>
      <c r="AU15" s="310"/>
      <c r="AV15" s="310"/>
      <c r="AW15" s="310"/>
      <c r="AX15" s="310"/>
      <c r="AY15" s="310"/>
      <c r="AZ15" s="310"/>
      <c r="BA15" s="310"/>
      <c r="BB15" s="310"/>
      <c r="BC15" s="310"/>
      <c r="BD15" s="310"/>
      <c r="BE15" s="310"/>
      <c r="BF15" s="310"/>
      <c r="BG15" s="310"/>
      <c r="BH15" s="310"/>
      <c r="BI15" s="310"/>
      <c r="BJ15" s="310"/>
      <c r="BK15" s="310"/>
      <c r="BL15" s="310"/>
    </row>
    <row r="16" spans="1:64" s="104" customFormat="1" ht="10.35" customHeight="1" x14ac:dyDescent="0.2">
      <c r="A16" s="98">
        <v>1</v>
      </c>
      <c r="B16" s="310">
        <f>'C завтраками| Bed and breakfast'!B16</f>
        <v>29700</v>
      </c>
      <c r="C16" s="310">
        <f>'C завтраками| Bed and breakfast'!C16</f>
        <v>29700</v>
      </c>
      <c r="D16" s="310">
        <f>'C завтраками| Bed and breakfast'!D16</f>
        <v>27800</v>
      </c>
      <c r="E16" s="310">
        <f>'C завтраками| Bed and breakfast'!E16</f>
        <v>34000</v>
      </c>
      <c r="F16" s="310">
        <f>'C завтраками| Bed and breakfast'!F16</f>
        <v>35700</v>
      </c>
      <c r="G16" s="310">
        <f>'C завтраками| Bed and breakfast'!G16</f>
        <v>34000</v>
      </c>
      <c r="H16" s="310">
        <f>'C завтраками| Bed and breakfast'!H16</f>
        <v>27800</v>
      </c>
      <c r="I16" s="310">
        <f>'C завтраками| Bed and breakfast'!I16</f>
        <v>33300</v>
      </c>
      <c r="J16" s="310">
        <f>'C завтраками| Bed and breakfast'!J16</f>
        <v>34000</v>
      </c>
      <c r="K16" s="310">
        <f>'C завтраками| Bed and breakfast'!K16</f>
        <v>33300</v>
      </c>
      <c r="L16" s="310">
        <f>'C завтраками| Bed and breakfast'!L16</f>
        <v>33300</v>
      </c>
      <c r="M16" s="310">
        <f>'C завтраками| Bed and breakfast'!M16</f>
        <v>32100</v>
      </c>
      <c r="N16" s="310">
        <f>'C завтраками| Bed and breakfast'!N16</f>
        <v>32100</v>
      </c>
      <c r="O16" s="310">
        <f>'C завтраками| Bed and breakfast'!O16</f>
        <v>32100</v>
      </c>
      <c r="P16" s="310">
        <f>'C завтраками| Bed and breakfast'!P16</f>
        <v>32100</v>
      </c>
      <c r="Q16" s="310">
        <f>'C завтраками| Bed and breakfast'!Q16</f>
        <v>33300</v>
      </c>
      <c r="R16" s="310">
        <f>'C завтраками| Bed and breakfast'!R16</f>
        <v>35700</v>
      </c>
      <c r="S16" s="310">
        <f>'C завтраками| Bed and breakfast'!S16</f>
        <v>34000</v>
      </c>
      <c r="T16" s="310">
        <f>'C завтраками| Bed and breakfast'!T16</f>
        <v>33300</v>
      </c>
      <c r="U16" s="310">
        <f>'C завтраками| Bed and breakfast'!U16</f>
        <v>30900</v>
      </c>
      <c r="V16" s="310">
        <f>'C завтраками| Bed and breakfast'!V16</f>
        <v>29700</v>
      </c>
      <c r="W16" s="310">
        <f>'C завтраками| Bed and breakfast'!W16</f>
        <v>30900</v>
      </c>
      <c r="X16" s="310">
        <f>'C завтраками| Bed and breakfast'!X16</f>
        <v>33300</v>
      </c>
      <c r="Y16" s="310">
        <f>'C завтраками| Bed and breakfast'!Y16</f>
        <v>32100</v>
      </c>
      <c r="Z16" s="310">
        <f>'C завтраками| Bed and breakfast'!Z16</f>
        <v>32100</v>
      </c>
      <c r="AA16" s="310">
        <f>'C завтраками| Bed and breakfast'!AA16</f>
        <v>33300</v>
      </c>
      <c r="AB16" s="310">
        <f>'C завтраками| Bed and breakfast'!AB16</f>
        <v>33300</v>
      </c>
      <c r="AC16" s="310">
        <f>'C завтраками| Bed and breakfast'!AC16</f>
        <v>33300</v>
      </c>
      <c r="AD16" s="310">
        <f>'C завтраками| Bed and breakfast'!AD16</f>
        <v>33300</v>
      </c>
      <c r="AE16" s="310">
        <f>'C завтраками| Bed and breakfast'!AE16</f>
        <v>32100</v>
      </c>
      <c r="AF16" s="310">
        <f>'C завтраками| Bed and breakfast'!AF16</f>
        <v>32100</v>
      </c>
      <c r="AG16" s="310">
        <f>'C завтраками| Bed and breakfast'!AG16</f>
        <v>29700</v>
      </c>
      <c r="AH16" s="310">
        <f>'C завтраками| Bed and breakfast'!AH16</f>
        <v>28500</v>
      </c>
      <c r="AI16" s="310">
        <f>'C завтраками| Bed and breakfast'!AI16</f>
        <v>28500</v>
      </c>
      <c r="AJ16" s="310">
        <f>'C завтраками| Bed and breakfast'!AJ16</f>
        <v>29700</v>
      </c>
      <c r="AK16" s="310">
        <f>'C завтраками| Bed and breakfast'!AK16</f>
        <v>28500</v>
      </c>
      <c r="AL16" s="310">
        <f>'C завтраками| Bed and breakfast'!AL16</f>
        <v>30900</v>
      </c>
      <c r="AM16" s="310">
        <f>'C завтраками| Bed and breakfast'!AM16</f>
        <v>28500</v>
      </c>
      <c r="AN16" s="310">
        <f>'C завтраками| Bed and breakfast'!AN16</f>
        <v>25900</v>
      </c>
      <c r="AO16" s="310">
        <f>'C завтраками| Bed and breakfast'!AO16</f>
        <v>24000</v>
      </c>
      <c r="AP16" s="310">
        <f>'C завтраками| Bed and breakfast'!AP16</f>
        <v>24700</v>
      </c>
      <c r="AQ16" s="310">
        <f>'C завтраками| Bed and breakfast'!AQ16</f>
        <v>24000</v>
      </c>
      <c r="AR16" s="310">
        <f>'C завтраками| Bed and breakfast'!AR16</f>
        <v>24700</v>
      </c>
      <c r="AS16" s="310">
        <f>'C завтраками| Bed and breakfast'!AS16</f>
        <v>24000</v>
      </c>
      <c r="AT16" s="310">
        <f>'C завтраками| Bed and breakfast'!AT16</f>
        <v>24700</v>
      </c>
      <c r="AU16" s="310">
        <f>'C завтраками| Bed and breakfast'!AU16</f>
        <v>24700</v>
      </c>
      <c r="AV16" s="310">
        <f>'C завтраками| Bed and breakfast'!AV16</f>
        <v>24000</v>
      </c>
      <c r="AW16" s="310">
        <f>'C завтраками| Bed and breakfast'!AW16</f>
        <v>22600</v>
      </c>
      <c r="AX16" s="310">
        <f>'C завтраками| Bed and breakfast'!AX16</f>
        <v>23300</v>
      </c>
      <c r="AY16" s="310">
        <f>'C завтраками| Bed and breakfast'!AY16</f>
        <v>22600</v>
      </c>
      <c r="AZ16" s="310">
        <f>'C завтраками| Bed and breakfast'!AZ16</f>
        <v>23300</v>
      </c>
      <c r="BA16" s="310">
        <f>'C завтраками| Bed and breakfast'!BA16</f>
        <v>22600</v>
      </c>
      <c r="BB16" s="310">
        <f>'C завтраками| Bed and breakfast'!BB16</f>
        <v>23300</v>
      </c>
      <c r="BC16" s="310">
        <f>'C завтраками| Bed and breakfast'!BC16</f>
        <v>22600</v>
      </c>
      <c r="BD16" s="310">
        <f>'C завтраками| Bed and breakfast'!BD16</f>
        <v>23300</v>
      </c>
      <c r="BE16" s="310">
        <f>'C завтраками| Bed and breakfast'!BE16</f>
        <v>22600</v>
      </c>
      <c r="BF16" s="310">
        <f>'C завтраками| Bed and breakfast'!BF16</f>
        <v>22800</v>
      </c>
      <c r="BG16" s="310">
        <f>'C завтраками| Bed and breakfast'!BG16</f>
        <v>23700</v>
      </c>
      <c r="BH16" s="310">
        <f>'C завтраками| Bed and breakfast'!BH16</f>
        <v>22800</v>
      </c>
      <c r="BI16" s="310">
        <f>'C завтраками| Bed and breakfast'!BI16</f>
        <v>24600</v>
      </c>
      <c r="BJ16" s="310">
        <f>'C завтраками| Bed and breakfast'!BJ16</f>
        <v>25500</v>
      </c>
      <c r="BK16" s="310">
        <f>'C завтраками| Bed and breakfast'!BK16</f>
        <v>25500</v>
      </c>
      <c r="BL16" s="310">
        <f>'C завтраками| Bed and breakfast'!BL16</f>
        <v>25500</v>
      </c>
    </row>
    <row r="17" spans="1:64" s="104" customFormat="1" ht="10.35" customHeight="1" x14ac:dyDescent="0.2">
      <c r="A17" s="98">
        <v>2</v>
      </c>
      <c r="B17" s="310">
        <f>'C завтраками| Bed and breakfast'!B17</f>
        <v>31600</v>
      </c>
      <c r="C17" s="310">
        <f>'C завтраками| Bed and breakfast'!C17</f>
        <v>31600</v>
      </c>
      <c r="D17" s="310">
        <f>'C завтраками| Bed and breakfast'!D17</f>
        <v>29700</v>
      </c>
      <c r="E17" s="310">
        <f>'C завтраками| Bed and breakfast'!E17</f>
        <v>35900</v>
      </c>
      <c r="F17" s="310">
        <f>'C завтраками| Bed and breakfast'!F17</f>
        <v>37600</v>
      </c>
      <c r="G17" s="310">
        <f>'C завтраками| Bed and breakfast'!G17</f>
        <v>35900</v>
      </c>
      <c r="H17" s="310">
        <f>'C завтраками| Bed and breakfast'!H17</f>
        <v>29700</v>
      </c>
      <c r="I17" s="310">
        <f>'C завтраками| Bed and breakfast'!I17</f>
        <v>35200</v>
      </c>
      <c r="J17" s="310">
        <f>'C завтраками| Bed and breakfast'!J17</f>
        <v>35900</v>
      </c>
      <c r="K17" s="310">
        <f>'C завтраками| Bed and breakfast'!K17</f>
        <v>35200</v>
      </c>
      <c r="L17" s="310">
        <f>'C завтраками| Bed and breakfast'!L17</f>
        <v>35200</v>
      </c>
      <c r="M17" s="310">
        <f>'C завтраками| Bed and breakfast'!M17</f>
        <v>34000</v>
      </c>
      <c r="N17" s="310">
        <f>'C завтраками| Bed and breakfast'!N17</f>
        <v>34000</v>
      </c>
      <c r="O17" s="310">
        <f>'C завтраками| Bed and breakfast'!O17</f>
        <v>34000</v>
      </c>
      <c r="P17" s="310">
        <f>'C завтраками| Bed and breakfast'!P17</f>
        <v>34000</v>
      </c>
      <c r="Q17" s="310">
        <f>'C завтраками| Bed and breakfast'!Q17</f>
        <v>35200</v>
      </c>
      <c r="R17" s="310">
        <f>'C завтраками| Bed and breakfast'!R17</f>
        <v>37600</v>
      </c>
      <c r="S17" s="310">
        <f>'C завтраками| Bed and breakfast'!S17</f>
        <v>35900</v>
      </c>
      <c r="T17" s="310">
        <f>'C завтраками| Bed and breakfast'!T17</f>
        <v>35200</v>
      </c>
      <c r="U17" s="310">
        <f>'C завтраками| Bed and breakfast'!U17</f>
        <v>32800</v>
      </c>
      <c r="V17" s="310">
        <f>'C завтраками| Bed and breakfast'!V17</f>
        <v>31600</v>
      </c>
      <c r="W17" s="310">
        <f>'C завтраками| Bed and breakfast'!W17</f>
        <v>32800</v>
      </c>
      <c r="X17" s="310">
        <f>'C завтраками| Bed and breakfast'!X17</f>
        <v>35200</v>
      </c>
      <c r="Y17" s="310">
        <f>'C завтраками| Bed and breakfast'!Y17</f>
        <v>34000</v>
      </c>
      <c r="Z17" s="310">
        <f>'C завтраками| Bed and breakfast'!Z17</f>
        <v>34000</v>
      </c>
      <c r="AA17" s="310">
        <f>'C завтраками| Bed and breakfast'!AA17</f>
        <v>35200</v>
      </c>
      <c r="AB17" s="310">
        <f>'C завтраками| Bed and breakfast'!AB17</f>
        <v>35200</v>
      </c>
      <c r="AC17" s="310">
        <f>'C завтраками| Bed and breakfast'!AC17</f>
        <v>35200</v>
      </c>
      <c r="AD17" s="310">
        <f>'C завтраками| Bed and breakfast'!AD17</f>
        <v>35200</v>
      </c>
      <c r="AE17" s="310">
        <f>'C завтраками| Bed and breakfast'!AE17</f>
        <v>34000</v>
      </c>
      <c r="AF17" s="310">
        <f>'C завтраками| Bed and breakfast'!AF17</f>
        <v>34000</v>
      </c>
      <c r="AG17" s="310">
        <f>'C завтраками| Bed and breakfast'!AG17</f>
        <v>31600</v>
      </c>
      <c r="AH17" s="310">
        <f>'C завтраками| Bed and breakfast'!AH17</f>
        <v>30400</v>
      </c>
      <c r="AI17" s="310">
        <f>'C завтраками| Bed and breakfast'!AI17</f>
        <v>30400</v>
      </c>
      <c r="AJ17" s="310">
        <f>'C завтраками| Bed and breakfast'!AJ17</f>
        <v>31600</v>
      </c>
      <c r="AK17" s="310">
        <f>'C завтраками| Bed and breakfast'!AK17</f>
        <v>30400</v>
      </c>
      <c r="AL17" s="310">
        <f>'C завтраками| Bed and breakfast'!AL17</f>
        <v>32800</v>
      </c>
      <c r="AM17" s="310">
        <f>'C завтраками| Bed and breakfast'!AM17</f>
        <v>30400</v>
      </c>
      <c r="AN17" s="310">
        <f>'C завтраками| Bed and breakfast'!AN17</f>
        <v>27800</v>
      </c>
      <c r="AO17" s="310">
        <f>'C завтраками| Bed and breakfast'!AO17</f>
        <v>25900</v>
      </c>
      <c r="AP17" s="310">
        <f>'C завтраками| Bed and breakfast'!AP17</f>
        <v>26600</v>
      </c>
      <c r="AQ17" s="310">
        <f>'C завтраками| Bed and breakfast'!AQ17</f>
        <v>25900</v>
      </c>
      <c r="AR17" s="310">
        <f>'C завтраками| Bed and breakfast'!AR17</f>
        <v>26600</v>
      </c>
      <c r="AS17" s="310">
        <f>'C завтраками| Bed and breakfast'!AS17</f>
        <v>25900</v>
      </c>
      <c r="AT17" s="310">
        <f>'C завтраками| Bed and breakfast'!AT17</f>
        <v>26600</v>
      </c>
      <c r="AU17" s="310">
        <f>'C завтраками| Bed and breakfast'!AU17</f>
        <v>26600</v>
      </c>
      <c r="AV17" s="310">
        <f>'C завтраками| Bed and breakfast'!AV17</f>
        <v>25900</v>
      </c>
      <c r="AW17" s="310">
        <f>'C завтраками| Bed and breakfast'!AW17</f>
        <v>24500</v>
      </c>
      <c r="AX17" s="310">
        <f>'C завтраками| Bed and breakfast'!AX17</f>
        <v>25200</v>
      </c>
      <c r="AY17" s="310">
        <f>'C завтраками| Bed and breakfast'!AY17</f>
        <v>24500</v>
      </c>
      <c r="AZ17" s="310">
        <f>'C завтраками| Bed and breakfast'!AZ17</f>
        <v>25200</v>
      </c>
      <c r="BA17" s="310">
        <f>'C завтраками| Bed and breakfast'!BA17</f>
        <v>24500</v>
      </c>
      <c r="BB17" s="310">
        <f>'C завтраками| Bed and breakfast'!BB17</f>
        <v>25200</v>
      </c>
      <c r="BC17" s="310">
        <f>'C завтраками| Bed and breakfast'!BC17</f>
        <v>24500</v>
      </c>
      <c r="BD17" s="310">
        <f>'C завтраками| Bed and breakfast'!BD17</f>
        <v>25200</v>
      </c>
      <c r="BE17" s="310">
        <f>'C завтраками| Bed and breakfast'!BE17</f>
        <v>24500</v>
      </c>
      <c r="BF17" s="310">
        <f>'C завтраками| Bed and breakfast'!BF17</f>
        <v>24700</v>
      </c>
      <c r="BG17" s="310">
        <f>'C завтраками| Bed and breakfast'!BG17</f>
        <v>25600</v>
      </c>
      <c r="BH17" s="310">
        <f>'C завтраками| Bed and breakfast'!BH17</f>
        <v>24700</v>
      </c>
      <c r="BI17" s="310">
        <f>'C завтраками| Bed and breakfast'!BI17</f>
        <v>26500</v>
      </c>
      <c r="BJ17" s="310">
        <f>'C завтраками| Bed and breakfast'!BJ17</f>
        <v>27400</v>
      </c>
      <c r="BK17" s="310">
        <f>'C завтраками| Bed and breakfast'!BK17</f>
        <v>27400</v>
      </c>
      <c r="BL17" s="310">
        <f>'C завтраками| Bed and breakfast'!BL17</f>
        <v>27400</v>
      </c>
    </row>
    <row r="18" spans="1:64" s="104" customFormat="1" ht="10.35" customHeight="1" x14ac:dyDescent="0.2">
      <c r="A18" s="97" t="s">
        <v>139</v>
      </c>
      <c r="B18" s="310"/>
      <c r="C18" s="310"/>
      <c r="D18" s="310"/>
      <c r="E18" s="310"/>
      <c r="F18" s="310"/>
      <c r="G18" s="310"/>
      <c r="H18" s="310"/>
      <c r="I18" s="310"/>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0"/>
      <c r="AL18" s="310"/>
      <c r="AM18" s="310"/>
      <c r="AN18" s="310"/>
      <c r="AO18" s="310"/>
      <c r="AP18" s="310"/>
      <c r="AQ18" s="310"/>
      <c r="AR18" s="310"/>
      <c r="AS18" s="310"/>
      <c r="AT18" s="310"/>
      <c r="AU18" s="310"/>
      <c r="AV18" s="310"/>
      <c r="AW18" s="310"/>
      <c r="AX18" s="310"/>
      <c r="AY18" s="310"/>
      <c r="AZ18" s="310"/>
      <c r="BA18" s="310"/>
      <c r="BB18" s="310"/>
      <c r="BC18" s="310"/>
      <c r="BD18" s="310"/>
      <c r="BE18" s="310"/>
      <c r="BF18" s="310"/>
      <c r="BG18" s="310"/>
      <c r="BH18" s="310"/>
      <c r="BI18" s="310"/>
      <c r="BJ18" s="310"/>
      <c r="BK18" s="310"/>
      <c r="BL18" s="310"/>
    </row>
    <row r="19" spans="1:64" s="104" customFormat="1" ht="10.35" customHeight="1" x14ac:dyDescent="0.2">
      <c r="A19" s="98" t="s">
        <v>78</v>
      </c>
      <c r="B19" s="310">
        <f>'C завтраками| Bed and breakfast'!B19</f>
        <v>60600</v>
      </c>
      <c r="C19" s="310">
        <f>'C завтраками| Bed and breakfast'!C19</f>
        <v>60600</v>
      </c>
      <c r="D19" s="310">
        <f>'C завтраками| Bed and breakfast'!D19</f>
        <v>58700</v>
      </c>
      <c r="E19" s="310">
        <f>'C завтраками| Bed and breakfast'!E19</f>
        <v>64900</v>
      </c>
      <c r="F19" s="310">
        <f>'C завтраками| Bed and breakfast'!F19</f>
        <v>66600</v>
      </c>
      <c r="G19" s="310">
        <f>'C завтраками| Bed and breakfast'!G19</f>
        <v>64900</v>
      </c>
      <c r="H19" s="310">
        <f>'C завтраками| Bed and breakfast'!H19</f>
        <v>58700</v>
      </c>
      <c r="I19" s="310">
        <f>'C завтраками| Bed and breakfast'!I19</f>
        <v>64200</v>
      </c>
      <c r="J19" s="310">
        <f>'C завтраками| Bed and breakfast'!J19</f>
        <v>64900</v>
      </c>
      <c r="K19" s="310">
        <f>'C завтраками| Bed and breakfast'!K19</f>
        <v>64200</v>
      </c>
      <c r="L19" s="310">
        <f>'C завтраками| Bed and breakfast'!L19</f>
        <v>64200</v>
      </c>
      <c r="M19" s="310">
        <f>'C завтраками| Bed and breakfast'!M19</f>
        <v>63000</v>
      </c>
      <c r="N19" s="310">
        <f>'C завтраками| Bed and breakfast'!N19</f>
        <v>63000</v>
      </c>
      <c r="O19" s="310">
        <f>'C завтраками| Bed and breakfast'!O19</f>
        <v>63000</v>
      </c>
      <c r="P19" s="310">
        <f>'C завтраками| Bed and breakfast'!P19</f>
        <v>63000</v>
      </c>
      <c r="Q19" s="310">
        <f>'C завтраками| Bed and breakfast'!Q19</f>
        <v>64200</v>
      </c>
      <c r="R19" s="310">
        <f>'C завтраками| Bed and breakfast'!R19</f>
        <v>66600</v>
      </c>
      <c r="S19" s="310">
        <f>'C завтраками| Bed and breakfast'!S19</f>
        <v>64900</v>
      </c>
      <c r="T19" s="310">
        <f>'C завтраками| Bed and breakfast'!T19</f>
        <v>64200</v>
      </c>
      <c r="U19" s="310">
        <f>'C завтраками| Bed and breakfast'!U19</f>
        <v>61800</v>
      </c>
      <c r="V19" s="310">
        <f>'C завтраками| Bed and breakfast'!V19</f>
        <v>60600</v>
      </c>
      <c r="W19" s="310">
        <f>'C завтраками| Bed and breakfast'!W19</f>
        <v>61800</v>
      </c>
      <c r="X19" s="310">
        <f>'C завтраками| Bed and breakfast'!X19</f>
        <v>64200</v>
      </c>
      <c r="Y19" s="310">
        <f>'C завтраками| Bed and breakfast'!Y19</f>
        <v>63000</v>
      </c>
      <c r="Z19" s="310">
        <f>'C завтраками| Bed and breakfast'!Z19</f>
        <v>63000</v>
      </c>
      <c r="AA19" s="310">
        <f>'C завтраками| Bed and breakfast'!AA19</f>
        <v>64200</v>
      </c>
      <c r="AB19" s="310">
        <f>'C завтраками| Bed and breakfast'!AB19</f>
        <v>64200</v>
      </c>
      <c r="AC19" s="310">
        <f>'C завтраками| Bed and breakfast'!AC19</f>
        <v>64200</v>
      </c>
      <c r="AD19" s="310">
        <f>'C завтраками| Bed and breakfast'!AD19</f>
        <v>64200</v>
      </c>
      <c r="AE19" s="310">
        <f>'C завтраками| Bed and breakfast'!AE19</f>
        <v>63000</v>
      </c>
      <c r="AF19" s="310">
        <f>'C завтраками| Bed and breakfast'!AF19</f>
        <v>63000</v>
      </c>
      <c r="AG19" s="310">
        <f>'C завтраками| Bed and breakfast'!AG19</f>
        <v>60600</v>
      </c>
      <c r="AH19" s="310">
        <f>'C завтраками| Bed and breakfast'!AH19</f>
        <v>59400</v>
      </c>
      <c r="AI19" s="310">
        <f>'C завтраками| Bed and breakfast'!AI19</f>
        <v>59400</v>
      </c>
      <c r="AJ19" s="310">
        <f>'C завтраками| Bed and breakfast'!AJ19</f>
        <v>60600</v>
      </c>
      <c r="AK19" s="310">
        <f>'C завтраками| Bed and breakfast'!AK19</f>
        <v>59400</v>
      </c>
      <c r="AL19" s="310">
        <f>'C завтраками| Bed and breakfast'!AL19</f>
        <v>61800</v>
      </c>
      <c r="AM19" s="310">
        <f>'C завтраками| Bed and breakfast'!AM19</f>
        <v>59400</v>
      </c>
      <c r="AN19" s="310">
        <f>'C завтраками| Bed and breakfast'!AN19</f>
        <v>48800</v>
      </c>
      <c r="AO19" s="310">
        <f>'C завтраками| Bed and breakfast'!AO19</f>
        <v>46900</v>
      </c>
      <c r="AP19" s="310">
        <f>'C завтраками| Bed and breakfast'!AP19</f>
        <v>47600</v>
      </c>
      <c r="AQ19" s="310">
        <f>'C завтраками| Bed and breakfast'!AQ19</f>
        <v>46900</v>
      </c>
      <c r="AR19" s="310">
        <f>'C завтраками| Bed and breakfast'!AR19</f>
        <v>47600</v>
      </c>
      <c r="AS19" s="310">
        <f>'C завтраками| Bed and breakfast'!AS19</f>
        <v>46900</v>
      </c>
      <c r="AT19" s="310">
        <f>'C завтраками| Bed and breakfast'!AT19</f>
        <v>47600</v>
      </c>
      <c r="AU19" s="310">
        <f>'C завтраками| Bed and breakfast'!AU19</f>
        <v>47600</v>
      </c>
      <c r="AV19" s="310">
        <f>'C завтраками| Bed and breakfast'!AV19</f>
        <v>46900</v>
      </c>
      <c r="AW19" s="310">
        <f>'C завтраками| Bed and breakfast'!AW19</f>
        <v>45500</v>
      </c>
      <c r="AX19" s="310">
        <f>'C завтраками| Bed and breakfast'!AX19</f>
        <v>46200</v>
      </c>
      <c r="AY19" s="310">
        <f>'C завтраками| Bed and breakfast'!AY19</f>
        <v>45500</v>
      </c>
      <c r="AZ19" s="310">
        <f>'C завтраками| Bed and breakfast'!AZ19</f>
        <v>46200</v>
      </c>
      <c r="BA19" s="310">
        <f>'C завтраками| Bed and breakfast'!BA19</f>
        <v>45500</v>
      </c>
      <c r="BB19" s="310">
        <f>'C завтраками| Bed and breakfast'!BB19</f>
        <v>46200</v>
      </c>
      <c r="BC19" s="310">
        <f>'C завтраками| Bed and breakfast'!BC19</f>
        <v>45500</v>
      </c>
      <c r="BD19" s="310">
        <f>'C завтраками| Bed and breakfast'!BD19</f>
        <v>46200</v>
      </c>
      <c r="BE19" s="310">
        <f>'C завтраками| Bed and breakfast'!BE19</f>
        <v>45500</v>
      </c>
      <c r="BF19" s="310">
        <f>'C завтраками| Bed and breakfast'!BF19</f>
        <v>55700</v>
      </c>
      <c r="BG19" s="310">
        <f>'C завтраками| Bed and breakfast'!BG19</f>
        <v>56600</v>
      </c>
      <c r="BH19" s="310">
        <f>'C завтраками| Bed and breakfast'!BH19</f>
        <v>55700</v>
      </c>
      <c r="BI19" s="310">
        <f>'C завтраками| Bed and breakfast'!BI19</f>
        <v>57500</v>
      </c>
      <c r="BJ19" s="310">
        <f>'C завтраками| Bed and breakfast'!BJ19</f>
        <v>58400</v>
      </c>
      <c r="BK19" s="310">
        <f>'C завтраками| Bed and breakfast'!BK19</f>
        <v>58400</v>
      </c>
      <c r="BL19" s="310">
        <f>'C завтраками| Bed and breakfast'!BL19</f>
        <v>58400</v>
      </c>
    </row>
    <row r="20" spans="1:64" s="104" customFormat="1" ht="10.35" customHeight="1" x14ac:dyDescent="0.2">
      <c r="A20" s="97" t="s">
        <v>138</v>
      </c>
      <c r="B20" s="310"/>
      <c r="C20" s="310"/>
      <c r="D20" s="310"/>
      <c r="E20" s="310"/>
      <c r="F20" s="310"/>
      <c r="G20" s="310"/>
      <c r="H20" s="310"/>
      <c r="I20" s="310"/>
      <c r="J20" s="310"/>
      <c r="K20" s="310"/>
      <c r="L20" s="310"/>
      <c r="M20" s="310"/>
      <c r="N20" s="310"/>
      <c r="O20" s="310"/>
      <c r="P20" s="310"/>
      <c r="Q20" s="310"/>
      <c r="R20" s="310"/>
      <c r="S20" s="310"/>
      <c r="T20" s="310"/>
      <c r="U20" s="310"/>
      <c r="V20" s="310"/>
      <c r="W20" s="310"/>
      <c r="X20" s="310"/>
      <c r="Y20" s="310"/>
      <c r="Z20" s="310"/>
      <c r="AA20" s="310"/>
      <c r="AB20" s="310"/>
      <c r="AC20" s="310"/>
      <c r="AD20" s="310"/>
      <c r="AE20" s="310"/>
      <c r="AF20" s="310"/>
      <c r="AG20" s="310"/>
      <c r="AH20" s="310"/>
      <c r="AI20" s="310"/>
      <c r="AJ20" s="310"/>
      <c r="AK20" s="310"/>
      <c r="AL20" s="310"/>
      <c r="AM20" s="310"/>
      <c r="AN20" s="310"/>
      <c r="AO20" s="310"/>
      <c r="AP20" s="310"/>
      <c r="AQ20" s="310"/>
      <c r="AR20" s="310"/>
      <c r="AS20" s="310"/>
      <c r="AT20" s="310"/>
      <c r="AU20" s="310"/>
      <c r="AV20" s="310"/>
      <c r="AW20" s="310"/>
      <c r="AX20" s="310"/>
      <c r="AY20" s="310"/>
      <c r="AZ20" s="310"/>
      <c r="BA20" s="310"/>
      <c r="BB20" s="310"/>
      <c r="BC20" s="310"/>
      <c r="BD20" s="310"/>
      <c r="BE20" s="310"/>
      <c r="BF20" s="310"/>
      <c r="BG20" s="310"/>
      <c r="BH20" s="310"/>
      <c r="BI20" s="310"/>
      <c r="BJ20" s="310"/>
      <c r="BK20" s="310"/>
      <c r="BL20" s="310"/>
    </row>
    <row r="21" spans="1:64" s="104" customFormat="1" ht="9.6" customHeight="1" x14ac:dyDescent="0.2">
      <c r="A21" s="98" t="s">
        <v>67</v>
      </c>
      <c r="B21" s="310">
        <f>'C завтраками| Bed and breakfast'!B21</f>
        <v>80600</v>
      </c>
      <c r="C21" s="310">
        <f>'C завтраками| Bed and breakfast'!C21</f>
        <v>80600</v>
      </c>
      <c r="D21" s="310">
        <f>'C завтраками| Bed and breakfast'!D21</f>
        <v>78700</v>
      </c>
      <c r="E21" s="310">
        <f>'C завтраками| Bed and breakfast'!E21</f>
        <v>84900</v>
      </c>
      <c r="F21" s="310">
        <f>'C завтраками| Bed and breakfast'!F21</f>
        <v>86600</v>
      </c>
      <c r="G21" s="310">
        <f>'C завтраками| Bed and breakfast'!G21</f>
        <v>84900</v>
      </c>
      <c r="H21" s="310">
        <f>'C завтраками| Bed and breakfast'!H21</f>
        <v>78700</v>
      </c>
      <c r="I21" s="310">
        <f>'C завтраками| Bed and breakfast'!I21</f>
        <v>84200</v>
      </c>
      <c r="J21" s="310">
        <f>'C завтраками| Bed and breakfast'!J21</f>
        <v>84900</v>
      </c>
      <c r="K21" s="310">
        <f>'C завтраками| Bed and breakfast'!K21</f>
        <v>84200</v>
      </c>
      <c r="L21" s="310">
        <f>'C завтраками| Bed and breakfast'!L21</f>
        <v>84200</v>
      </c>
      <c r="M21" s="310">
        <f>'C завтраками| Bed and breakfast'!M21</f>
        <v>83000</v>
      </c>
      <c r="N21" s="310">
        <f>'C завтраками| Bed and breakfast'!N21</f>
        <v>83000</v>
      </c>
      <c r="O21" s="310">
        <f>'C завтраками| Bed and breakfast'!O21</f>
        <v>83000</v>
      </c>
      <c r="P21" s="310">
        <f>'C завтраками| Bed and breakfast'!P21</f>
        <v>83000</v>
      </c>
      <c r="Q21" s="310">
        <f>'C завтраками| Bed and breakfast'!Q21</f>
        <v>84200</v>
      </c>
      <c r="R21" s="310">
        <f>'C завтраками| Bed and breakfast'!R21</f>
        <v>86600</v>
      </c>
      <c r="S21" s="310">
        <f>'C завтраками| Bed and breakfast'!S21</f>
        <v>84900</v>
      </c>
      <c r="T21" s="310">
        <f>'C завтраками| Bed and breakfast'!T21</f>
        <v>84200</v>
      </c>
      <c r="U21" s="310">
        <f>'C завтраками| Bed and breakfast'!U21</f>
        <v>81800</v>
      </c>
      <c r="V21" s="310">
        <f>'C завтраками| Bed and breakfast'!V21</f>
        <v>80600</v>
      </c>
      <c r="W21" s="310">
        <f>'C завтраками| Bed and breakfast'!W21</f>
        <v>81800</v>
      </c>
      <c r="X21" s="310">
        <f>'C завтраками| Bed and breakfast'!X21</f>
        <v>84200</v>
      </c>
      <c r="Y21" s="310">
        <f>'C завтраками| Bed and breakfast'!Y21</f>
        <v>83000</v>
      </c>
      <c r="Z21" s="310">
        <f>'C завтраками| Bed and breakfast'!Z21</f>
        <v>83000</v>
      </c>
      <c r="AA21" s="310">
        <f>'C завтраками| Bed and breakfast'!AA21</f>
        <v>84200</v>
      </c>
      <c r="AB21" s="310">
        <f>'C завтраками| Bed and breakfast'!AB21</f>
        <v>84200</v>
      </c>
      <c r="AC21" s="310">
        <f>'C завтраками| Bed and breakfast'!AC21</f>
        <v>84200</v>
      </c>
      <c r="AD21" s="310">
        <f>'C завтраками| Bed and breakfast'!AD21</f>
        <v>84200</v>
      </c>
      <c r="AE21" s="310">
        <f>'C завтраками| Bed and breakfast'!AE21</f>
        <v>83000</v>
      </c>
      <c r="AF21" s="310">
        <f>'C завтраками| Bed and breakfast'!AF21</f>
        <v>83000</v>
      </c>
      <c r="AG21" s="310">
        <f>'C завтраками| Bed and breakfast'!AG21</f>
        <v>80600</v>
      </c>
      <c r="AH21" s="310">
        <f>'C завтраками| Bed and breakfast'!AH21</f>
        <v>79400</v>
      </c>
      <c r="AI21" s="310">
        <f>'C завтраками| Bed and breakfast'!AI21</f>
        <v>79400</v>
      </c>
      <c r="AJ21" s="310">
        <f>'C завтраками| Bed and breakfast'!AJ21</f>
        <v>80600</v>
      </c>
      <c r="AK21" s="310">
        <f>'C завтраками| Bed and breakfast'!AK21</f>
        <v>79400</v>
      </c>
      <c r="AL21" s="310">
        <f>'C завтраками| Bed and breakfast'!AL21</f>
        <v>81800</v>
      </c>
      <c r="AM21" s="310">
        <f>'C завтраками| Bed and breakfast'!AM21</f>
        <v>79400</v>
      </c>
      <c r="AN21" s="310">
        <f>'C завтраками| Bed and breakfast'!AN21</f>
        <v>68800</v>
      </c>
      <c r="AO21" s="310">
        <f>'C завтраками| Bed and breakfast'!AO21</f>
        <v>66900</v>
      </c>
      <c r="AP21" s="310">
        <f>'C завтраками| Bed and breakfast'!AP21</f>
        <v>67600</v>
      </c>
      <c r="AQ21" s="310">
        <f>'C завтраками| Bed and breakfast'!AQ21</f>
        <v>66900</v>
      </c>
      <c r="AR21" s="310">
        <f>'C завтраками| Bed and breakfast'!AR21</f>
        <v>67600</v>
      </c>
      <c r="AS21" s="310">
        <f>'C завтраками| Bed and breakfast'!AS21</f>
        <v>66900</v>
      </c>
      <c r="AT21" s="310">
        <f>'C завтраками| Bed and breakfast'!AT21</f>
        <v>67600</v>
      </c>
      <c r="AU21" s="310">
        <f>'C завтраками| Bed and breakfast'!AU21</f>
        <v>67600</v>
      </c>
      <c r="AV21" s="310">
        <f>'C завтраками| Bed and breakfast'!AV21</f>
        <v>66900</v>
      </c>
      <c r="AW21" s="310">
        <f>'C завтраками| Bed and breakfast'!AW21</f>
        <v>65500</v>
      </c>
      <c r="AX21" s="310">
        <f>'C завтраками| Bed and breakfast'!AX21</f>
        <v>66200</v>
      </c>
      <c r="AY21" s="310">
        <f>'C завтраками| Bed and breakfast'!AY21</f>
        <v>65500</v>
      </c>
      <c r="AZ21" s="310">
        <f>'C завтраками| Bed and breakfast'!AZ21</f>
        <v>66200</v>
      </c>
      <c r="BA21" s="310">
        <f>'C завтраками| Bed and breakfast'!BA21</f>
        <v>65500</v>
      </c>
      <c r="BB21" s="310">
        <f>'C завтраками| Bed and breakfast'!BB21</f>
        <v>66200</v>
      </c>
      <c r="BC21" s="310">
        <f>'C завтраками| Bed and breakfast'!BC21</f>
        <v>65500</v>
      </c>
      <c r="BD21" s="310">
        <f>'C завтраками| Bed and breakfast'!BD21</f>
        <v>66200</v>
      </c>
      <c r="BE21" s="310">
        <f>'C завтраками| Bed and breakfast'!BE21</f>
        <v>65500</v>
      </c>
      <c r="BF21" s="310">
        <f>'C завтраками| Bed and breakfast'!BF21</f>
        <v>80700</v>
      </c>
      <c r="BG21" s="310">
        <f>'C завтраками| Bed and breakfast'!BG21</f>
        <v>81600</v>
      </c>
      <c r="BH21" s="310">
        <f>'C завтраками| Bed and breakfast'!BH21</f>
        <v>80700</v>
      </c>
      <c r="BI21" s="310">
        <f>'C завтраками| Bed and breakfast'!BI21</f>
        <v>82500</v>
      </c>
      <c r="BJ21" s="310">
        <f>'C завтраками| Bed and breakfast'!BJ21</f>
        <v>83400</v>
      </c>
      <c r="BK21" s="310">
        <f>'C завтраками| Bed and breakfast'!BK21</f>
        <v>83400</v>
      </c>
      <c r="BL21" s="310">
        <f>'C завтраками| Bed and breakfast'!BL21</f>
        <v>83400</v>
      </c>
    </row>
    <row r="22" spans="1:64" s="104" customFormat="1" ht="15.75" customHeight="1" x14ac:dyDescent="0.2">
      <c r="A22" s="158"/>
      <c r="B22" s="311"/>
      <c r="C22" s="311"/>
      <c r="D22" s="311"/>
      <c r="E22" s="311"/>
      <c r="F22" s="311"/>
      <c r="G22" s="311"/>
      <c r="H22" s="311"/>
      <c r="I22" s="311"/>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311"/>
      <c r="AP22" s="311"/>
      <c r="AQ22" s="311"/>
      <c r="AR22" s="311"/>
      <c r="AS22" s="311"/>
      <c r="AT22" s="311"/>
      <c r="AU22" s="311"/>
      <c r="AV22" s="311"/>
      <c r="AW22" s="311"/>
      <c r="AX22" s="311"/>
      <c r="AY22" s="311"/>
      <c r="AZ22" s="311"/>
      <c r="BA22" s="311"/>
      <c r="BB22" s="311"/>
      <c r="BC22" s="311"/>
      <c r="BD22" s="311"/>
      <c r="BE22" s="311"/>
      <c r="BF22" s="311"/>
      <c r="BG22" s="311"/>
      <c r="BH22" s="311"/>
      <c r="BI22" s="311"/>
      <c r="BJ22" s="311"/>
      <c r="BK22" s="311"/>
      <c r="BL22" s="311"/>
    </row>
    <row r="23" spans="1:64" ht="9.6" customHeight="1" x14ac:dyDescent="0.2">
      <c r="B23" s="312"/>
      <c r="C23" s="312"/>
      <c r="D23" s="312"/>
      <c r="E23" s="312"/>
      <c r="F23" s="312"/>
      <c r="G23" s="312"/>
      <c r="H23" s="312"/>
      <c r="I23" s="312"/>
      <c r="J23" s="312"/>
      <c r="K23" s="312"/>
      <c r="L23" s="312"/>
      <c r="M23" s="312"/>
      <c r="N23" s="312"/>
      <c r="O23" s="312"/>
      <c r="P23" s="312"/>
      <c r="Q23" s="312"/>
      <c r="R23" s="312"/>
      <c r="S23" s="312"/>
      <c r="T23" s="312"/>
      <c r="U23" s="312"/>
      <c r="V23" s="312"/>
      <c r="W23" s="312"/>
      <c r="X23" s="312"/>
      <c r="Y23" s="312"/>
      <c r="Z23" s="312"/>
      <c r="AA23" s="312"/>
      <c r="AB23" s="312"/>
      <c r="AC23" s="312"/>
      <c r="AD23" s="312"/>
      <c r="AE23" s="312"/>
      <c r="AF23" s="312"/>
      <c r="AG23" s="312"/>
      <c r="AH23" s="312"/>
      <c r="AI23" s="312"/>
      <c r="AJ23" s="312"/>
      <c r="AK23" s="312"/>
      <c r="AL23" s="312"/>
      <c r="AM23" s="312"/>
      <c r="AN23" s="312"/>
      <c r="AO23" s="312"/>
      <c r="AP23" s="312"/>
      <c r="AQ23" s="312"/>
      <c r="AR23" s="312"/>
      <c r="AS23" s="312"/>
      <c r="AT23" s="312"/>
      <c r="AU23" s="312"/>
      <c r="AV23" s="312"/>
      <c r="AW23" s="312"/>
      <c r="AX23" s="312"/>
      <c r="AY23" s="312"/>
      <c r="AZ23" s="312"/>
      <c r="BA23" s="312"/>
      <c r="BB23" s="312"/>
      <c r="BC23" s="312"/>
      <c r="BD23" s="312"/>
      <c r="BE23" s="312"/>
      <c r="BF23" s="312"/>
      <c r="BG23" s="312"/>
      <c r="BH23" s="312"/>
      <c r="BI23" s="312"/>
      <c r="BJ23" s="312"/>
      <c r="BK23" s="312"/>
      <c r="BL23" s="312"/>
    </row>
    <row r="24" spans="1:64" ht="12.6" customHeight="1" x14ac:dyDescent="0.2">
      <c r="A24" s="157" t="s">
        <v>163</v>
      </c>
      <c r="B24" s="314">
        <f t="shared" ref="B24" si="0">B4</f>
        <v>45824</v>
      </c>
      <c r="C24" s="314">
        <f t="shared" ref="C24:BL24" si="1">C4</f>
        <v>45827</v>
      </c>
      <c r="D24" s="314">
        <f t="shared" si="1"/>
        <v>45829</v>
      </c>
      <c r="E24" s="314">
        <f t="shared" si="1"/>
        <v>45831</v>
      </c>
      <c r="F24" s="314">
        <f t="shared" si="1"/>
        <v>45832</v>
      </c>
      <c r="G24" s="314">
        <f t="shared" si="1"/>
        <v>45835</v>
      </c>
      <c r="H24" s="314">
        <f t="shared" si="1"/>
        <v>45836</v>
      </c>
      <c r="I24" s="314">
        <f t="shared" si="1"/>
        <v>45839</v>
      </c>
      <c r="J24" s="314">
        <f t="shared" si="1"/>
        <v>45847</v>
      </c>
      <c r="K24" s="314">
        <f t="shared" si="1"/>
        <v>45849</v>
      </c>
      <c r="L24" s="314">
        <f t="shared" si="1"/>
        <v>45851</v>
      </c>
      <c r="M24" s="314">
        <f t="shared" si="1"/>
        <v>45852</v>
      </c>
      <c r="N24" s="314">
        <f t="shared" si="1"/>
        <v>45856</v>
      </c>
      <c r="O24" s="314">
        <f t="shared" si="1"/>
        <v>45858</v>
      </c>
      <c r="P24" s="314">
        <f t="shared" si="1"/>
        <v>45860</v>
      </c>
      <c r="Q24" s="314">
        <f t="shared" si="1"/>
        <v>45861</v>
      </c>
      <c r="R24" s="314">
        <f t="shared" si="1"/>
        <v>45863</v>
      </c>
      <c r="S24" s="314">
        <f t="shared" si="1"/>
        <v>45864</v>
      </c>
      <c r="T24" s="314">
        <f t="shared" si="1"/>
        <v>45865</v>
      </c>
      <c r="U24" s="314">
        <f t="shared" si="1"/>
        <v>45867</v>
      </c>
      <c r="V24" s="314">
        <f t="shared" si="1"/>
        <v>45869</v>
      </c>
      <c r="W24" s="314">
        <f t="shared" si="1"/>
        <v>45870</v>
      </c>
      <c r="X24" s="314">
        <f t="shared" si="1"/>
        <v>45873</v>
      </c>
      <c r="Y24" s="314">
        <f t="shared" si="1"/>
        <v>45878</v>
      </c>
      <c r="Z24" s="314">
        <f t="shared" si="1"/>
        <v>45879</v>
      </c>
      <c r="AA24" s="314">
        <f t="shared" si="1"/>
        <v>45880</v>
      </c>
      <c r="AB24" s="314">
        <f t="shared" si="1"/>
        <v>45881</v>
      </c>
      <c r="AC24" s="314">
        <f t="shared" si="1"/>
        <v>45883</v>
      </c>
      <c r="AD24" s="314">
        <f t="shared" si="1"/>
        <v>45887</v>
      </c>
      <c r="AE24" s="314">
        <f t="shared" si="1"/>
        <v>45891</v>
      </c>
      <c r="AF24" s="314">
        <f t="shared" si="1"/>
        <v>45893</v>
      </c>
      <c r="AG24" s="314">
        <f t="shared" si="1"/>
        <v>45896</v>
      </c>
      <c r="AH24" s="314">
        <f t="shared" si="1"/>
        <v>45899</v>
      </c>
      <c r="AI24" s="314">
        <f t="shared" si="1"/>
        <v>45901</v>
      </c>
      <c r="AJ24" s="314">
        <f t="shared" si="1"/>
        <v>45902</v>
      </c>
      <c r="AK24" s="314">
        <f t="shared" si="1"/>
        <v>45905</v>
      </c>
      <c r="AL24" s="314">
        <f t="shared" si="1"/>
        <v>45913</v>
      </c>
      <c r="AM24" s="314">
        <f t="shared" si="1"/>
        <v>45921</v>
      </c>
      <c r="AN24" s="314">
        <f t="shared" si="1"/>
        <v>45931</v>
      </c>
      <c r="AO24" s="314">
        <f t="shared" si="1"/>
        <v>45942</v>
      </c>
      <c r="AP24" s="314">
        <f t="shared" si="1"/>
        <v>45947</v>
      </c>
      <c r="AQ24" s="314">
        <f t="shared" si="1"/>
        <v>45949</v>
      </c>
      <c r="AR24" s="314">
        <f t="shared" si="1"/>
        <v>45954</v>
      </c>
      <c r="AS24" s="314">
        <f t="shared" si="1"/>
        <v>45956</v>
      </c>
      <c r="AT24" s="314">
        <f t="shared" si="1"/>
        <v>45961</v>
      </c>
      <c r="AU24" s="314">
        <f t="shared" si="1"/>
        <v>45962</v>
      </c>
      <c r="AV24" s="314">
        <f t="shared" si="1"/>
        <v>45965</v>
      </c>
      <c r="AW24" s="314">
        <f t="shared" si="1"/>
        <v>45966</v>
      </c>
      <c r="AX24" s="314">
        <f t="shared" si="1"/>
        <v>45968</v>
      </c>
      <c r="AY24" s="314">
        <f t="shared" si="1"/>
        <v>45970</v>
      </c>
      <c r="AZ24" s="314">
        <f t="shared" si="1"/>
        <v>45975</v>
      </c>
      <c r="BA24" s="314">
        <f t="shared" si="1"/>
        <v>45977</v>
      </c>
      <c r="BB24" s="314">
        <f t="shared" si="1"/>
        <v>45982</v>
      </c>
      <c r="BC24" s="314">
        <f t="shared" si="1"/>
        <v>45984</v>
      </c>
      <c r="BD24" s="314">
        <f t="shared" si="1"/>
        <v>45989</v>
      </c>
      <c r="BE24" s="314">
        <f t="shared" si="1"/>
        <v>45991</v>
      </c>
      <c r="BF24" s="314">
        <f t="shared" si="1"/>
        <v>45992</v>
      </c>
      <c r="BG24" s="314">
        <f t="shared" si="1"/>
        <v>45996</v>
      </c>
      <c r="BH24" s="314">
        <f t="shared" si="1"/>
        <v>45998</v>
      </c>
      <c r="BI24" s="314">
        <f t="shared" si="1"/>
        <v>46002</v>
      </c>
      <c r="BJ24" s="314">
        <f t="shared" si="1"/>
        <v>46003</v>
      </c>
      <c r="BK24" s="314">
        <f t="shared" si="1"/>
        <v>46010</v>
      </c>
      <c r="BL24" s="314">
        <f t="shared" si="1"/>
        <v>46012</v>
      </c>
    </row>
    <row r="25" spans="1:64" s="71" customFormat="1" ht="22.5" customHeight="1" x14ac:dyDescent="0.2">
      <c r="A25" s="67" t="s">
        <v>124</v>
      </c>
      <c r="B25" s="314">
        <f t="shared" ref="B25" si="2">B5</f>
        <v>45826</v>
      </c>
      <c r="C25" s="314">
        <f t="shared" ref="C25:BL25" si="3">C5</f>
        <v>45828</v>
      </c>
      <c r="D25" s="314">
        <f t="shared" si="3"/>
        <v>45830</v>
      </c>
      <c r="E25" s="314">
        <f t="shared" si="3"/>
        <v>45831</v>
      </c>
      <c r="F25" s="314">
        <f t="shared" si="3"/>
        <v>45834</v>
      </c>
      <c r="G25" s="314">
        <f t="shared" si="3"/>
        <v>45835</v>
      </c>
      <c r="H25" s="314">
        <f t="shared" si="3"/>
        <v>45838</v>
      </c>
      <c r="I25" s="314">
        <f t="shared" si="3"/>
        <v>45846</v>
      </c>
      <c r="J25" s="314">
        <f t="shared" si="3"/>
        <v>45848</v>
      </c>
      <c r="K25" s="314">
        <f t="shared" si="3"/>
        <v>45850</v>
      </c>
      <c r="L25" s="314">
        <f t="shared" si="3"/>
        <v>45851</v>
      </c>
      <c r="M25" s="314">
        <f t="shared" si="3"/>
        <v>45855</v>
      </c>
      <c r="N25" s="314">
        <f t="shared" si="3"/>
        <v>45857</v>
      </c>
      <c r="O25" s="314">
        <f t="shared" si="3"/>
        <v>45859</v>
      </c>
      <c r="P25" s="314">
        <f t="shared" si="3"/>
        <v>45860</v>
      </c>
      <c r="Q25" s="314">
        <f t="shared" si="3"/>
        <v>45862</v>
      </c>
      <c r="R25" s="314">
        <f t="shared" si="3"/>
        <v>45863</v>
      </c>
      <c r="S25" s="314">
        <f t="shared" si="3"/>
        <v>45864</v>
      </c>
      <c r="T25" s="314">
        <f t="shared" si="3"/>
        <v>45866</v>
      </c>
      <c r="U25" s="314">
        <f t="shared" si="3"/>
        <v>45868</v>
      </c>
      <c r="V25" s="314">
        <f t="shared" si="3"/>
        <v>45869</v>
      </c>
      <c r="W25" s="314">
        <f t="shared" si="3"/>
        <v>45872</v>
      </c>
      <c r="X25" s="314">
        <f t="shared" si="3"/>
        <v>45877</v>
      </c>
      <c r="Y25" s="314">
        <f t="shared" si="3"/>
        <v>45878</v>
      </c>
      <c r="Z25" s="314">
        <f t="shared" si="3"/>
        <v>45879</v>
      </c>
      <c r="AA25" s="314">
        <f t="shared" si="3"/>
        <v>45880</v>
      </c>
      <c r="AB25" s="314">
        <f t="shared" si="3"/>
        <v>45882</v>
      </c>
      <c r="AC25" s="314">
        <f t="shared" si="3"/>
        <v>45886</v>
      </c>
      <c r="AD25" s="314">
        <f t="shared" si="3"/>
        <v>45890</v>
      </c>
      <c r="AE25" s="314">
        <f t="shared" si="3"/>
        <v>45892</v>
      </c>
      <c r="AF25" s="314">
        <f t="shared" si="3"/>
        <v>45895</v>
      </c>
      <c r="AG25" s="314">
        <f t="shared" si="3"/>
        <v>45898</v>
      </c>
      <c r="AH25" s="314">
        <f t="shared" si="3"/>
        <v>45900</v>
      </c>
      <c r="AI25" s="314">
        <f t="shared" si="3"/>
        <v>45901</v>
      </c>
      <c r="AJ25" s="314">
        <f t="shared" si="3"/>
        <v>45904</v>
      </c>
      <c r="AK25" s="314">
        <f t="shared" si="3"/>
        <v>45912</v>
      </c>
      <c r="AL25" s="314">
        <f t="shared" si="3"/>
        <v>45920</v>
      </c>
      <c r="AM25" s="314">
        <f t="shared" si="3"/>
        <v>45930</v>
      </c>
      <c r="AN25" s="314">
        <f t="shared" si="3"/>
        <v>45941</v>
      </c>
      <c r="AO25" s="314">
        <f t="shared" si="3"/>
        <v>45946</v>
      </c>
      <c r="AP25" s="314">
        <f t="shared" si="3"/>
        <v>45948</v>
      </c>
      <c r="AQ25" s="314">
        <f t="shared" si="3"/>
        <v>45953</v>
      </c>
      <c r="AR25" s="314">
        <f t="shared" si="3"/>
        <v>45955</v>
      </c>
      <c r="AS25" s="314">
        <f t="shared" si="3"/>
        <v>45960</v>
      </c>
      <c r="AT25" s="314">
        <f t="shared" si="3"/>
        <v>45961</v>
      </c>
      <c r="AU25" s="314">
        <f t="shared" si="3"/>
        <v>45964</v>
      </c>
      <c r="AV25" s="314">
        <f t="shared" si="3"/>
        <v>45965</v>
      </c>
      <c r="AW25" s="314">
        <f t="shared" si="3"/>
        <v>45967</v>
      </c>
      <c r="AX25" s="314">
        <f t="shared" si="3"/>
        <v>45969</v>
      </c>
      <c r="AY25" s="314">
        <f t="shared" si="3"/>
        <v>45974</v>
      </c>
      <c r="AZ25" s="314">
        <f t="shared" si="3"/>
        <v>45976</v>
      </c>
      <c r="BA25" s="314">
        <f t="shared" si="3"/>
        <v>45981</v>
      </c>
      <c r="BB25" s="314">
        <f t="shared" si="3"/>
        <v>45983</v>
      </c>
      <c r="BC25" s="314">
        <f t="shared" si="3"/>
        <v>45988</v>
      </c>
      <c r="BD25" s="314">
        <f t="shared" si="3"/>
        <v>45990</v>
      </c>
      <c r="BE25" s="314">
        <f t="shared" si="3"/>
        <v>45991</v>
      </c>
      <c r="BF25" s="314">
        <f t="shared" si="3"/>
        <v>45995</v>
      </c>
      <c r="BG25" s="314">
        <f t="shared" si="3"/>
        <v>45997</v>
      </c>
      <c r="BH25" s="314">
        <f t="shared" si="3"/>
        <v>46001</v>
      </c>
      <c r="BI25" s="314">
        <f t="shared" si="3"/>
        <v>46002</v>
      </c>
      <c r="BJ25" s="314">
        <f t="shared" si="3"/>
        <v>46009</v>
      </c>
      <c r="BK25" s="314">
        <f t="shared" si="3"/>
        <v>46011</v>
      </c>
      <c r="BL25" s="314">
        <f t="shared" si="3"/>
        <v>46016</v>
      </c>
    </row>
    <row r="26" spans="1:64" s="96" customFormat="1" ht="10.35" customHeight="1" x14ac:dyDescent="0.2">
      <c r="A26" s="97" t="s">
        <v>136</v>
      </c>
      <c r="B26" s="310"/>
      <c r="C26" s="310"/>
      <c r="D26" s="310"/>
      <c r="E26" s="310"/>
      <c r="F26" s="310"/>
      <c r="G26" s="310"/>
      <c r="H26" s="310"/>
      <c r="I26" s="310"/>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310"/>
      <c r="AP26" s="310"/>
      <c r="AQ26" s="310"/>
      <c r="AR26" s="310"/>
      <c r="AS26" s="310"/>
      <c r="AT26" s="310"/>
      <c r="AU26" s="310"/>
      <c r="AV26" s="310"/>
      <c r="AW26" s="310"/>
      <c r="AX26" s="310"/>
      <c r="AY26" s="310"/>
      <c r="AZ26" s="310"/>
      <c r="BA26" s="310"/>
      <c r="BB26" s="310"/>
      <c r="BC26" s="310"/>
      <c r="BD26" s="310"/>
      <c r="BE26" s="310"/>
      <c r="BF26" s="310"/>
      <c r="BG26" s="310"/>
      <c r="BH26" s="310"/>
      <c r="BI26" s="310"/>
      <c r="BJ26" s="310"/>
      <c r="BK26" s="310"/>
      <c r="BL26" s="310"/>
    </row>
    <row r="27" spans="1:64" s="96" customFormat="1" ht="10.35" customHeight="1" x14ac:dyDescent="0.2">
      <c r="A27" s="98">
        <v>1</v>
      </c>
      <c r="B27" s="310">
        <f t="shared" ref="B27" si="4">ROUND(B7*0.85,)</f>
        <v>11645</v>
      </c>
      <c r="C27" s="310">
        <f t="shared" ref="C27:BL27" si="5">ROUND(C7*0.85,)</f>
        <v>11645</v>
      </c>
      <c r="D27" s="310">
        <f t="shared" si="5"/>
        <v>10030</v>
      </c>
      <c r="E27" s="310">
        <f t="shared" si="5"/>
        <v>15300</v>
      </c>
      <c r="F27" s="310">
        <f t="shared" si="5"/>
        <v>16745</v>
      </c>
      <c r="G27" s="310">
        <f t="shared" si="5"/>
        <v>15300</v>
      </c>
      <c r="H27" s="310">
        <f t="shared" si="5"/>
        <v>10030</v>
      </c>
      <c r="I27" s="310">
        <f t="shared" si="5"/>
        <v>14705</v>
      </c>
      <c r="J27" s="310">
        <f t="shared" si="5"/>
        <v>15300</v>
      </c>
      <c r="K27" s="310">
        <f t="shared" si="5"/>
        <v>14705</v>
      </c>
      <c r="L27" s="310">
        <f t="shared" si="5"/>
        <v>14705</v>
      </c>
      <c r="M27" s="310">
        <f t="shared" si="5"/>
        <v>13685</v>
      </c>
      <c r="N27" s="310">
        <f t="shared" si="5"/>
        <v>13685</v>
      </c>
      <c r="O27" s="310">
        <f t="shared" si="5"/>
        <v>13685</v>
      </c>
      <c r="P27" s="310">
        <f t="shared" si="5"/>
        <v>13685</v>
      </c>
      <c r="Q27" s="310">
        <f t="shared" si="5"/>
        <v>14705</v>
      </c>
      <c r="R27" s="310">
        <f t="shared" si="5"/>
        <v>16745</v>
      </c>
      <c r="S27" s="310">
        <f t="shared" si="5"/>
        <v>15300</v>
      </c>
      <c r="T27" s="310">
        <f t="shared" si="5"/>
        <v>14705</v>
      </c>
      <c r="U27" s="310">
        <f t="shared" si="5"/>
        <v>12665</v>
      </c>
      <c r="V27" s="310">
        <f t="shared" si="5"/>
        <v>11645</v>
      </c>
      <c r="W27" s="310">
        <f t="shared" si="5"/>
        <v>12665</v>
      </c>
      <c r="X27" s="310">
        <f t="shared" si="5"/>
        <v>14705</v>
      </c>
      <c r="Y27" s="310">
        <f t="shared" si="5"/>
        <v>13685</v>
      </c>
      <c r="Z27" s="310">
        <f t="shared" si="5"/>
        <v>13685</v>
      </c>
      <c r="AA27" s="310">
        <f t="shared" si="5"/>
        <v>14705</v>
      </c>
      <c r="AB27" s="310">
        <f t="shared" si="5"/>
        <v>14705</v>
      </c>
      <c r="AC27" s="310">
        <f t="shared" si="5"/>
        <v>14705</v>
      </c>
      <c r="AD27" s="310">
        <f t="shared" si="5"/>
        <v>14705</v>
      </c>
      <c r="AE27" s="310">
        <f t="shared" si="5"/>
        <v>13685</v>
      </c>
      <c r="AF27" s="310">
        <f t="shared" si="5"/>
        <v>13685</v>
      </c>
      <c r="AG27" s="310">
        <f t="shared" si="5"/>
        <v>11645</v>
      </c>
      <c r="AH27" s="310">
        <f t="shared" si="5"/>
        <v>10625</v>
      </c>
      <c r="AI27" s="310">
        <f t="shared" si="5"/>
        <v>10625</v>
      </c>
      <c r="AJ27" s="310">
        <f t="shared" si="5"/>
        <v>11645</v>
      </c>
      <c r="AK27" s="310">
        <f t="shared" si="5"/>
        <v>10625</v>
      </c>
      <c r="AL27" s="310">
        <f t="shared" si="5"/>
        <v>12665</v>
      </c>
      <c r="AM27" s="310">
        <f t="shared" si="5"/>
        <v>10625</v>
      </c>
      <c r="AN27" s="310">
        <f t="shared" si="5"/>
        <v>10115</v>
      </c>
      <c r="AO27" s="310">
        <f t="shared" si="5"/>
        <v>8500</v>
      </c>
      <c r="AP27" s="310">
        <f t="shared" si="5"/>
        <v>9095</v>
      </c>
      <c r="AQ27" s="310">
        <f t="shared" si="5"/>
        <v>8500</v>
      </c>
      <c r="AR27" s="310">
        <f t="shared" si="5"/>
        <v>9095</v>
      </c>
      <c r="AS27" s="310">
        <f t="shared" si="5"/>
        <v>8500</v>
      </c>
      <c r="AT27" s="310">
        <f t="shared" si="5"/>
        <v>9095</v>
      </c>
      <c r="AU27" s="310">
        <f t="shared" si="5"/>
        <v>9095</v>
      </c>
      <c r="AV27" s="310">
        <f t="shared" si="5"/>
        <v>8500</v>
      </c>
      <c r="AW27" s="310">
        <f t="shared" si="5"/>
        <v>7310</v>
      </c>
      <c r="AX27" s="310">
        <f t="shared" si="5"/>
        <v>7905</v>
      </c>
      <c r="AY27" s="310">
        <f t="shared" si="5"/>
        <v>7310</v>
      </c>
      <c r="AZ27" s="310">
        <f t="shared" si="5"/>
        <v>7905</v>
      </c>
      <c r="BA27" s="310">
        <f t="shared" si="5"/>
        <v>7310</v>
      </c>
      <c r="BB27" s="310">
        <f t="shared" si="5"/>
        <v>7905</v>
      </c>
      <c r="BC27" s="310">
        <f t="shared" si="5"/>
        <v>7310</v>
      </c>
      <c r="BD27" s="310">
        <f t="shared" si="5"/>
        <v>7905</v>
      </c>
      <c r="BE27" s="310">
        <f t="shared" si="5"/>
        <v>7310</v>
      </c>
      <c r="BF27" s="310">
        <f t="shared" si="5"/>
        <v>7480</v>
      </c>
      <c r="BG27" s="310">
        <f t="shared" si="5"/>
        <v>8245</v>
      </c>
      <c r="BH27" s="310">
        <f t="shared" si="5"/>
        <v>7480</v>
      </c>
      <c r="BI27" s="310">
        <f t="shared" si="5"/>
        <v>9010</v>
      </c>
      <c r="BJ27" s="310">
        <f t="shared" si="5"/>
        <v>9775</v>
      </c>
      <c r="BK27" s="310">
        <f t="shared" si="5"/>
        <v>9775</v>
      </c>
      <c r="BL27" s="310">
        <f t="shared" si="5"/>
        <v>9775</v>
      </c>
    </row>
    <row r="28" spans="1:64" s="96" customFormat="1" ht="10.35" customHeight="1" x14ac:dyDescent="0.2">
      <c r="A28" s="98">
        <v>2</v>
      </c>
      <c r="B28" s="310">
        <f t="shared" ref="B28" si="6">ROUND(B8*0.85,)</f>
        <v>13260</v>
      </c>
      <c r="C28" s="310">
        <f t="shared" ref="C28:BL28" si="7">ROUND(C8*0.85,)</f>
        <v>13260</v>
      </c>
      <c r="D28" s="310">
        <f t="shared" si="7"/>
        <v>11645</v>
      </c>
      <c r="E28" s="310">
        <f t="shared" si="7"/>
        <v>16915</v>
      </c>
      <c r="F28" s="310">
        <f t="shared" si="7"/>
        <v>18360</v>
      </c>
      <c r="G28" s="310">
        <f t="shared" si="7"/>
        <v>16915</v>
      </c>
      <c r="H28" s="310">
        <f t="shared" si="7"/>
        <v>11645</v>
      </c>
      <c r="I28" s="310">
        <f t="shared" si="7"/>
        <v>16320</v>
      </c>
      <c r="J28" s="310">
        <f t="shared" si="7"/>
        <v>16915</v>
      </c>
      <c r="K28" s="310">
        <f t="shared" si="7"/>
        <v>16320</v>
      </c>
      <c r="L28" s="310">
        <f t="shared" si="7"/>
        <v>16320</v>
      </c>
      <c r="M28" s="310">
        <f t="shared" si="7"/>
        <v>15300</v>
      </c>
      <c r="N28" s="310">
        <f t="shared" si="7"/>
        <v>15300</v>
      </c>
      <c r="O28" s="310">
        <f t="shared" si="7"/>
        <v>15300</v>
      </c>
      <c r="P28" s="310">
        <f t="shared" si="7"/>
        <v>15300</v>
      </c>
      <c r="Q28" s="310">
        <f t="shared" si="7"/>
        <v>16320</v>
      </c>
      <c r="R28" s="310">
        <f t="shared" si="7"/>
        <v>18360</v>
      </c>
      <c r="S28" s="310">
        <f t="shared" si="7"/>
        <v>16915</v>
      </c>
      <c r="T28" s="310">
        <f t="shared" si="7"/>
        <v>16320</v>
      </c>
      <c r="U28" s="310">
        <f t="shared" si="7"/>
        <v>14280</v>
      </c>
      <c r="V28" s="310">
        <f t="shared" si="7"/>
        <v>13260</v>
      </c>
      <c r="W28" s="310">
        <f t="shared" si="7"/>
        <v>14280</v>
      </c>
      <c r="X28" s="310">
        <f t="shared" si="7"/>
        <v>16320</v>
      </c>
      <c r="Y28" s="310">
        <f t="shared" si="7"/>
        <v>15300</v>
      </c>
      <c r="Z28" s="310">
        <f t="shared" si="7"/>
        <v>15300</v>
      </c>
      <c r="AA28" s="310">
        <f t="shared" si="7"/>
        <v>16320</v>
      </c>
      <c r="AB28" s="310">
        <f t="shared" si="7"/>
        <v>16320</v>
      </c>
      <c r="AC28" s="310">
        <f t="shared" si="7"/>
        <v>16320</v>
      </c>
      <c r="AD28" s="310">
        <f t="shared" si="7"/>
        <v>16320</v>
      </c>
      <c r="AE28" s="310">
        <f t="shared" si="7"/>
        <v>15300</v>
      </c>
      <c r="AF28" s="310">
        <f t="shared" si="7"/>
        <v>15300</v>
      </c>
      <c r="AG28" s="310">
        <f t="shared" si="7"/>
        <v>13260</v>
      </c>
      <c r="AH28" s="310">
        <f t="shared" si="7"/>
        <v>12240</v>
      </c>
      <c r="AI28" s="310">
        <f t="shared" si="7"/>
        <v>12240</v>
      </c>
      <c r="AJ28" s="310">
        <f t="shared" si="7"/>
        <v>13260</v>
      </c>
      <c r="AK28" s="310">
        <f t="shared" si="7"/>
        <v>12240</v>
      </c>
      <c r="AL28" s="310">
        <f t="shared" si="7"/>
        <v>14280</v>
      </c>
      <c r="AM28" s="310">
        <f t="shared" si="7"/>
        <v>12240</v>
      </c>
      <c r="AN28" s="310">
        <f t="shared" si="7"/>
        <v>11730</v>
      </c>
      <c r="AO28" s="310">
        <f t="shared" si="7"/>
        <v>10115</v>
      </c>
      <c r="AP28" s="310">
        <f t="shared" si="7"/>
        <v>10710</v>
      </c>
      <c r="AQ28" s="310">
        <f t="shared" si="7"/>
        <v>10115</v>
      </c>
      <c r="AR28" s="310">
        <f t="shared" si="7"/>
        <v>10710</v>
      </c>
      <c r="AS28" s="310">
        <f t="shared" si="7"/>
        <v>10115</v>
      </c>
      <c r="AT28" s="310">
        <f t="shared" si="7"/>
        <v>10710</v>
      </c>
      <c r="AU28" s="310">
        <f t="shared" si="7"/>
        <v>10710</v>
      </c>
      <c r="AV28" s="310">
        <f t="shared" si="7"/>
        <v>10115</v>
      </c>
      <c r="AW28" s="310">
        <f t="shared" si="7"/>
        <v>8925</v>
      </c>
      <c r="AX28" s="310">
        <f t="shared" si="7"/>
        <v>9520</v>
      </c>
      <c r="AY28" s="310">
        <f t="shared" si="7"/>
        <v>8925</v>
      </c>
      <c r="AZ28" s="310">
        <f t="shared" si="7"/>
        <v>9520</v>
      </c>
      <c r="BA28" s="310">
        <f t="shared" si="7"/>
        <v>8925</v>
      </c>
      <c r="BB28" s="310">
        <f t="shared" si="7"/>
        <v>9520</v>
      </c>
      <c r="BC28" s="310">
        <f t="shared" si="7"/>
        <v>8925</v>
      </c>
      <c r="BD28" s="310">
        <f t="shared" si="7"/>
        <v>9520</v>
      </c>
      <c r="BE28" s="310">
        <f t="shared" si="7"/>
        <v>8925</v>
      </c>
      <c r="BF28" s="310">
        <f t="shared" si="7"/>
        <v>9095</v>
      </c>
      <c r="BG28" s="310">
        <f t="shared" si="7"/>
        <v>9860</v>
      </c>
      <c r="BH28" s="310">
        <f t="shared" si="7"/>
        <v>9095</v>
      </c>
      <c r="BI28" s="310">
        <f t="shared" si="7"/>
        <v>10625</v>
      </c>
      <c r="BJ28" s="310">
        <f t="shared" si="7"/>
        <v>11390</v>
      </c>
      <c r="BK28" s="310">
        <f t="shared" si="7"/>
        <v>11390</v>
      </c>
      <c r="BL28" s="310">
        <f t="shared" si="7"/>
        <v>11390</v>
      </c>
    </row>
    <row r="29" spans="1:64" s="96" customFormat="1" ht="10.35" customHeight="1" x14ac:dyDescent="0.2">
      <c r="A29" s="106" t="s">
        <v>147</v>
      </c>
      <c r="B29" s="310"/>
      <c r="C29" s="310"/>
      <c r="D29" s="310"/>
      <c r="E29" s="310"/>
      <c r="F29" s="310"/>
      <c r="G29" s="310"/>
      <c r="H29" s="310"/>
      <c r="I29" s="310"/>
      <c r="J29" s="310"/>
      <c r="K29" s="310"/>
      <c r="L29" s="310"/>
      <c r="M29" s="310"/>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310"/>
      <c r="AL29" s="310"/>
      <c r="AM29" s="310"/>
      <c r="AN29" s="310"/>
      <c r="AO29" s="310"/>
      <c r="AP29" s="310"/>
      <c r="AQ29" s="310"/>
      <c r="AR29" s="310"/>
      <c r="AS29" s="310"/>
      <c r="AT29" s="310"/>
      <c r="AU29" s="310"/>
      <c r="AV29" s="310"/>
      <c r="AW29" s="310"/>
      <c r="AX29" s="310"/>
      <c r="AY29" s="310"/>
      <c r="AZ29" s="310"/>
      <c r="BA29" s="310"/>
      <c r="BB29" s="310"/>
      <c r="BC29" s="310"/>
      <c r="BD29" s="310"/>
      <c r="BE29" s="310"/>
      <c r="BF29" s="310"/>
      <c r="BG29" s="310"/>
      <c r="BH29" s="310"/>
      <c r="BI29" s="310"/>
      <c r="BJ29" s="310"/>
      <c r="BK29" s="310"/>
      <c r="BL29" s="310"/>
    </row>
    <row r="30" spans="1:64" s="96" customFormat="1" ht="10.35" customHeight="1" x14ac:dyDescent="0.2">
      <c r="A30" s="98">
        <v>1</v>
      </c>
      <c r="B30" s="310">
        <f t="shared" ref="B30" si="8">ROUND(B10*0.85,)</f>
        <v>14195</v>
      </c>
      <c r="C30" s="310">
        <f t="shared" ref="C30:BL30" si="9">ROUND(C10*0.85,)</f>
        <v>14195</v>
      </c>
      <c r="D30" s="310">
        <f t="shared" si="9"/>
        <v>12580</v>
      </c>
      <c r="E30" s="310">
        <f t="shared" si="9"/>
        <v>17850</v>
      </c>
      <c r="F30" s="310">
        <f t="shared" si="9"/>
        <v>19295</v>
      </c>
      <c r="G30" s="310">
        <f t="shared" si="9"/>
        <v>17850</v>
      </c>
      <c r="H30" s="310">
        <f t="shared" si="9"/>
        <v>12580</v>
      </c>
      <c r="I30" s="310">
        <f t="shared" si="9"/>
        <v>17255</v>
      </c>
      <c r="J30" s="310">
        <f t="shared" si="9"/>
        <v>17850</v>
      </c>
      <c r="K30" s="310">
        <f t="shared" si="9"/>
        <v>17255</v>
      </c>
      <c r="L30" s="310">
        <f t="shared" si="9"/>
        <v>17255</v>
      </c>
      <c r="M30" s="310">
        <f t="shared" si="9"/>
        <v>16235</v>
      </c>
      <c r="N30" s="310">
        <f t="shared" si="9"/>
        <v>16235</v>
      </c>
      <c r="O30" s="310">
        <f t="shared" si="9"/>
        <v>16235</v>
      </c>
      <c r="P30" s="310">
        <f t="shared" si="9"/>
        <v>16235</v>
      </c>
      <c r="Q30" s="310">
        <f t="shared" si="9"/>
        <v>17255</v>
      </c>
      <c r="R30" s="310">
        <f t="shared" si="9"/>
        <v>19295</v>
      </c>
      <c r="S30" s="310">
        <f t="shared" si="9"/>
        <v>17850</v>
      </c>
      <c r="T30" s="310">
        <f t="shared" si="9"/>
        <v>17255</v>
      </c>
      <c r="U30" s="310">
        <f t="shared" si="9"/>
        <v>15215</v>
      </c>
      <c r="V30" s="310">
        <f t="shared" si="9"/>
        <v>14195</v>
      </c>
      <c r="W30" s="310">
        <f t="shared" si="9"/>
        <v>15215</v>
      </c>
      <c r="X30" s="310">
        <f t="shared" si="9"/>
        <v>17255</v>
      </c>
      <c r="Y30" s="310">
        <f t="shared" si="9"/>
        <v>16235</v>
      </c>
      <c r="Z30" s="310">
        <f t="shared" si="9"/>
        <v>16235</v>
      </c>
      <c r="AA30" s="310">
        <f t="shared" si="9"/>
        <v>17255</v>
      </c>
      <c r="AB30" s="310">
        <f t="shared" si="9"/>
        <v>17255</v>
      </c>
      <c r="AC30" s="310">
        <f t="shared" si="9"/>
        <v>17255</v>
      </c>
      <c r="AD30" s="310">
        <f t="shared" si="9"/>
        <v>17255</v>
      </c>
      <c r="AE30" s="310">
        <f t="shared" si="9"/>
        <v>16235</v>
      </c>
      <c r="AF30" s="310">
        <f t="shared" si="9"/>
        <v>16235</v>
      </c>
      <c r="AG30" s="310">
        <f t="shared" si="9"/>
        <v>14195</v>
      </c>
      <c r="AH30" s="310">
        <f t="shared" si="9"/>
        <v>13175</v>
      </c>
      <c r="AI30" s="310">
        <f t="shared" si="9"/>
        <v>13175</v>
      </c>
      <c r="AJ30" s="310">
        <f t="shared" si="9"/>
        <v>14195</v>
      </c>
      <c r="AK30" s="310">
        <f t="shared" si="9"/>
        <v>13175</v>
      </c>
      <c r="AL30" s="310">
        <f t="shared" si="9"/>
        <v>15215</v>
      </c>
      <c r="AM30" s="310">
        <f t="shared" si="9"/>
        <v>13175</v>
      </c>
      <c r="AN30" s="310">
        <f t="shared" si="9"/>
        <v>11815</v>
      </c>
      <c r="AO30" s="310">
        <f t="shared" si="9"/>
        <v>10200</v>
      </c>
      <c r="AP30" s="310">
        <f t="shared" si="9"/>
        <v>10795</v>
      </c>
      <c r="AQ30" s="310">
        <f t="shared" si="9"/>
        <v>10200</v>
      </c>
      <c r="AR30" s="310">
        <f t="shared" si="9"/>
        <v>10795</v>
      </c>
      <c r="AS30" s="310">
        <f t="shared" si="9"/>
        <v>10200</v>
      </c>
      <c r="AT30" s="310">
        <f t="shared" si="9"/>
        <v>10795</v>
      </c>
      <c r="AU30" s="310">
        <f t="shared" si="9"/>
        <v>10795</v>
      </c>
      <c r="AV30" s="310">
        <f t="shared" si="9"/>
        <v>10200</v>
      </c>
      <c r="AW30" s="310">
        <f t="shared" si="9"/>
        <v>9010</v>
      </c>
      <c r="AX30" s="310">
        <f t="shared" si="9"/>
        <v>9605</v>
      </c>
      <c r="AY30" s="310">
        <f t="shared" si="9"/>
        <v>9010</v>
      </c>
      <c r="AZ30" s="310">
        <f t="shared" si="9"/>
        <v>9605</v>
      </c>
      <c r="BA30" s="310">
        <f t="shared" si="9"/>
        <v>9010</v>
      </c>
      <c r="BB30" s="310">
        <f t="shared" si="9"/>
        <v>9605</v>
      </c>
      <c r="BC30" s="310">
        <f t="shared" si="9"/>
        <v>9010</v>
      </c>
      <c r="BD30" s="310">
        <f t="shared" si="9"/>
        <v>9605</v>
      </c>
      <c r="BE30" s="310">
        <f t="shared" si="9"/>
        <v>9010</v>
      </c>
      <c r="BF30" s="310">
        <f t="shared" si="9"/>
        <v>10030</v>
      </c>
      <c r="BG30" s="310">
        <f t="shared" si="9"/>
        <v>10795</v>
      </c>
      <c r="BH30" s="310">
        <f t="shared" si="9"/>
        <v>10030</v>
      </c>
      <c r="BI30" s="310">
        <f t="shared" si="9"/>
        <v>11560</v>
      </c>
      <c r="BJ30" s="310">
        <f t="shared" si="9"/>
        <v>12325</v>
      </c>
      <c r="BK30" s="310">
        <f t="shared" si="9"/>
        <v>12325</v>
      </c>
      <c r="BL30" s="310">
        <f t="shared" si="9"/>
        <v>12325</v>
      </c>
    </row>
    <row r="31" spans="1:64" s="96" customFormat="1" ht="10.35" customHeight="1" x14ac:dyDescent="0.2">
      <c r="A31" s="98">
        <v>2</v>
      </c>
      <c r="B31" s="310">
        <f t="shared" ref="B31" si="10">ROUND(B11*0.85,)</f>
        <v>15810</v>
      </c>
      <c r="C31" s="310">
        <f t="shared" ref="C31:BL31" si="11">ROUND(C11*0.85,)</f>
        <v>15810</v>
      </c>
      <c r="D31" s="310">
        <f t="shared" si="11"/>
        <v>14195</v>
      </c>
      <c r="E31" s="310">
        <f t="shared" si="11"/>
        <v>19465</v>
      </c>
      <c r="F31" s="310">
        <f t="shared" si="11"/>
        <v>20910</v>
      </c>
      <c r="G31" s="310">
        <f t="shared" si="11"/>
        <v>19465</v>
      </c>
      <c r="H31" s="310">
        <f t="shared" si="11"/>
        <v>14195</v>
      </c>
      <c r="I31" s="310">
        <f t="shared" si="11"/>
        <v>18870</v>
      </c>
      <c r="J31" s="310">
        <f t="shared" si="11"/>
        <v>19465</v>
      </c>
      <c r="K31" s="310">
        <f t="shared" si="11"/>
        <v>18870</v>
      </c>
      <c r="L31" s="310">
        <f t="shared" si="11"/>
        <v>18870</v>
      </c>
      <c r="M31" s="310">
        <f t="shared" si="11"/>
        <v>17850</v>
      </c>
      <c r="N31" s="310">
        <f t="shared" si="11"/>
        <v>17850</v>
      </c>
      <c r="O31" s="310">
        <f t="shared" si="11"/>
        <v>17850</v>
      </c>
      <c r="P31" s="310">
        <f t="shared" si="11"/>
        <v>17850</v>
      </c>
      <c r="Q31" s="310">
        <f t="shared" si="11"/>
        <v>18870</v>
      </c>
      <c r="R31" s="310">
        <f t="shared" si="11"/>
        <v>20910</v>
      </c>
      <c r="S31" s="310">
        <f t="shared" si="11"/>
        <v>19465</v>
      </c>
      <c r="T31" s="310">
        <f t="shared" si="11"/>
        <v>18870</v>
      </c>
      <c r="U31" s="310">
        <f t="shared" si="11"/>
        <v>16830</v>
      </c>
      <c r="V31" s="310">
        <f t="shared" si="11"/>
        <v>15810</v>
      </c>
      <c r="W31" s="310">
        <f t="shared" si="11"/>
        <v>16830</v>
      </c>
      <c r="X31" s="310">
        <f t="shared" si="11"/>
        <v>18870</v>
      </c>
      <c r="Y31" s="310">
        <f t="shared" si="11"/>
        <v>17850</v>
      </c>
      <c r="Z31" s="310">
        <f t="shared" si="11"/>
        <v>17850</v>
      </c>
      <c r="AA31" s="310">
        <f t="shared" si="11"/>
        <v>18870</v>
      </c>
      <c r="AB31" s="310">
        <f t="shared" si="11"/>
        <v>18870</v>
      </c>
      <c r="AC31" s="310">
        <f t="shared" si="11"/>
        <v>18870</v>
      </c>
      <c r="AD31" s="310">
        <f t="shared" si="11"/>
        <v>18870</v>
      </c>
      <c r="AE31" s="310">
        <f t="shared" si="11"/>
        <v>17850</v>
      </c>
      <c r="AF31" s="310">
        <f t="shared" si="11"/>
        <v>17850</v>
      </c>
      <c r="AG31" s="310">
        <f t="shared" si="11"/>
        <v>15810</v>
      </c>
      <c r="AH31" s="310">
        <f t="shared" si="11"/>
        <v>14790</v>
      </c>
      <c r="AI31" s="310">
        <f t="shared" si="11"/>
        <v>14790</v>
      </c>
      <c r="AJ31" s="310">
        <f t="shared" si="11"/>
        <v>15810</v>
      </c>
      <c r="AK31" s="310">
        <f t="shared" si="11"/>
        <v>14790</v>
      </c>
      <c r="AL31" s="310">
        <f t="shared" si="11"/>
        <v>16830</v>
      </c>
      <c r="AM31" s="310">
        <f t="shared" si="11"/>
        <v>14790</v>
      </c>
      <c r="AN31" s="310">
        <f t="shared" si="11"/>
        <v>13430</v>
      </c>
      <c r="AO31" s="310">
        <f t="shared" si="11"/>
        <v>11815</v>
      </c>
      <c r="AP31" s="310">
        <f t="shared" si="11"/>
        <v>12410</v>
      </c>
      <c r="AQ31" s="310">
        <f t="shared" si="11"/>
        <v>11815</v>
      </c>
      <c r="AR31" s="310">
        <f t="shared" si="11"/>
        <v>12410</v>
      </c>
      <c r="AS31" s="310">
        <f t="shared" si="11"/>
        <v>11815</v>
      </c>
      <c r="AT31" s="310">
        <f t="shared" si="11"/>
        <v>12410</v>
      </c>
      <c r="AU31" s="310">
        <f t="shared" si="11"/>
        <v>12410</v>
      </c>
      <c r="AV31" s="310">
        <f t="shared" si="11"/>
        <v>11815</v>
      </c>
      <c r="AW31" s="310">
        <f t="shared" si="11"/>
        <v>10625</v>
      </c>
      <c r="AX31" s="310">
        <f t="shared" si="11"/>
        <v>11220</v>
      </c>
      <c r="AY31" s="310">
        <f t="shared" si="11"/>
        <v>10625</v>
      </c>
      <c r="AZ31" s="310">
        <f t="shared" si="11"/>
        <v>11220</v>
      </c>
      <c r="BA31" s="310">
        <f t="shared" si="11"/>
        <v>10625</v>
      </c>
      <c r="BB31" s="310">
        <f t="shared" si="11"/>
        <v>11220</v>
      </c>
      <c r="BC31" s="310">
        <f t="shared" si="11"/>
        <v>10625</v>
      </c>
      <c r="BD31" s="310">
        <f t="shared" si="11"/>
        <v>11220</v>
      </c>
      <c r="BE31" s="310">
        <f t="shared" si="11"/>
        <v>10625</v>
      </c>
      <c r="BF31" s="310">
        <f t="shared" si="11"/>
        <v>11645</v>
      </c>
      <c r="BG31" s="310">
        <f t="shared" si="11"/>
        <v>12410</v>
      </c>
      <c r="BH31" s="310">
        <f t="shared" si="11"/>
        <v>11645</v>
      </c>
      <c r="BI31" s="310">
        <f t="shared" si="11"/>
        <v>13175</v>
      </c>
      <c r="BJ31" s="310">
        <f t="shared" si="11"/>
        <v>13940</v>
      </c>
      <c r="BK31" s="310">
        <f t="shared" si="11"/>
        <v>13940</v>
      </c>
      <c r="BL31" s="310">
        <f t="shared" si="11"/>
        <v>13940</v>
      </c>
    </row>
    <row r="32" spans="1:64" s="96" customFormat="1" ht="10.35" customHeight="1" x14ac:dyDescent="0.2">
      <c r="A32" s="97" t="s">
        <v>135</v>
      </c>
      <c r="B32" s="310"/>
      <c r="C32" s="310"/>
      <c r="D32" s="310"/>
      <c r="E32" s="310"/>
      <c r="F32" s="310"/>
      <c r="G32" s="310"/>
      <c r="H32" s="310"/>
      <c r="I32" s="310"/>
      <c r="J32" s="310"/>
      <c r="K32" s="310"/>
      <c r="L32" s="310"/>
      <c r="M32" s="310"/>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310"/>
      <c r="AK32" s="310"/>
      <c r="AL32" s="310"/>
      <c r="AM32" s="310"/>
      <c r="AN32" s="310"/>
      <c r="AO32" s="310"/>
      <c r="AP32" s="310"/>
      <c r="AQ32" s="310"/>
      <c r="AR32" s="310"/>
      <c r="AS32" s="310"/>
      <c r="AT32" s="310"/>
      <c r="AU32" s="310"/>
      <c r="AV32" s="310"/>
      <c r="AW32" s="310"/>
      <c r="AX32" s="310"/>
      <c r="AY32" s="310"/>
      <c r="AZ32" s="310"/>
      <c r="BA32" s="310"/>
      <c r="BB32" s="310"/>
      <c r="BC32" s="310"/>
      <c r="BD32" s="310"/>
      <c r="BE32" s="310"/>
      <c r="BF32" s="310"/>
      <c r="BG32" s="310"/>
      <c r="BH32" s="310"/>
      <c r="BI32" s="310"/>
      <c r="BJ32" s="310"/>
      <c r="BK32" s="310"/>
      <c r="BL32" s="310"/>
    </row>
    <row r="33" spans="1:64" s="96" customFormat="1" ht="10.35" customHeight="1" x14ac:dyDescent="0.2">
      <c r="A33" s="99">
        <v>1</v>
      </c>
      <c r="B33" s="310">
        <f t="shared" ref="B33" si="12">ROUND(B13*0.85,)</f>
        <v>20995</v>
      </c>
      <c r="C33" s="310">
        <f t="shared" ref="C33:BL33" si="13">ROUND(C13*0.85,)</f>
        <v>20995</v>
      </c>
      <c r="D33" s="310">
        <f t="shared" si="13"/>
        <v>19380</v>
      </c>
      <c r="E33" s="310">
        <f t="shared" si="13"/>
        <v>24650</v>
      </c>
      <c r="F33" s="310">
        <f t="shared" si="13"/>
        <v>26095</v>
      </c>
      <c r="G33" s="310">
        <f t="shared" si="13"/>
        <v>24650</v>
      </c>
      <c r="H33" s="310">
        <f t="shared" si="13"/>
        <v>19380</v>
      </c>
      <c r="I33" s="310">
        <f t="shared" si="13"/>
        <v>24055</v>
      </c>
      <c r="J33" s="310">
        <f t="shared" si="13"/>
        <v>24650</v>
      </c>
      <c r="K33" s="310">
        <f t="shared" si="13"/>
        <v>24055</v>
      </c>
      <c r="L33" s="310">
        <f t="shared" si="13"/>
        <v>24055</v>
      </c>
      <c r="M33" s="310">
        <f t="shared" si="13"/>
        <v>23035</v>
      </c>
      <c r="N33" s="310">
        <f t="shared" si="13"/>
        <v>23035</v>
      </c>
      <c r="O33" s="310">
        <f t="shared" si="13"/>
        <v>23035</v>
      </c>
      <c r="P33" s="310">
        <f t="shared" si="13"/>
        <v>23035</v>
      </c>
      <c r="Q33" s="310">
        <f t="shared" si="13"/>
        <v>24055</v>
      </c>
      <c r="R33" s="310">
        <f t="shared" si="13"/>
        <v>26095</v>
      </c>
      <c r="S33" s="310">
        <f t="shared" si="13"/>
        <v>24650</v>
      </c>
      <c r="T33" s="310">
        <f t="shared" si="13"/>
        <v>24055</v>
      </c>
      <c r="U33" s="310">
        <f t="shared" si="13"/>
        <v>22015</v>
      </c>
      <c r="V33" s="310">
        <f t="shared" si="13"/>
        <v>20995</v>
      </c>
      <c r="W33" s="310">
        <f t="shared" si="13"/>
        <v>22015</v>
      </c>
      <c r="X33" s="310">
        <f t="shared" si="13"/>
        <v>24055</v>
      </c>
      <c r="Y33" s="310">
        <f t="shared" si="13"/>
        <v>23035</v>
      </c>
      <c r="Z33" s="310">
        <f t="shared" si="13"/>
        <v>23035</v>
      </c>
      <c r="AA33" s="310">
        <f t="shared" si="13"/>
        <v>24055</v>
      </c>
      <c r="AB33" s="310">
        <f t="shared" si="13"/>
        <v>24055</v>
      </c>
      <c r="AC33" s="310">
        <f t="shared" si="13"/>
        <v>24055</v>
      </c>
      <c r="AD33" s="310">
        <f t="shared" si="13"/>
        <v>24055</v>
      </c>
      <c r="AE33" s="310">
        <f t="shared" si="13"/>
        <v>23035</v>
      </c>
      <c r="AF33" s="310">
        <f t="shared" si="13"/>
        <v>23035</v>
      </c>
      <c r="AG33" s="310">
        <f t="shared" si="13"/>
        <v>20995</v>
      </c>
      <c r="AH33" s="310">
        <f t="shared" si="13"/>
        <v>19975</v>
      </c>
      <c r="AI33" s="310">
        <f t="shared" si="13"/>
        <v>19975</v>
      </c>
      <c r="AJ33" s="310">
        <f t="shared" si="13"/>
        <v>20995</v>
      </c>
      <c r="AK33" s="310">
        <f t="shared" si="13"/>
        <v>19975</v>
      </c>
      <c r="AL33" s="310">
        <f t="shared" si="13"/>
        <v>22015</v>
      </c>
      <c r="AM33" s="310">
        <f t="shared" si="13"/>
        <v>19975</v>
      </c>
      <c r="AN33" s="310">
        <f t="shared" si="13"/>
        <v>17765</v>
      </c>
      <c r="AO33" s="310">
        <f t="shared" si="13"/>
        <v>16150</v>
      </c>
      <c r="AP33" s="310">
        <f t="shared" si="13"/>
        <v>16745</v>
      </c>
      <c r="AQ33" s="310">
        <f t="shared" si="13"/>
        <v>16150</v>
      </c>
      <c r="AR33" s="310">
        <f t="shared" si="13"/>
        <v>16745</v>
      </c>
      <c r="AS33" s="310">
        <f t="shared" si="13"/>
        <v>16150</v>
      </c>
      <c r="AT33" s="310">
        <f t="shared" si="13"/>
        <v>16745</v>
      </c>
      <c r="AU33" s="310">
        <f t="shared" si="13"/>
        <v>16745</v>
      </c>
      <c r="AV33" s="310">
        <f t="shared" si="13"/>
        <v>16150</v>
      </c>
      <c r="AW33" s="310">
        <f t="shared" si="13"/>
        <v>14960</v>
      </c>
      <c r="AX33" s="310">
        <f t="shared" si="13"/>
        <v>15555</v>
      </c>
      <c r="AY33" s="310">
        <f t="shared" si="13"/>
        <v>14960</v>
      </c>
      <c r="AZ33" s="310">
        <f t="shared" si="13"/>
        <v>15555</v>
      </c>
      <c r="BA33" s="310">
        <f t="shared" si="13"/>
        <v>14960</v>
      </c>
      <c r="BB33" s="310">
        <f t="shared" si="13"/>
        <v>15555</v>
      </c>
      <c r="BC33" s="310">
        <f t="shared" si="13"/>
        <v>14960</v>
      </c>
      <c r="BD33" s="310">
        <f t="shared" si="13"/>
        <v>15555</v>
      </c>
      <c r="BE33" s="310">
        <f t="shared" si="13"/>
        <v>14960</v>
      </c>
      <c r="BF33" s="310">
        <f t="shared" si="13"/>
        <v>15130</v>
      </c>
      <c r="BG33" s="310">
        <f t="shared" si="13"/>
        <v>15895</v>
      </c>
      <c r="BH33" s="310">
        <f t="shared" si="13"/>
        <v>15130</v>
      </c>
      <c r="BI33" s="310">
        <f t="shared" si="13"/>
        <v>16660</v>
      </c>
      <c r="BJ33" s="310">
        <f t="shared" si="13"/>
        <v>17425</v>
      </c>
      <c r="BK33" s="310">
        <f t="shared" si="13"/>
        <v>17425</v>
      </c>
      <c r="BL33" s="310">
        <f t="shared" si="13"/>
        <v>17425</v>
      </c>
    </row>
    <row r="34" spans="1:64" s="96" customFormat="1" ht="10.35" customHeight="1" x14ac:dyDescent="0.2">
      <c r="A34" s="99">
        <v>2</v>
      </c>
      <c r="B34" s="310">
        <f t="shared" ref="B34" si="14">ROUND(B14*0.85,)</f>
        <v>22610</v>
      </c>
      <c r="C34" s="310">
        <f t="shared" ref="C34:BL34" si="15">ROUND(C14*0.85,)</f>
        <v>22610</v>
      </c>
      <c r="D34" s="310">
        <f t="shared" si="15"/>
        <v>20995</v>
      </c>
      <c r="E34" s="310">
        <f t="shared" si="15"/>
        <v>26265</v>
      </c>
      <c r="F34" s="310">
        <f t="shared" si="15"/>
        <v>27710</v>
      </c>
      <c r="G34" s="310">
        <f t="shared" si="15"/>
        <v>26265</v>
      </c>
      <c r="H34" s="310">
        <f t="shared" si="15"/>
        <v>20995</v>
      </c>
      <c r="I34" s="310">
        <f t="shared" si="15"/>
        <v>25670</v>
      </c>
      <c r="J34" s="310">
        <f t="shared" si="15"/>
        <v>26265</v>
      </c>
      <c r="K34" s="310">
        <f t="shared" si="15"/>
        <v>25670</v>
      </c>
      <c r="L34" s="310">
        <f t="shared" si="15"/>
        <v>25670</v>
      </c>
      <c r="M34" s="310">
        <f t="shared" si="15"/>
        <v>24650</v>
      </c>
      <c r="N34" s="310">
        <f t="shared" si="15"/>
        <v>24650</v>
      </c>
      <c r="O34" s="310">
        <f t="shared" si="15"/>
        <v>24650</v>
      </c>
      <c r="P34" s="310">
        <f t="shared" si="15"/>
        <v>24650</v>
      </c>
      <c r="Q34" s="310">
        <f t="shared" si="15"/>
        <v>25670</v>
      </c>
      <c r="R34" s="310">
        <f t="shared" si="15"/>
        <v>27710</v>
      </c>
      <c r="S34" s="310">
        <f t="shared" si="15"/>
        <v>26265</v>
      </c>
      <c r="T34" s="310">
        <f t="shared" si="15"/>
        <v>25670</v>
      </c>
      <c r="U34" s="310">
        <f t="shared" si="15"/>
        <v>23630</v>
      </c>
      <c r="V34" s="310">
        <f t="shared" si="15"/>
        <v>22610</v>
      </c>
      <c r="W34" s="310">
        <f t="shared" si="15"/>
        <v>23630</v>
      </c>
      <c r="X34" s="310">
        <f t="shared" si="15"/>
        <v>25670</v>
      </c>
      <c r="Y34" s="310">
        <f t="shared" si="15"/>
        <v>24650</v>
      </c>
      <c r="Z34" s="310">
        <f t="shared" si="15"/>
        <v>24650</v>
      </c>
      <c r="AA34" s="310">
        <f t="shared" si="15"/>
        <v>25670</v>
      </c>
      <c r="AB34" s="310">
        <f t="shared" si="15"/>
        <v>25670</v>
      </c>
      <c r="AC34" s="310">
        <f t="shared" si="15"/>
        <v>25670</v>
      </c>
      <c r="AD34" s="310">
        <f t="shared" si="15"/>
        <v>25670</v>
      </c>
      <c r="AE34" s="310">
        <f t="shared" si="15"/>
        <v>24650</v>
      </c>
      <c r="AF34" s="310">
        <f t="shared" si="15"/>
        <v>24650</v>
      </c>
      <c r="AG34" s="310">
        <f t="shared" si="15"/>
        <v>22610</v>
      </c>
      <c r="AH34" s="310">
        <f t="shared" si="15"/>
        <v>21590</v>
      </c>
      <c r="AI34" s="310">
        <f t="shared" si="15"/>
        <v>21590</v>
      </c>
      <c r="AJ34" s="310">
        <f t="shared" si="15"/>
        <v>22610</v>
      </c>
      <c r="AK34" s="310">
        <f t="shared" si="15"/>
        <v>21590</v>
      </c>
      <c r="AL34" s="310">
        <f t="shared" si="15"/>
        <v>23630</v>
      </c>
      <c r="AM34" s="310">
        <f t="shared" si="15"/>
        <v>21590</v>
      </c>
      <c r="AN34" s="310">
        <f t="shared" si="15"/>
        <v>19380</v>
      </c>
      <c r="AO34" s="310">
        <f t="shared" si="15"/>
        <v>17765</v>
      </c>
      <c r="AP34" s="310">
        <f t="shared" si="15"/>
        <v>18360</v>
      </c>
      <c r="AQ34" s="310">
        <f t="shared" si="15"/>
        <v>17765</v>
      </c>
      <c r="AR34" s="310">
        <f t="shared" si="15"/>
        <v>18360</v>
      </c>
      <c r="AS34" s="310">
        <f t="shared" si="15"/>
        <v>17765</v>
      </c>
      <c r="AT34" s="310">
        <f t="shared" si="15"/>
        <v>18360</v>
      </c>
      <c r="AU34" s="310">
        <f t="shared" si="15"/>
        <v>18360</v>
      </c>
      <c r="AV34" s="310">
        <f t="shared" si="15"/>
        <v>17765</v>
      </c>
      <c r="AW34" s="310">
        <f t="shared" si="15"/>
        <v>16575</v>
      </c>
      <c r="AX34" s="310">
        <f t="shared" si="15"/>
        <v>17170</v>
      </c>
      <c r="AY34" s="310">
        <f t="shared" si="15"/>
        <v>16575</v>
      </c>
      <c r="AZ34" s="310">
        <f t="shared" si="15"/>
        <v>17170</v>
      </c>
      <c r="BA34" s="310">
        <f t="shared" si="15"/>
        <v>16575</v>
      </c>
      <c r="BB34" s="310">
        <f t="shared" si="15"/>
        <v>17170</v>
      </c>
      <c r="BC34" s="310">
        <f t="shared" si="15"/>
        <v>16575</v>
      </c>
      <c r="BD34" s="310">
        <f t="shared" si="15"/>
        <v>17170</v>
      </c>
      <c r="BE34" s="310">
        <f t="shared" si="15"/>
        <v>16575</v>
      </c>
      <c r="BF34" s="310">
        <f t="shared" si="15"/>
        <v>16745</v>
      </c>
      <c r="BG34" s="310">
        <f t="shared" si="15"/>
        <v>17510</v>
      </c>
      <c r="BH34" s="310">
        <f t="shared" si="15"/>
        <v>16745</v>
      </c>
      <c r="BI34" s="310">
        <f t="shared" si="15"/>
        <v>18275</v>
      </c>
      <c r="BJ34" s="310">
        <f t="shared" si="15"/>
        <v>19040</v>
      </c>
      <c r="BK34" s="310">
        <f t="shared" si="15"/>
        <v>19040</v>
      </c>
      <c r="BL34" s="310">
        <f t="shared" si="15"/>
        <v>19040</v>
      </c>
    </row>
    <row r="35" spans="1:64" s="96" customFormat="1" ht="10.35" customHeight="1" x14ac:dyDescent="0.2">
      <c r="A35" s="97" t="s">
        <v>137</v>
      </c>
      <c r="B35" s="310"/>
      <c r="C35" s="310"/>
      <c r="D35" s="310"/>
      <c r="E35" s="310"/>
      <c r="F35" s="310"/>
      <c r="G35" s="310"/>
      <c r="H35" s="310"/>
      <c r="I35" s="310"/>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0"/>
      <c r="AG35" s="310"/>
      <c r="AH35" s="310"/>
      <c r="AI35" s="310"/>
      <c r="AJ35" s="310"/>
      <c r="AK35" s="310"/>
      <c r="AL35" s="310"/>
      <c r="AM35" s="310"/>
      <c r="AN35" s="310"/>
      <c r="AO35" s="310"/>
      <c r="AP35" s="310"/>
      <c r="AQ35" s="310"/>
      <c r="AR35" s="310"/>
      <c r="AS35" s="310"/>
      <c r="AT35" s="310"/>
      <c r="AU35" s="310"/>
      <c r="AV35" s="310"/>
      <c r="AW35" s="310"/>
      <c r="AX35" s="310"/>
      <c r="AY35" s="310"/>
      <c r="AZ35" s="310"/>
      <c r="BA35" s="310"/>
      <c r="BB35" s="310"/>
      <c r="BC35" s="310"/>
      <c r="BD35" s="310"/>
      <c r="BE35" s="310"/>
      <c r="BF35" s="310"/>
      <c r="BG35" s="310"/>
      <c r="BH35" s="310"/>
      <c r="BI35" s="310"/>
      <c r="BJ35" s="310"/>
      <c r="BK35" s="310"/>
      <c r="BL35" s="310"/>
    </row>
    <row r="36" spans="1:64" s="96" customFormat="1" ht="10.35" customHeight="1" x14ac:dyDescent="0.2">
      <c r="A36" s="99">
        <v>1</v>
      </c>
      <c r="B36" s="310">
        <f t="shared" ref="B36" si="16">ROUND(B16*0.85,)</f>
        <v>25245</v>
      </c>
      <c r="C36" s="310">
        <f t="shared" ref="C36:BL36" si="17">ROUND(C16*0.85,)</f>
        <v>25245</v>
      </c>
      <c r="D36" s="310">
        <f t="shared" si="17"/>
        <v>23630</v>
      </c>
      <c r="E36" s="310">
        <f t="shared" si="17"/>
        <v>28900</v>
      </c>
      <c r="F36" s="310">
        <f t="shared" si="17"/>
        <v>30345</v>
      </c>
      <c r="G36" s="310">
        <f t="shared" si="17"/>
        <v>28900</v>
      </c>
      <c r="H36" s="310">
        <f t="shared" si="17"/>
        <v>23630</v>
      </c>
      <c r="I36" s="310">
        <f t="shared" si="17"/>
        <v>28305</v>
      </c>
      <c r="J36" s="310">
        <f t="shared" si="17"/>
        <v>28900</v>
      </c>
      <c r="K36" s="310">
        <f t="shared" si="17"/>
        <v>28305</v>
      </c>
      <c r="L36" s="310">
        <f t="shared" si="17"/>
        <v>28305</v>
      </c>
      <c r="M36" s="310">
        <f t="shared" si="17"/>
        <v>27285</v>
      </c>
      <c r="N36" s="310">
        <f t="shared" si="17"/>
        <v>27285</v>
      </c>
      <c r="O36" s="310">
        <f t="shared" si="17"/>
        <v>27285</v>
      </c>
      <c r="P36" s="310">
        <f t="shared" si="17"/>
        <v>27285</v>
      </c>
      <c r="Q36" s="310">
        <f t="shared" si="17"/>
        <v>28305</v>
      </c>
      <c r="R36" s="310">
        <f t="shared" si="17"/>
        <v>30345</v>
      </c>
      <c r="S36" s="310">
        <f t="shared" si="17"/>
        <v>28900</v>
      </c>
      <c r="T36" s="310">
        <f t="shared" si="17"/>
        <v>28305</v>
      </c>
      <c r="U36" s="310">
        <f t="shared" si="17"/>
        <v>26265</v>
      </c>
      <c r="V36" s="310">
        <f t="shared" si="17"/>
        <v>25245</v>
      </c>
      <c r="W36" s="310">
        <f t="shared" si="17"/>
        <v>26265</v>
      </c>
      <c r="X36" s="310">
        <f t="shared" si="17"/>
        <v>28305</v>
      </c>
      <c r="Y36" s="310">
        <f t="shared" si="17"/>
        <v>27285</v>
      </c>
      <c r="Z36" s="310">
        <f t="shared" si="17"/>
        <v>27285</v>
      </c>
      <c r="AA36" s="310">
        <f t="shared" si="17"/>
        <v>28305</v>
      </c>
      <c r="AB36" s="310">
        <f t="shared" si="17"/>
        <v>28305</v>
      </c>
      <c r="AC36" s="310">
        <f t="shared" si="17"/>
        <v>28305</v>
      </c>
      <c r="AD36" s="310">
        <f t="shared" si="17"/>
        <v>28305</v>
      </c>
      <c r="AE36" s="310">
        <f t="shared" si="17"/>
        <v>27285</v>
      </c>
      <c r="AF36" s="310">
        <f t="shared" si="17"/>
        <v>27285</v>
      </c>
      <c r="AG36" s="310">
        <f t="shared" si="17"/>
        <v>25245</v>
      </c>
      <c r="AH36" s="310">
        <f t="shared" si="17"/>
        <v>24225</v>
      </c>
      <c r="AI36" s="310">
        <f t="shared" si="17"/>
        <v>24225</v>
      </c>
      <c r="AJ36" s="310">
        <f t="shared" si="17"/>
        <v>25245</v>
      </c>
      <c r="AK36" s="310">
        <f t="shared" si="17"/>
        <v>24225</v>
      </c>
      <c r="AL36" s="310">
        <f t="shared" si="17"/>
        <v>26265</v>
      </c>
      <c r="AM36" s="310">
        <f t="shared" si="17"/>
        <v>24225</v>
      </c>
      <c r="AN36" s="310">
        <f t="shared" si="17"/>
        <v>22015</v>
      </c>
      <c r="AO36" s="310">
        <f t="shared" si="17"/>
        <v>20400</v>
      </c>
      <c r="AP36" s="310">
        <f t="shared" si="17"/>
        <v>20995</v>
      </c>
      <c r="AQ36" s="310">
        <f t="shared" si="17"/>
        <v>20400</v>
      </c>
      <c r="AR36" s="310">
        <f t="shared" si="17"/>
        <v>20995</v>
      </c>
      <c r="AS36" s="310">
        <f t="shared" si="17"/>
        <v>20400</v>
      </c>
      <c r="AT36" s="310">
        <f t="shared" si="17"/>
        <v>20995</v>
      </c>
      <c r="AU36" s="310">
        <f t="shared" si="17"/>
        <v>20995</v>
      </c>
      <c r="AV36" s="310">
        <f t="shared" si="17"/>
        <v>20400</v>
      </c>
      <c r="AW36" s="310">
        <f t="shared" si="17"/>
        <v>19210</v>
      </c>
      <c r="AX36" s="310">
        <f t="shared" si="17"/>
        <v>19805</v>
      </c>
      <c r="AY36" s="310">
        <f t="shared" si="17"/>
        <v>19210</v>
      </c>
      <c r="AZ36" s="310">
        <f t="shared" si="17"/>
        <v>19805</v>
      </c>
      <c r="BA36" s="310">
        <f t="shared" si="17"/>
        <v>19210</v>
      </c>
      <c r="BB36" s="310">
        <f t="shared" si="17"/>
        <v>19805</v>
      </c>
      <c r="BC36" s="310">
        <f t="shared" si="17"/>
        <v>19210</v>
      </c>
      <c r="BD36" s="310">
        <f t="shared" si="17"/>
        <v>19805</v>
      </c>
      <c r="BE36" s="310">
        <f t="shared" si="17"/>
        <v>19210</v>
      </c>
      <c r="BF36" s="310">
        <f t="shared" si="17"/>
        <v>19380</v>
      </c>
      <c r="BG36" s="310">
        <f t="shared" si="17"/>
        <v>20145</v>
      </c>
      <c r="BH36" s="310">
        <f t="shared" si="17"/>
        <v>19380</v>
      </c>
      <c r="BI36" s="310">
        <f t="shared" si="17"/>
        <v>20910</v>
      </c>
      <c r="BJ36" s="310">
        <f t="shared" si="17"/>
        <v>21675</v>
      </c>
      <c r="BK36" s="310">
        <f t="shared" si="17"/>
        <v>21675</v>
      </c>
      <c r="BL36" s="310">
        <f t="shared" si="17"/>
        <v>21675</v>
      </c>
    </row>
    <row r="37" spans="1:64" s="96" customFormat="1" ht="10.35" customHeight="1" x14ac:dyDescent="0.2">
      <c r="A37" s="99">
        <v>2</v>
      </c>
      <c r="B37" s="310">
        <f t="shared" ref="B37" si="18">ROUND(B17*0.85,)</f>
        <v>26860</v>
      </c>
      <c r="C37" s="310">
        <f t="shared" ref="C37:BL37" si="19">ROUND(C17*0.85,)</f>
        <v>26860</v>
      </c>
      <c r="D37" s="310">
        <f t="shared" si="19"/>
        <v>25245</v>
      </c>
      <c r="E37" s="310">
        <f t="shared" si="19"/>
        <v>30515</v>
      </c>
      <c r="F37" s="310">
        <f t="shared" si="19"/>
        <v>31960</v>
      </c>
      <c r="G37" s="310">
        <f t="shared" si="19"/>
        <v>30515</v>
      </c>
      <c r="H37" s="310">
        <f t="shared" si="19"/>
        <v>25245</v>
      </c>
      <c r="I37" s="310">
        <f t="shared" si="19"/>
        <v>29920</v>
      </c>
      <c r="J37" s="310">
        <f t="shared" si="19"/>
        <v>30515</v>
      </c>
      <c r="K37" s="310">
        <f t="shared" si="19"/>
        <v>29920</v>
      </c>
      <c r="L37" s="310">
        <f t="shared" si="19"/>
        <v>29920</v>
      </c>
      <c r="M37" s="310">
        <f t="shared" si="19"/>
        <v>28900</v>
      </c>
      <c r="N37" s="310">
        <f t="shared" si="19"/>
        <v>28900</v>
      </c>
      <c r="O37" s="310">
        <f t="shared" si="19"/>
        <v>28900</v>
      </c>
      <c r="P37" s="310">
        <f t="shared" si="19"/>
        <v>28900</v>
      </c>
      <c r="Q37" s="310">
        <f t="shared" si="19"/>
        <v>29920</v>
      </c>
      <c r="R37" s="310">
        <f t="shared" si="19"/>
        <v>31960</v>
      </c>
      <c r="S37" s="310">
        <f t="shared" si="19"/>
        <v>30515</v>
      </c>
      <c r="T37" s="310">
        <f t="shared" si="19"/>
        <v>29920</v>
      </c>
      <c r="U37" s="310">
        <f t="shared" si="19"/>
        <v>27880</v>
      </c>
      <c r="V37" s="310">
        <f t="shared" si="19"/>
        <v>26860</v>
      </c>
      <c r="W37" s="310">
        <f t="shared" si="19"/>
        <v>27880</v>
      </c>
      <c r="X37" s="310">
        <f t="shared" si="19"/>
        <v>29920</v>
      </c>
      <c r="Y37" s="310">
        <f t="shared" si="19"/>
        <v>28900</v>
      </c>
      <c r="Z37" s="310">
        <f t="shared" si="19"/>
        <v>28900</v>
      </c>
      <c r="AA37" s="310">
        <f t="shared" si="19"/>
        <v>29920</v>
      </c>
      <c r="AB37" s="310">
        <f t="shared" si="19"/>
        <v>29920</v>
      </c>
      <c r="AC37" s="310">
        <f t="shared" si="19"/>
        <v>29920</v>
      </c>
      <c r="AD37" s="310">
        <f t="shared" si="19"/>
        <v>29920</v>
      </c>
      <c r="AE37" s="310">
        <f t="shared" si="19"/>
        <v>28900</v>
      </c>
      <c r="AF37" s="310">
        <f t="shared" si="19"/>
        <v>28900</v>
      </c>
      <c r="AG37" s="310">
        <f t="shared" si="19"/>
        <v>26860</v>
      </c>
      <c r="AH37" s="310">
        <f t="shared" si="19"/>
        <v>25840</v>
      </c>
      <c r="AI37" s="310">
        <f t="shared" si="19"/>
        <v>25840</v>
      </c>
      <c r="AJ37" s="310">
        <f t="shared" si="19"/>
        <v>26860</v>
      </c>
      <c r="AK37" s="310">
        <f t="shared" si="19"/>
        <v>25840</v>
      </c>
      <c r="AL37" s="310">
        <f t="shared" si="19"/>
        <v>27880</v>
      </c>
      <c r="AM37" s="310">
        <f t="shared" si="19"/>
        <v>25840</v>
      </c>
      <c r="AN37" s="310">
        <f t="shared" si="19"/>
        <v>23630</v>
      </c>
      <c r="AO37" s="310">
        <f t="shared" si="19"/>
        <v>22015</v>
      </c>
      <c r="AP37" s="310">
        <f t="shared" si="19"/>
        <v>22610</v>
      </c>
      <c r="AQ37" s="310">
        <f t="shared" si="19"/>
        <v>22015</v>
      </c>
      <c r="AR37" s="310">
        <f t="shared" si="19"/>
        <v>22610</v>
      </c>
      <c r="AS37" s="310">
        <f t="shared" si="19"/>
        <v>22015</v>
      </c>
      <c r="AT37" s="310">
        <f t="shared" si="19"/>
        <v>22610</v>
      </c>
      <c r="AU37" s="310">
        <f t="shared" si="19"/>
        <v>22610</v>
      </c>
      <c r="AV37" s="310">
        <f t="shared" si="19"/>
        <v>22015</v>
      </c>
      <c r="AW37" s="310">
        <f t="shared" si="19"/>
        <v>20825</v>
      </c>
      <c r="AX37" s="310">
        <f t="shared" si="19"/>
        <v>21420</v>
      </c>
      <c r="AY37" s="310">
        <f t="shared" si="19"/>
        <v>20825</v>
      </c>
      <c r="AZ37" s="310">
        <f t="shared" si="19"/>
        <v>21420</v>
      </c>
      <c r="BA37" s="310">
        <f t="shared" si="19"/>
        <v>20825</v>
      </c>
      <c r="BB37" s="310">
        <f t="shared" si="19"/>
        <v>21420</v>
      </c>
      <c r="BC37" s="310">
        <f t="shared" si="19"/>
        <v>20825</v>
      </c>
      <c r="BD37" s="310">
        <f t="shared" si="19"/>
        <v>21420</v>
      </c>
      <c r="BE37" s="310">
        <f t="shared" si="19"/>
        <v>20825</v>
      </c>
      <c r="BF37" s="310">
        <f t="shared" si="19"/>
        <v>20995</v>
      </c>
      <c r="BG37" s="310">
        <f t="shared" si="19"/>
        <v>21760</v>
      </c>
      <c r="BH37" s="310">
        <f t="shared" si="19"/>
        <v>20995</v>
      </c>
      <c r="BI37" s="310">
        <f t="shared" si="19"/>
        <v>22525</v>
      </c>
      <c r="BJ37" s="310">
        <f t="shared" si="19"/>
        <v>23290</v>
      </c>
      <c r="BK37" s="310">
        <f t="shared" si="19"/>
        <v>23290</v>
      </c>
      <c r="BL37" s="310">
        <f t="shared" si="19"/>
        <v>23290</v>
      </c>
    </row>
    <row r="38" spans="1:64" s="96" customFormat="1" ht="10.35" customHeight="1" x14ac:dyDescent="0.2">
      <c r="A38" s="97" t="s">
        <v>139</v>
      </c>
      <c r="B38" s="310"/>
      <c r="C38" s="310"/>
      <c r="D38" s="310"/>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c r="AK38" s="310"/>
      <c r="AL38" s="310"/>
      <c r="AM38" s="310"/>
      <c r="AN38" s="310"/>
      <c r="AO38" s="310"/>
      <c r="AP38" s="310"/>
      <c r="AQ38" s="310"/>
      <c r="AR38" s="310"/>
      <c r="AS38" s="310"/>
      <c r="AT38" s="310"/>
      <c r="AU38" s="310"/>
      <c r="AV38" s="310"/>
      <c r="AW38" s="310"/>
      <c r="AX38" s="310"/>
      <c r="AY38" s="310"/>
      <c r="AZ38" s="310"/>
      <c r="BA38" s="310"/>
      <c r="BB38" s="310"/>
      <c r="BC38" s="310"/>
      <c r="BD38" s="310"/>
      <c r="BE38" s="310"/>
      <c r="BF38" s="310"/>
      <c r="BG38" s="310"/>
      <c r="BH38" s="310"/>
      <c r="BI38" s="310"/>
      <c r="BJ38" s="310"/>
      <c r="BK38" s="310"/>
      <c r="BL38" s="310"/>
    </row>
    <row r="39" spans="1:64" s="96" customFormat="1" ht="10.35" customHeight="1" x14ac:dyDescent="0.2">
      <c r="A39" s="98" t="s">
        <v>78</v>
      </c>
      <c r="B39" s="310">
        <f t="shared" ref="B39" si="20">ROUND(B19*0.85,)</f>
        <v>51510</v>
      </c>
      <c r="C39" s="310">
        <f t="shared" ref="C39:BL39" si="21">ROUND(C19*0.85,)</f>
        <v>51510</v>
      </c>
      <c r="D39" s="310">
        <f t="shared" si="21"/>
        <v>49895</v>
      </c>
      <c r="E39" s="310">
        <f t="shared" si="21"/>
        <v>55165</v>
      </c>
      <c r="F39" s="310">
        <f t="shared" si="21"/>
        <v>56610</v>
      </c>
      <c r="G39" s="310">
        <f t="shared" si="21"/>
        <v>55165</v>
      </c>
      <c r="H39" s="310">
        <f t="shared" si="21"/>
        <v>49895</v>
      </c>
      <c r="I39" s="310">
        <f t="shared" si="21"/>
        <v>54570</v>
      </c>
      <c r="J39" s="310">
        <f t="shared" si="21"/>
        <v>55165</v>
      </c>
      <c r="K39" s="310">
        <f t="shared" si="21"/>
        <v>54570</v>
      </c>
      <c r="L39" s="310">
        <f t="shared" si="21"/>
        <v>54570</v>
      </c>
      <c r="M39" s="310">
        <f t="shared" si="21"/>
        <v>53550</v>
      </c>
      <c r="N39" s="310">
        <f t="shared" si="21"/>
        <v>53550</v>
      </c>
      <c r="O39" s="310">
        <f t="shared" si="21"/>
        <v>53550</v>
      </c>
      <c r="P39" s="310">
        <f t="shared" si="21"/>
        <v>53550</v>
      </c>
      <c r="Q39" s="310">
        <f t="shared" si="21"/>
        <v>54570</v>
      </c>
      <c r="R39" s="310">
        <f t="shared" si="21"/>
        <v>56610</v>
      </c>
      <c r="S39" s="310">
        <f t="shared" si="21"/>
        <v>55165</v>
      </c>
      <c r="T39" s="310">
        <f t="shared" si="21"/>
        <v>54570</v>
      </c>
      <c r="U39" s="310">
        <f t="shared" si="21"/>
        <v>52530</v>
      </c>
      <c r="V39" s="310">
        <f t="shared" si="21"/>
        <v>51510</v>
      </c>
      <c r="W39" s="310">
        <f t="shared" si="21"/>
        <v>52530</v>
      </c>
      <c r="X39" s="310">
        <f t="shared" si="21"/>
        <v>54570</v>
      </c>
      <c r="Y39" s="310">
        <f t="shared" si="21"/>
        <v>53550</v>
      </c>
      <c r="Z39" s="310">
        <f t="shared" si="21"/>
        <v>53550</v>
      </c>
      <c r="AA39" s="310">
        <f t="shared" si="21"/>
        <v>54570</v>
      </c>
      <c r="AB39" s="310">
        <f t="shared" si="21"/>
        <v>54570</v>
      </c>
      <c r="AC39" s="310">
        <f t="shared" si="21"/>
        <v>54570</v>
      </c>
      <c r="AD39" s="310">
        <f t="shared" si="21"/>
        <v>54570</v>
      </c>
      <c r="AE39" s="310">
        <f t="shared" si="21"/>
        <v>53550</v>
      </c>
      <c r="AF39" s="310">
        <f t="shared" si="21"/>
        <v>53550</v>
      </c>
      <c r="AG39" s="310">
        <f t="shared" si="21"/>
        <v>51510</v>
      </c>
      <c r="AH39" s="310">
        <f t="shared" si="21"/>
        <v>50490</v>
      </c>
      <c r="AI39" s="310">
        <f t="shared" si="21"/>
        <v>50490</v>
      </c>
      <c r="AJ39" s="310">
        <f t="shared" si="21"/>
        <v>51510</v>
      </c>
      <c r="AK39" s="310">
        <f t="shared" si="21"/>
        <v>50490</v>
      </c>
      <c r="AL39" s="310">
        <f t="shared" si="21"/>
        <v>52530</v>
      </c>
      <c r="AM39" s="310">
        <f t="shared" si="21"/>
        <v>50490</v>
      </c>
      <c r="AN39" s="310">
        <f t="shared" si="21"/>
        <v>41480</v>
      </c>
      <c r="AO39" s="310">
        <f t="shared" si="21"/>
        <v>39865</v>
      </c>
      <c r="AP39" s="310">
        <f t="shared" si="21"/>
        <v>40460</v>
      </c>
      <c r="AQ39" s="310">
        <f t="shared" si="21"/>
        <v>39865</v>
      </c>
      <c r="AR39" s="310">
        <f t="shared" si="21"/>
        <v>40460</v>
      </c>
      <c r="AS39" s="310">
        <f t="shared" si="21"/>
        <v>39865</v>
      </c>
      <c r="AT39" s="310">
        <f t="shared" si="21"/>
        <v>40460</v>
      </c>
      <c r="AU39" s="310">
        <f t="shared" si="21"/>
        <v>40460</v>
      </c>
      <c r="AV39" s="310">
        <f t="shared" si="21"/>
        <v>39865</v>
      </c>
      <c r="AW39" s="310">
        <f t="shared" si="21"/>
        <v>38675</v>
      </c>
      <c r="AX39" s="310">
        <f t="shared" si="21"/>
        <v>39270</v>
      </c>
      <c r="AY39" s="310">
        <f t="shared" si="21"/>
        <v>38675</v>
      </c>
      <c r="AZ39" s="310">
        <f t="shared" si="21"/>
        <v>39270</v>
      </c>
      <c r="BA39" s="310">
        <f t="shared" si="21"/>
        <v>38675</v>
      </c>
      <c r="BB39" s="310">
        <f t="shared" si="21"/>
        <v>39270</v>
      </c>
      <c r="BC39" s="310">
        <f t="shared" si="21"/>
        <v>38675</v>
      </c>
      <c r="BD39" s="310">
        <f t="shared" si="21"/>
        <v>39270</v>
      </c>
      <c r="BE39" s="310">
        <f t="shared" si="21"/>
        <v>38675</v>
      </c>
      <c r="BF39" s="310">
        <f t="shared" si="21"/>
        <v>47345</v>
      </c>
      <c r="BG39" s="310">
        <f t="shared" si="21"/>
        <v>48110</v>
      </c>
      <c r="BH39" s="310">
        <f t="shared" si="21"/>
        <v>47345</v>
      </c>
      <c r="BI39" s="310">
        <f t="shared" si="21"/>
        <v>48875</v>
      </c>
      <c r="BJ39" s="310">
        <f t="shared" si="21"/>
        <v>49640</v>
      </c>
      <c r="BK39" s="310">
        <f t="shared" si="21"/>
        <v>49640</v>
      </c>
      <c r="BL39" s="310">
        <f t="shared" si="21"/>
        <v>49640</v>
      </c>
    </row>
    <row r="40" spans="1:64" s="96" customFormat="1" ht="10.35" customHeight="1" x14ac:dyDescent="0.2">
      <c r="A40" s="97" t="s">
        <v>138</v>
      </c>
      <c r="B40" s="310"/>
      <c r="C40" s="310"/>
      <c r="D40" s="310"/>
      <c r="E40" s="310"/>
      <c r="F40" s="310"/>
      <c r="G40" s="310"/>
      <c r="H40" s="310"/>
      <c r="I40" s="310"/>
      <c r="J40" s="310"/>
      <c r="K40" s="310"/>
      <c r="L40" s="310"/>
      <c r="M40" s="310"/>
      <c r="N40" s="310"/>
      <c r="O40" s="310"/>
      <c r="P40" s="310"/>
      <c r="Q40" s="310"/>
      <c r="R40" s="310"/>
      <c r="S40" s="310"/>
      <c r="T40" s="310"/>
      <c r="U40" s="310"/>
      <c r="V40" s="310"/>
      <c r="W40" s="310"/>
      <c r="X40" s="310"/>
      <c r="Y40" s="310"/>
      <c r="Z40" s="310"/>
      <c r="AA40" s="310"/>
      <c r="AB40" s="310"/>
      <c r="AC40" s="310"/>
      <c r="AD40" s="310"/>
      <c r="AE40" s="310"/>
      <c r="AF40" s="310"/>
      <c r="AG40" s="310"/>
      <c r="AH40" s="310"/>
      <c r="AI40" s="310"/>
      <c r="AJ40" s="310"/>
      <c r="AK40" s="310"/>
      <c r="AL40" s="310"/>
      <c r="AM40" s="310"/>
      <c r="AN40" s="310"/>
      <c r="AO40" s="310"/>
      <c r="AP40" s="310"/>
      <c r="AQ40" s="310"/>
      <c r="AR40" s="310"/>
      <c r="AS40" s="310"/>
      <c r="AT40" s="310"/>
      <c r="AU40" s="310"/>
      <c r="AV40" s="310"/>
      <c r="AW40" s="310"/>
      <c r="AX40" s="310"/>
      <c r="AY40" s="310"/>
      <c r="AZ40" s="310"/>
      <c r="BA40" s="310"/>
      <c r="BB40" s="310"/>
      <c r="BC40" s="310"/>
      <c r="BD40" s="310"/>
      <c r="BE40" s="310"/>
      <c r="BF40" s="310"/>
      <c r="BG40" s="310"/>
      <c r="BH40" s="310"/>
      <c r="BI40" s="310"/>
      <c r="BJ40" s="310"/>
      <c r="BK40" s="310"/>
      <c r="BL40" s="310"/>
    </row>
    <row r="41" spans="1:64" s="96" customFormat="1" ht="9.6" customHeight="1" x14ac:dyDescent="0.2">
      <c r="A41" s="98" t="s">
        <v>67</v>
      </c>
      <c r="B41" s="310">
        <f t="shared" ref="B41" si="22">ROUND(B21*0.85,)</f>
        <v>68510</v>
      </c>
      <c r="C41" s="310">
        <f t="shared" ref="C41:BL41" si="23">ROUND(C21*0.85,)</f>
        <v>68510</v>
      </c>
      <c r="D41" s="310">
        <f t="shared" si="23"/>
        <v>66895</v>
      </c>
      <c r="E41" s="310">
        <f t="shared" si="23"/>
        <v>72165</v>
      </c>
      <c r="F41" s="310">
        <f t="shared" si="23"/>
        <v>73610</v>
      </c>
      <c r="G41" s="310">
        <f t="shared" si="23"/>
        <v>72165</v>
      </c>
      <c r="H41" s="310">
        <f t="shared" si="23"/>
        <v>66895</v>
      </c>
      <c r="I41" s="310">
        <f t="shared" si="23"/>
        <v>71570</v>
      </c>
      <c r="J41" s="310">
        <f t="shared" si="23"/>
        <v>72165</v>
      </c>
      <c r="K41" s="310">
        <f t="shared" si="23"/>
        <v>71570</v>
      </c>
      <c r="L41" s="310">
        <f t="shared" si="23"/>
        <v>71570</v>
      </c>
      <c r="M41" s="310">
        <f t="shared" si="23"/>
        <v>70550</v>
      </c>
      <c r="N41" s="310">
        <f t="shared" si="23"/>
        <v>70550</v>
      </c>
      <c r="O41" s="310">
        <f t="shared" si="23"/>
        <v>70550</v>
      </c>
      <c r="P41" s="310">
        <f t="shared" si="23"/>
        <v>70550</v>
      </c>
      <c r="Q41" s="310">
        <f t="shared" si="23"/>
        <v>71570</v>
      </c>
      <c r="R41" s="310">
        <f t="shared" si="23"/>
        <v>73610</v>
      </c>
      <c r="S41" s="310">
        <f t="shared" si="23"/>
        <v>72165</v>
      </c>
      <c r="T41" s="310">
        <f t="shared" si="23"/>
        <v>71570</v>
      </c>
      <c r="U41" s="310">
        <f t="shared" si="23"/>
        <v>69530</v>
      </c>
      <c r="V41" s="310">
        <f t="shared" si="23"/>
        <v>68510</v>
      </c>
      <c r="W41" s="310">
        <f t="shared" si="23"/>
        <v>69530</v>
      </c>
      <c r="X41" s="310">
        <f t="shared" si="23"/>
        <v>71570</v>
      </c>
      <c r="Y41" s="310">
        <f t="shared" si="23"/>
        <v>70550</v>
      </c>
      <c r="Z41" s="310">
        <f t="shared" si="23"/>
        <v>70550</v>
      </c>
      <c r="AA41" s="310">
        <f t="shared" si="23"/>
        <v>71570</v>
      </c>
      <c r="AB41" s="310">
        <f t="shared" si="23"/>
        <v>71570</v>
      </c>
      <c r="AC41" s="310">
        <f t="shared" si="23"/>
        <v>71570</v>
      </c>
      <c r="AD41" s="310">
        <f t="shared" si="23"/>
        <v>71570</v>
      </c>
      <c r="AE41" s="310">
        <f t="shared" si="23"/>
        <v>70550</v>
      </c>
      <c r="AF41" s="310">
        <f t="shared" si="23"/>
        <v>70550</v>
      </c>
      <c r="AG41" s="310">
        <f t="shared" si="23"/>
        <v>68510</v>
      </c>
      <c r="AH41" s="310">
        <f t="shared" si="23"/>
        <v>67490</v>
      </c>
      <c r="AI41" s="310">
        <f t="shared" si="23"/>
        <v>67490</v>
      </c>
      <c r="AJ41" s="310">
        <f t="shared" si="23"/>
        <v>68510</v>
      </c>
      <c r="AK41" s="310">
        <f t="shared" si="23"/>
        <v>67490</v>
      </c>
      <c r="AL41" s="310">
        <f t="shared" si="23"/>
        <v>69530</v>
      </c>
      <c r="AM41" s="310">
        <f t="shared" si="23"/>
        <v>67490</v>
      </c>
      <c r="AN41" s="310">
        <f t="shared" si="23"/>
        <v>58480</v>
      </c>
      <c r="AO41" s="310">
        <f t="shared" si="23"/>
        <v>56865</v>
      </c>
      <c r="AP41" s="310">
        <f t="shared" si="23"/>
        <v>57460</v>
      </c>
      <c r="AQ41" s="310">
        <f t="shared" si="23"/>
        <v>56865</v>
      </c>
      <c r="AR41" s="310">
        <f t="shared" si="23"/>
        <v>57460</v>
      </c>
      <c r="AS41" s="310">
        <f t="shared" si="23"/>
        <v>56865</v>
      </c>
      <c r="AT41" s="310">
        <f t="shared" si="23"/>
        <v>57460</v>
      </c>
      <c r="AU41" s="310">
        <f t="shared" si="23"/>
        <v>57460</v>
      </c>
      <c r="AV41" s="310">
        <f t="shared" si="23"/>
        <v>56865</v>
      </c>
      <c r="AW41" s="310">
        <f t="shared" si="23"/>
        <v>55675</v>
      </c>
      <c r="AX41" s="310">
        <f t="shared" si="23"/>
        <v>56270</v>
      </c>
      <c r="AY41" s="310">
        <f t="shared" si="23"/>
        <v>55675</v>
      </c>
      <c r="AZ41" s="310">
        <f t="shared" si="23"/>
        <v>56270</v>
      </c>
      <c r="BA41" s="310">
        <f t="shared" si="23"/>
        <v>55675</v>
      </c>
      <c r="BB41" s="310">
        <f t="shared" si="23"/>
        <v>56270</v>
      </c>
      <c r="BC41" s="310">
        <f t="shared" si="23"/>
        <v>55675</v>
      </c>
      <c r="BD41" s="310">
        <f t="shared" si="23"/>
        <v>56270</v>
      </c>
      <c r="BE41" s="310">
        <f t="shared" si="23"/>
        <v>55675</v>
      </c>
      <c r="BF41" s="310">
        <f t="shared" si="23"/>
        <v>68595</v>
      </c>
      <c r="BG41" s="310">
        <f t="shared" si="23"/>
        <v>69360</v>
      </c>
      <c r="BH41" s="310">
        <f t="shared" si="23"/>
        <v>68595</v>
      </c>
      <c r="BI41" s="310">
        <f t="shared" si="23"/>
        <v>70125</v>
      </c>
      <c r="BJ41" s="310">
        <f t="shared" si="23"/>
        <v>70890</v>
      </c>
      <c r="BK41" s="310">
        <f t="shared" si="23"/>
        <v>70890</v>
      </c>
      <c r="BL41" s="310">
        <f t="shared" si="23"/>
        <v>70890</v>
      </c>
    </row>
    <row r="42" spans="1:64" ht="9.6" customHeight="1" thickBot="1" x14ac:dyDescent="0.25">
      <c r="B42" s="297"/>
      <c r="C42" s="297"/>
      <c r="D42" s="297"/>
      <c r="E42" s="297"/>
      <c r="F42" s="297"/>
      <c r="G42" s="297"/>
      <c r="H42" s="297"/>
      <c r="I42" s="297"/>
      <c r="J42" s="297"/>
      <c r="K42" s="297"/>
      <c r="L42" s="297"/>
      <c r="M42" s="297"/>
      <c r="N42" s="297"/>
      <c r="O42" s="297"/>
      <c r="P42" s="297"/>
      <c r="Q42" s="297"/>
      <c r="R42" s="297"/>
      <c r="S42" s="297"/>
    </row>
    <row r="43" spans="1:64" ht="13.35" customHeight="1" x14ac:dyDescent="0.2">
      <c r="A43" s="159" t="s">
        <v>128</v>
      </c>
      <c r="B43" s="297"/>
      <c r="C43" s="297"/>
      <c r="D43" s="297"/>
      <c r="E43" s="297"/>
      <c r="F43" s="297"/>
      <c r="G43" s="297"/>
      <c r="H43" s="297"/>
      <c r="I43" s="297"/>
      <c r="J43" s="297"/>
      <c r="K43" s="297"/>
      <c r="L43" s="297"/>
      <c r="M43" s="297"/>
      <c r="N43" s="297"/>
      <c r="O43" s="297"/>
      <c r="P43" s="297"/>
      <c r="Q43" s="297"/>
      <c r="R43" s="297"/>
      <c r="S43" s="297"/>
    </row>
    <row r="44" spans="1:64" x14ac:dyDescent="0.2">
      <c r="A44" s="92" t="s">
        <v>129</v>
      </c>
      <c r="B44" s="297"/>
      <c r="C44" s="297"/>
      <c r="D44" s="297"/>
      <c r="E44" s="297"/>
      <c r="F44" s="297"/>
      <c r="G44" s="297"/>
      <c r="H44" s="297"/>
      <c r="I44" s="297"/>
      <c r="J44" s="297"/>
      <c r="K44" s="297"/>
      <c r="L44" s="297"/>
      <c r="M44" s="297"/>
      <c r="N44" s="297"/>
      <c r="O44" s="297"/>
      <c r="P44" s="297"/>
      <c r="Q44" s="297"/>
    </row>
    <row r="45" spans="1:64" x14ac:dyDescent="0.2">
      <c r="A45" s="92" t="s">
        <v>130</v>
      </c>
      <c r="B45" s="297"/>
      <c r="C45" s="297"/>
      <c r="D45" s="297"/>
      <c r="E45" s="297"/>
      <c r="F45" s="297"/>
      <c r="G45" s="297"/>
      <c r="H45" s="297"/>
      <c r="I45" s="297"/>
      <c r="J45" s="297"/>
      <c r="K45" s="297"/>
      <c r="L45" s="297"/>
      <c r="M45" s="297"/>
      <c r="N45" s="297"/>
      <c r="O45" s="297"/>
      <c r="P45" s="297"/>
      <c r="Q45" s="297"/>
    </row>
    <row r="46" spans="1:64" ht="24" x14ac:dyDescent="0.2">
      <c r="A46" s="108" t="s">
        <v>131</v>
      </c>
    </row>
    <row r="47" spans="1:64" ht="12.75" thickBot="1" x14ac:dyDescent="0.25">
      <c r="A47" s="92" t="s">
        <v>247</v>
      </c>
    </row>
    <row r="48" spans="1:64" ht="12.75" thickBot="1" x14ac:dyDescent="0.25">
      <c r="A48" s="159" t="s">
        <v>133</v>
      </c>
    </row>
    <row r="49" spans="1:1" ht="144.75" thickBot="1" x14ac:dyDescent="0.25">
      <c r="A49" s="274" t="s">
        <v>352</v>
      </c>
    </row>
    <row r="51" spans="1:1" s="137" customFormat="1" x14ac:dyDescent="0.2"/>
    <row r="52" spans="1:1" s="137" customFormat="1" x14ac:dyDescent="0.2"/>
    <row r="53" spans="1:1" s="137" customFormat="1" x14ac:dyDescent="0.2"/>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2"/>
  <sheetViews>
    <sheetView zoomScale="90" zoomScaleNormal="90" workbookViewId="0">
      <pane xSplit="1" topLeftCell="B1" activePane="topRight" state="frozen"/>
      <selection activeCell="B7" sqref="B7"/>
      <selection pane="topRight" activeCell="B7" sqref="B7"/>
    </sheetView>
  </sheetViews>
  <sheetFormatPr defaultColWidth="9" defaultRowHeight="12" x14ac:dyDescent="0.2"/>
  <cols>
    <col min="1" max="1" width="84.5703125" style="82" customWidth="1"/>
    <col min="2" max="16384" width="9" style="82"/>
  </cols>
  <sheetData>
    <row r="1" spans="1:64" s="101" customFormat="1" ht="12" customHeight="1" x14ac:dyDescent="0.2">
      <c r="A1" s="100" t="s">
        <v>134</v>
      </c>
    </row>
    <row r="2" spans="1:64" s="101" customFormat="1" ht="12" customHeight="1" x14ac:dyDescent="0.2">
      <c r="A2" s="102" t="s">
        <v>127</v>
      </c>
    </row>
    <row r="3" spans="1:64" s="101" customFormat="1" ht="11.1" customHeight="1" x14ac:dyDescent="0.2">
      <c r="A3" s="100"/>
    </row>
    <row r="4" spans="1:64" s="101" customFormat="1" ht="34.5" customHeight="1" x14ac:dyDescent="0.2">
      <c r="A4" s="218" t="s">
        <v>125</v>
      </c>
      <c r="B4" s="304">
        <f>'C завтраками| Bed and breakfast'!B4</f>
        <v>45824</v>
      </c>
      <c r="C4" s="304">
        <f>'C завтраками| Bed and breakfast'!C4</f>
        <v>45827</v>
      </c>
      <c r="D4" s="304">
        <f>'C завтраками| Bed and breakfast'!D4</f>
        <v>45829</v>
      </c>
      <c r="E4" s="304">
        <f>'C завтраками| Bed and breakfast'!E4</f>
        <v>45831</v>
      </c>
      <c r="F4" s="304">
        <f>'C завтраками| Bed and breakfast'!F4</f>
        <v>45832</v>
      </c>
      <c r="G4" s="304">
        <f>'C завтраками| Bed and breakfast'!G4</f>
        <v>45835</v>
      </c>
      <c r="H4" s="304">
        <f>'C завтраками| Bed and breakfast'!H4</f>
        <v>45836</v>
      </c>
      <c r="I4" s="304">
        <f>'C завтраками| Bed and breakfast'!I4</f>
        <v>45839</v>
      </c>
      <c r="J4" s="304">
        <f>'C завтраками| Bed and breakfast'!J4</f>
        <v>45847</v>
      </c>
      <c r="K4" s="304">
        <f>'C завтраками| Bed and breakfast'!K4</f>
        <v>45849</v>
      </c>
      <c r="L4" s="304">
        <f>'C завтраками| Bed and breakfast'!L4</f>
        <v>45851</v>
      </c>
      <c r="M4" s="304">
        <f>'C завтраками| Bed and breakfast'!M4</f>
        <v>45852</v>
      </c>
      <c r="N4" s="304">
        <f>'C завтраками| Bed and breakfast'!N4</f>
        <v>45856</v>
      </c>
      <c r="O4" s="304">
        <f>'C завтраками| Bed and breakfast'!O4</f>
        <v>45858</v>
      </c>
      <c r="P4" s="304">
        <f>'C завтраками| Bed and breakfast'!P4</f>
        <v>45860</v>
      </c>
      <c r="Q4" s="304">
        <f>'C завтраками| Bed and breakfast'!Q4</f>
        <v>45861</v>
      </c>
      <c r="R4" s="304">
        <f>'C завтраками| Bed and breakfast'!R4</f>
        <v>45863</v>
      </c>
      <c r="S4" s="304">
        <f>'C завтраками| Bed and breakfast'!S4</f>
        <v>45864</v>
      </c>
      <c r="T4" s="304">
        <f>'C завтраками| Bed and breakfast'!T4</f>
        <v>45865</v>
      </c>
      <c r="U4" s="304">
        <f>'C завтраками| Bed and breakfast'!U4</f>
        <v>45867</v>
      </c>
      <c r="V4" s="304">
        <f>'C завтраками| Bed and breakfast'!V4</f>
        <v>45869</v>
      </c>
      <c r="W4" s="304">
        <f>'C завтраками| Bed and breakfast'!W4</f>
        <v>45870</v>
      </c>
      <c r="X4" s="304">
        <f>'C завтраками| Bed and breakfast'!X4</f>
        <v>45873</v>
      </c>
      <c r="Y4" s="304">
        <f>'C завтраками| Bed and breakfast'!Y4</f>
        <v>45878</v>
      </c>
      <c r="Z4" s="304">
        <f>'C завтраками| Bed and breakfast'!Z4</f>
        <v>45879</v>
      </c>
      <c r="AA4" s="304">
        <f>'C завтраками| Bed and breakfast'!AA4</f>
        <v>45880</v>
      </c>
      <c r="AB4" s="304">
        <f>'C завтраками| Bed and breakfast'!AB4</f>
        <v>45881</v>
      </c>
      <c r="AC4" s="304">
        <f>'C завтраками| Bed and breakfast'!AC4</f>
        <v>45883</v>
      </c>
      <c r="AD4" s="304">
        <f>'C завтраками| Bed and breakfast'!AD4</f>
        <v>45887</v>
      </c>
      <c r="AE4" s="304">
        <f>'C завтраками| Bed and breakfast'!AE4</f>
        <v>45891</v>
      </c>
      <c r="AF4" s="304">
        <f>'C завтраками| Bed and breakfast'!AF4</f>
        <v>45893</v>
      </c>
      <c r="AG4" s="304">
        <f>'C завтраками| Bed and breakfast'!AG4</f>
        <v>45896</v>
      </c>
      <c r="AH4" s="304">
        <f>'C завтраками| Bed and breakfast'!AH4</f>
        <v>45899</v>
      </c>
      <c r="AI4" s="304">
        <f>'C завтраками| Bed and breakfast'!AI4</f>
        <v>45901</v>
      </c>
      <c r="AJ4" s="304">
        <f>'C завтраками| Bed and breakfast'!AJ4</f>
        <v>45902</v>
      </c>
      <c r="AK4" s="304">
        <f>'C завтраками| Bed and breakfast'!AK4</f>
        <v>45905</v>
      </c>
      <c r="AL4" s="304">
        <f>'C завтраками| Bed and breakfast'!AL4</f>
        <v>45913</v>
      </c>
      <c r="AM4" s="304">
        <f>'C завтраками| Bed and breakfast'!AM4</f>
        <v>45921</v>
      </c>
      <c r="AN4" s="304">
        <f>'C завтраками| Bed and breakfast'!AN4</f>
        <v>45931</v>
      </c>
      <c r="AO4" s="304">
        <f>'C завтраками| Bed and breakfast'!AO4</f>
        <v>45942</v>
      </c>
      <c r="AP4" s="304">
        <f>'C завтраками| Bed and breakfast'!AP4</f>
        <v>45947</v>
      </c>
      <c r="AQ4" s="304">
        <f>'C завтраками| Bed and breakfast'!AQ4</f>
        <v>45949</v>
      </c>
      <c r="AR4" s="304">
        <f>'C завтраками| Bed and breakfast'!AR4</f>
        <v>45954</v>
      </c>
      <c r="AS4" s="304">
        <f>'C завтраками| Bed and breakfast'!AS4</f>
        <v>45956</v>
      </c>
      <c r="AT4" s="304">
        <f>'C завтраками| Bed and breakfast'!AT4</f>
        <v>45961</v>
      </c>
      <c r="AU4" s="304">
        <f>'C завтраками| Bed and breakfast'!AU4</f>
        <v>45962</v>
      </c>
      <c r="AV4" s="304">
        <f>'C завтраками| Bed and breakfast'!AV4</f>
        <v>45965</v>
      </c>
      <c r="AW4" s="304">
        <f>'C завтраками| Bed and breakfast'!AW4</f>
        <v>45966</v>
      </c>
      <c r="AX4" s="304">
        <f>'C завтраками| Bed and breakfast'!AX4</f>
        <v>45968</v>
      </c>
      <c r="AY4" s="304">
        <f>'C завтраками| Bed and breakfast'!AY4</f>
        <v>45970</v>
      </c>
      <c r="AZ4" s="304">
        <f>'C завтраками| Bed and breakfast'!AZ4</f>
        <v>45975</v>
      </c>
      <c r="BA4" s="304">
        <f>'C завтраками| Bed and breakfast'!BA4</f>
        <v>45977</v>
      </c>
      <c r="BB4" s="304">
        <f>'C завтраками| Bed and breakfast'!BB4</f>
        <v>45982</v>
      </c>
      <c r="BC4" s="304">
        <f>'C завтраками| Bed and breakfast'!BC4</f>
        <v>45984</v>
      </c>
      <c r="BD4" s="304">
        <f>'C завтраками| Bed and breakfast'!BD4</f>
        <v>45989</v>
      </c>
      <c r="BE4" s="304">
        <f>'C завтраками| Bed and breakfast'!BE4</f>
        <v>45991</v>
      </c>
      <c r="BF4" s="304">
        <f>'C завтраками| Bed and breakfast'!BF4</f>
        <v>45992</v>
      </c>
      <c r="BG4" s="304">
        <f>'C завтраками| Bed and breakfast'!BG4</f>
        <v>45996</v>
      </c>
      <c r="BH4" s="304">
        <f>'C завтраками| Bed and breakfast'!BH4</f>
        <v>45998</v>
      </c>
      <c r="BI4" s="304">
        <f>'C завтраками| Bed and breakfast'!BI4</f>
        <v>46002</v>
      </c>
      <c r="BJ4" s="304">
        <f>'C завтраками| Bed and breakfast'!BJ4</f>
        <v>46003</v>
      </c>
      <c r="BK4" s="304">
        <f>'C завтраками| Bed and breakfast'!BK4</f>
        <v>46010</v>
      </c>
      <c r="BL4" s="304">
        <f>'C завтраками| Bed and breakfast'!BL4</f>
        <v>46012</v>
      </c>
    </row>
    <row r="5" spans="1:64" s="103" customFormat="1" ht="24" customHeight="1" x14ac:dyDescent="0.2">
      <c r="A5" s="67" t="s">
        <v>124</v>
      </c>
      <c r="B5" s="304">
        <f>'C завтраками| Bed and breakfast'!B5</f>
        <v>45826</v>
      </c>
      <c r="C5" s="304">
        <f>'C завтраками| Bed and breakfast'!C5</f>
        <v>45828</v>
      </c>
      <c r="D5" s="304">
        <f>'C завтраками| Bed and breakfast'!D5</f>
        <v>45830</v>
      </c>
      <c r="E5" s="304">
        <f>'C завтраками| Bed and breakfast'!E5</f>
        <v>45831</v>
      </c>
      <c r="F5" s="304">
        <f>'C завтраками| Bed and breakfast'!F5</f>
        <v>45834</v>
      </c>
      <c r="G5" s="304">
        <f>'C завтраками| Bed and breakfast'!G5</f>
        <v>45835</v>
      </c>
      <c r="H5" s="304">
        <f>'C завтраками| Bed and breakfast'!H5</f>
        <v>45838</v>
      </c>
      <c r="I5" s="304">
        <f>'C завтраками| Bed and breakfast'!I5</f>
        <v>45846</v>
      </c>
      <c r="J5" s="304">
        <f>'C завтраками| Bed and breakfast'!J5</f>
        <v>45848</v>
      </c>
      <c r="K5" s="304">
        <f>'C завтраками| Bed and breakfast'!K5</f>
        <v>45850</v>
      </c>
      <c r="L5" s="304">
        <f>'C завтраками| Bed and breakfast'!L5</f>
        <v>45851</v>
      </c>
      <c r="M5" s="304">
        <f>'C завтраками| Bed and breakfast'!M5</f>
        <v>45855</v>
      </c>
      <c r="N5" s="304">
        <f>'C завтраками| Bed and breakfast'!N5</f>
        <v>45857</v>
      </c>
      <c r="O5" s="304">
        <f>'C завтраками| Bed and breakfast'!O5</f>
        <v>45859</v>
      </c>
      <c r="P5" s="304">
        <f>'C завтраками| Bed and breakfast'!P5</f>
        <v>45860</v>
      </c>
      <c r="Q5" s="304">
        <f>'C завтраками| Bed and breakfast'!Q5</f>
        <v>45862</v>
      </c>
      <c r="R5" s="304">
        <f>'C завтраками| Bed and breakfast'!R5</f>
        <v>45863</v>
      </c>
      <c r="S5" s="304">
        <f>'C завтраками| Bed and breakfast'!S5</f>
        <v>45864</v>
      </c>
      <c r="T5" s="304">
        <f>'C завтраками| Bed and breakfast'!T5</f>
        <v>45866</v>
      </c>
      <c r="U5" s="304">
        <f>'C завтраками| Bed and breakfast'!U5</f>
        <v>45868</v>
      </c>
      <c r="V5" s="304">
        <f>'C завтраками| Bed and breakfast'!V5</f>
        <v>45869</v>
      </c>
      <c r="W5" s="304">
        <f>'C завтраками| Bed and breakfast'!W5</f>
        <v>45872</v>
      </c>
      <c r="X5" s="304">
        <f>'C завтраками| Bed and breakfast'!X5</f>
        <v>45877</v>
      </c>
      <c r="Y5" s="304">
        <f>'C завтраками| Bed and breakfast'!Y5</f>
        <v>45878</v>
      </c>
      <c r="Z5" s="304">
        <f>'C завтраками| Bed and breakfast'!Z5</f>
        <v>45879</v>
      </c>
      <c r="AA5" s="304">
        <f>'C завтраками| Bed and breakfast'!AA5</f>
        <v>45880</v>
      </c>
      <c r="AB5" s="304">
        <f>'C завтраками| Bed and breakfast'!AB5</f>
        <v>45882</v>
      </c>
      <c r="AC5" s="304">
        <f>'C завтраками| Bed and breakfast'!AC5</f>
        <v>45886</v>
      </c>
      <c r="AD5" s="304">
        <f>'C завтраками| Bed and breakfast'!AD5</f>
        <v>45890</v>
      </c>
      <c r="AE5" s="304">
        <f>'C завтраками| Bed and breakfast'!AE5</f>
        <v>45892</v>
      </c>
      <c r="AF5" s="304">
        <f>'C завтраками| Bed and breakfast'!AF5</f>
        <v>45895</v>
      </c>
      <c r="AG5" s="304">
        <f>'C завтраками| Bed and breakfast'!AG5</f>
        <v>45898</v>
      </c>
      <c r="AH5" s="304">
        <f>'C завтраками| Bed and breakfast'!AH5</f>
        <v>45900</v>
      </c>
      <c r="AI5" s="304">
        <f>'C завтраками| Bed and breakfast'!AI5</f>
        <v>45901</v>
      </c>
      <c r="AJ5" s="304">
        <f>'C завтраками| Bed and breakfast'!AJ5</f>
        <v>45904</v>
      </c>
      <c r="AK5" s="304">
        <f>'C завтраками| Bed and breakfast'!AK5</f>
        <v>45912</v>
      </c>
      <c r="AL5" s="304">
        <f>'C завтраками| Bed and breakfast'!AL5</f>
        <v>45920</v>
      </c>
      <c r="AM5" s="304">
        <f>'C завтраками| Bed and breakfast'!AM5</f>
        <v>45930</v>
      </c>
      <c r="AN5" s="304">
        <f>'C завтраками| Bed and breakfast'!AN5</f>
        <v>45941</v>
      </c>
      <c r="AO5" s="304">
        <f>'C завтраками| Bed and breakfast'!AO5</f>
        <v>45946</v>
      </c>
      <c r="AP5" s="304">
        <f>'C завтраками| Bed and breakfast'!AP5</f>
        <v>45948</v>
      </c>
      <c r="AQ5" s="304">
        <f>'C завтраками| Bed and breakfast'!AQ5</f>
        <v>45953</v>
      </c>
      <c r="AR5" s="304">
        <f>'C завтраками| Bed and breakfast'!AR5</f>
        <v>45955</v>
      </c>
      <c r="AS5" s="304">
        <f>'C завтраками| Bed and breakfast'!AS5</f>
        <v>45960</v>
      </c>
      <c r="AT5" s="304">
        <f>'C завтраками| Bed and breakfast'!AT5</f>
        <v>45961</v>
      </c>
      <c r="AU5" s="304">
        <f>'C завтраками| Bed and breakfast'!AU5</f>
        <v>45964</v>
      </c>
      <c r="AV5" s="304">
        <f>'C завтраками| Bed and breakfast'!AV5</f>
        <v>45965</v>
      </c>
      <c r="AW5" s="304">
        <f>'C завтраками| Bed and breakfast'!AW5</f>
        <v>45967</v>
      </c>
      <c r="AX5" s="304">
        <f>'C завтраками| Bed and breakfast'!AX5</f>
        <v>45969</v>
      </c>
      <c r="AY5" s="304">
        <f>'C завтраками| Bed and breakfast'!AY5</f>
        <v>45974</v>
      </c>
      <c r="AZ5" s="304">
        <f>'C завтраками| Bed and breakfast'!AZ5</f>
        <v>45976</v>
      </c>
      <c r="BA5" s="304">
        <f>'C завтраками| Bed and breakfast'!BA5</f>
        <v>45981</v>
      </c>
      <c r="BB5" s="304">
        <f>'C завтраками| Bed and breakfast'!BB5</f>
        <v>45983</v>
      </c>
      <c r="BC5" s="304">
        <f>'C завтраками| Bed and breakfast'!BC5</f>
        <v>45988</v>
      </c>
      <c r="BD5" s="304">
        <f>'C завтраками| Bed and breakfast'!BD5</f>
        <v>45990</v>
      </c>
      <c r="BE5" s="304">
        <f>'C завтраками| Bed and breakfast'!BE5</f>
        <v>45991</v>
      </c>
      <c r="BF5" s="304">
        <f>'C завтраками| Bed and breakfast'!BF5</f>
        <v>45995</v>
      </c>
      <c r="BG5" s="304">
        <f>'C завтраками| Bed and breakfast'!BG5</f>
        <v>45997</v>
      </c>
      <c r="BH5" s="304">
        <f>'C завтраками| Bed and breakfast'!BH5</f>
        <v>46001</v>
      </c>
      <c r="BI5" s="304">
        <f>'C завтраками| Bed and breakfast'!BI5</f>
        <v>46002</v>
      </c>
      <c r="BJ5" s="304">
        <f>'C завтраками| Bed and breakfast'!BJ5</f>
        <v>46009</v>
      </c>
      <c r="BK5" s="304">
        <f>'C завтраками| Bed and breakfast'!BK5</f>
        <v>46011</v>
      </c>
      <c r="BL5" s="304">
        <f>'C завтраками| Bed and breakfast'!BL5</f>
        <v>46016</v>
      </c>
    </row>
    <row r="6" spans="1:64" s="213" customFormat="1" x14ac:dyDescent="0.2">
      <c r="A6" s="74" t="s">
        <v>148</v>
      </c>
      <c r="B6" s="309"/>
      <c r="C6" s="309"/>
      <c r="D6" s="309"/>
      <c r="E6" s="309"/>
      <c r="F6" s="309"/>
      <c r="G6" s="309"/>
      <c r="H6" s="309"/>
      <c r="I6" s="309"/>
      <c r="J6" s="309"/>
      <c r="K6" s="309"/>
      <c r="L6" s="309"/>
      <c r="M6" s="309"/>
      <c r="N6" s="309"/>
      <c r="O6" s="309"/>
      <c r="P6" s="309"/>
      <c r="Q6" s="309"/>
      <c r="R6" s="309"/>
      <c r="S6" s="309"/>
      <c r="T6" s="309"/>
      <c r="U6" s="309"/>
      <c r="V6" s="309"/>
      <c r="W6" s="309"/>
      <c r="X6" s="309"/>
      <c r="Y6" s="309"/>
      <c r="Z6" s="309"/>
      <c r="AA6" s="309"/>
      <c r="AB6" s="309"/>
      <c r="AC6" s="309"/>
      <c r="AD6" s="309"/>
      <c r="AE6" s="309"/>
      <c r="AF6" s="309"/>
      <c r="AG6" s="309"/>
      <c r="AH6" s="309"/>
      <c r="AI6" s="309"/>
      <c r="AJ6" s="309"/>
      <c r="AK6" s="309"/>
      <c r="AL6" s="309"/>
      <c r="AM6" s="309"/>
      <c r="AN6" s="309"/>
      <c r="AO6" s="309"/>
      <c r="AP6" s="309"/>
      <c r="AQ6" s="309"/>
      <c r="AR6" s="309"/>
      <c r="AS6" s="309"/>
      <c r="AT6" s="309"/>
      <c r="AU6" s="309"/>
      <c r="AV6" s="309"/>
      <c r="AW6" s="309"/>
      <c r="AX6" s="309"/>
      <c r="AY6" s="309"/>
      <c r="AZ6" s="309"/>
      <c r="BA6" s="309"/>
      <c r="BB6" s="309"/>
      <c r="BC6" s="309"/>
      <c r="BD6" s="309"/>
      <c r="BE6" s="309"/>
      <c r="BF6" s="309"/>
      <c r="BG6" s="309"/>
      <c r="BH6" s="309"/>
      <c r="BI6" s="309"/>
      <c r="BJ6" s="309"/>
      <c r="BK6" s="309"/>
      <c r="BL6" s="309"/>
    </row>
    <row r="7" spans="1:64" s="213" customFormat="1" ht="10.35" customHeight="1" x14ac:dyDescent="0.2">
      <c r="A7" s="75">
        <v>1</v>
      </c>
      <c r="B7" s="310">
        <f>'C завтраками| Bed and breakfast'!B7</f>
        <v>13700</v>
      </c>
      <c r="C7" s="310">
        <f>'C завтраками| Bed and breakfast'!C7</f>
        <v>13700</v>
      </c>
      <c r="D7" s="310">
        <f>'C завтраками| Bed and breakfast'!D7</f>
        <v>11800</v>
      </c>
      <c r="E7" s="310">
        <f>'C завтраками| Bed and breakfast'!E7</f>
        <v>18000</v>
      </c>
      <c r="F7" s="310">
        <f>'C завтраками| Bed and breakfast'!F7</f>
        <v>19700</v>
      </c>
      <c r="G7" s="310">
        <f>'C завтраками| Bed and breakfast'!G7</f>
        <v>18000</v>
      </c>
      <c r="H7" s="310">
        <f>'C завтраками| Bed and breakfast'!H7</f>
        <v>11800</v>
      </c>
      <c r="I7" s="310">
        <f>'C завтраками| Bed and breakfast'!I7</f>
        <v>17300</v>
      </c>
      <c r="J7" s="310">
        <f>'C завтраками| Bed and breakfast'!J7</f>
        <v>18000</v>
      </c>
      <c r="K7" s="310">
        <f>'C завтраками| Bed and breakfast'!K7</f>
        <v>17300</v>
      </c>
      <c r="L7" s="310">
        <f>'C завтраками| Bed and breakfast'!L7</f>
        <v>17300</v>
      </c>
      <c r="M7" s="310">
        <f>'C завтраками| Bed and breakfast'!M7</f>
        <v>16100</v>
      </c>
      <c r="N7" s="310">
        <f>'C завтраками| Bed and breakfast'!N7</f>
        <v>16100</v>
      </c>
      <c r="O7" s="310">
        <f>'C завтраками| Bed and breakfast'!O7</f>
        <v>16100</v>
      </c>
      <c r="P7" s="310">
        <f>'C завтраками| Bed and breakfast'!P7</f>
        <v>16100</v>
      </c>
      <c r="Q7" s="310">
        <f>'C завтраками| Bed and breakfast'!Q7</f>
        <v>17300</v>
      </c>
      <c r="R7" s="310">
        <f>'C завтраками| Bed and breakfast'!R7</f>
        <v>19700</v>
      </c>
      <c r="S7" s="310">
        <f>'C завтраками| Bed and breakfast'!S7</f>
        <v>18000</v>
      </c>
      <c r="T7" s="310">
        <f>'C завтраками| Bed and breakfast'!T7</f>
        <v>17300</v>
      </c>
      <c r="U7" s="310">
        <f>'C завтраками| Bed and breakfast'!U7</f>
        <v>14900</v>
      </c>
      <c r="V7" s="310">
        <f>'C завтраками| Bed and breakfast'!V7</f>
        <v>13700</v>
      </c>
      <c r="W7" s="310">
        <f>'C завтраками| Bed and breakfast'!W7</f>
        <v>14900</v>
      </c>
      <c r="X7" s="310">
        <f>'C завтраками| Bed and breakfast'!X7</f>
        <v>17300</v>
      </c>
      <c r="Y7" s="310">
        <f>'C завтраками| Bed and breakfast'!Y7</f>
        <v>16100</v>
      </c>
      <c r="Z7" s="310">
        <f>'C завтраками| Bed and breakfast'!Z7</f>
        <v>16100</v>
      </c>
      <c r="AA7" s="310">
        <f>'C завтраками| Bed and breakfast'!AA7</f>
        <v>17300</v>
      </c>
      <c r="AB7" s="310">
        <f>'C завтраками| Bed and breakfast'!AB7</f>
        <v>17300</v>
      </c>
      <c r="AC7" s="310">
        <f>'C завтраками| Bed and breakfast'!AC7</f>
        <v>17300</v>
      </c>
      <c r="AD7" s="310">
        <f>'C завтраками| Bed and breakfast'!AD7</f>
        <v>17300</v>
      </c>
      <c r="AE7" s="310">
        <f>'C завтраками| Bed and breakfast'!AE7</f>
        <v>16100</v>
      </c>
      <c r="AF7" s="310">
        <f>'C завтраками| Bed and breakfast'!AF7</f>
        <v>16100</v>
      </c>
      <c r="AG7" s="310">
        <f>'C завтраками| Bed and breakfast'!AG7</f>
        <v>13700</v>
      </c>
      <c r="AH7" s="310">
        <f>'C завтраками| Bed and breakfast'!AH7</f>
        <v>12500</v>
      </c>
      <c r="AI7" s="310">
        <f>'C завтраками| Bed and breakfast'!AI7</f>
        <v>12500</v>
      </c>
      <c r="AJ7" s="310">
        <f>'C завтраками| Bed and breakfast'!AJ7</f>
        <v>13700</v>
      </c>
      <c r="AK7" s="310">
        <f>'C завтраками| Bed and breakfast'!AK7</f>
        <v>12500</v>
      </c>
      <c r="AL7" s="310">
        <f>'C завтраками| Bed and breakfast'!AL7</f>
        <v>14900</v>
      </c>
      <c r="AM7" s="310">
        <f>'C завтраками| Bed and breakfast'!AM7</f>
        <v>12500</v>
      </c>
      <c r="AN7" s="310">
        <f>'C завтраками| Bed and breakfast'!AN7</f>
        <v>11900</v>
      </c>
      <c r="AO7" s="310">
        <f>'C завтраками| Bed and breakfast'!AO7</f>
        <v>10000</v>
      </c>
      <c r="AP7" s="310">
        <f>'C завтраками| Bed and breakfast'!AP7</f>
        <v>10700</v>
      </c>
      <c r="AQ7" s="310">
        <f>'C завтраками| Bed and breakfast'!AQ7</f>
        <v>10000</v>
      </c>
      <c r="AR7" s="310">
        <f>'C завтраками| Bed and breakfast'!AR7</f>
        <v>10700</v>
      </c>
      <c r="AS7" s="310">
        <f>'C завтраками| Bed and breakfast'!AS7</f>
        <v>10000</v>
      </c>
      <c r="AT7" s="310">
        <f>'C завтраками| Bed and breakfast'!AT7</f>
        <v>10700</v>
      </c>
      <c r="AU7" s="310">
        <f>'C завтраками| Bed and breakfast'!AU7</f>
        <v>10700</v>
      </c>
      <c r="AV7" s="310">
        <f>'C завтраками| Bed and breakfast'!AV7</f>
        <v>10000</v>
      </c>
      <c r="AW7" s="310">
        <f>'C завтраками| Bed and breakfast'!AW7</f>
        <v>8600</v>
      </c>
      <c r="AX7" s="310">
        <f>'C завтраками| Bed and breakfast'!AX7</f>
        <v>9300</v>
      </c>
      <c r="AY7" s="310">
        <f>'C завтраками| Bed and breakfast'!AY7</f>
        <v>8600</v>
      </c>
      <c r="AZ7" s="310">
        <f>'C завтраками| Bed and breakfast'!AZ7</f>
        <v>9300</v>
      </c>
      <c r="BA7" s="310">
        <f>'C завтраками| Bed and breakfast'!BA7</f>
        <v>8600</v>
      </c>
      <c r="BB7" s="310">
        <f>'C завтраками| Bed and breakfast'!BB7</f>
        <v>9300</v>
      </c>
      <c r="BC7" s="310">
        <f>'C завтраками| Bed and breakfast'!BC7</f>
        <v>8600</v>
      </c>
      <c r="BD7" s="310">
        <f>'C завтраками| Bed and breakfast'!BD7</f>
        <v>9300</v>
      </c>
      <c r="BE7" s="310">
        <f>'C завтраками| Bed and breakfast'!BE7</f>
        <v>8600</v>
      </c>
      <c r="BF7" s="310">
        <f>'C завтраками| Bed and breakfast'!BF7</f>
        <v>8800</v>
      </c>
      <c r="BG7" s="310">
        <f>'C завтраками| Bed and breakfast'!BG7</f>
        <v>9700</v>
      </c>
      <c r="BH7" s="310">
        <f>'C завтраками| Bed and breakfast'!BH7</f>
        <v>8800</v>
      </c>
      <c r="BI7" s="310">
        <f>'C завтраками| Bed and breakfast'!BI7</f>
        <v>10600</v>
      </c>
      <c r="BJ7" s="310">
        <f>'C завтраками| Bed and breakfast'!BJ7</f>
        <v>11500</v>
      </c>
      <c r="BK7" s="310">
        <f>'C завтраками| Bed and breakfast'!BK7</f>
        <v>11500</v>
      </c>
      <c r="BL7" s="310">
        <f>'C завтраками| Bed and breakfast'!BL7</f>
        <v>11500</v>
      </c>
    </row>
    <row r="8" spans="1:64" s="213" customFormat="1" ht="10.35" customHeight="1" x14ac:dyDescent="0.2">
      <c r="A8" s="75">
        <v>2</v>
      </c>
      <c r="B8" s="310">
        <f>'C завтраками| Bed and breakfast'!B8</f>
        <v>15600</v>
      </c>
      <c r="C8" s="310">
        <f>'C завтраками| Bed and breakfast'!C8</f>
        <v>15600</v>
      </c>
      <c r="D8" s="310">
        <f>'C завтраками| Bed and breakfast'!D8</f>
        <v>13700</v>
      </c>
      <c r="E8" s="310">
        <f>'C завтраками| Bed and breakfast'!E8</f>
        <v>19900</v>
      </c>
      <c r="F8" s="310">
        <f>'C завтраками| Bed and breakfast'!F8</f>
        <v>21600</v>
      </c>
      <c r="G8" s="310">
        <f>'C завтраками| Bed and breakfast'!G8</f>
        <v>19900</v>
      </c>
      <c r="H8" s="310">
        <f>'C завтраками| Bed and breakfast'!H8</f>
        <v>13700</v>
      </c>
      <c r="I8" s="310">
        <f>'C завтраками| Bed and breakfast'!I8</f>
        <v>19200</v>
      </c>
      <c r="J8" s="310">
        <f>'C завтраками| Bed and breakfast'!J8</f>
        <v>19900</v>
      </c>
      <c r="K8" s="310">
        <f>'C завтраками| Bed and breakfast'!K8</f>
        <v>19200</v>
      </c>
      <c r="L8" s="310">
        <f>'C завтраками| Bed and breakfast'!L8</f>
        <v>19200</v>
      </c>
      <c r="M8" s="310">
        <f>'C завтраками| Bed and breakfast'!M8</f>
        <v>18000</v>
      </c>
      <c r="N8" s="310">
        <f>'C завтраками| Bed and breakfast'!N8</f>
        <v>18000</v>
      </c>
      <c r="O8" s="310">
        <f>'C завтраками| Bed and breakfast'!O8</f>
        <v>18000</v>
      </c>
      <c r="P8" s="310">
        <f>'C завтраками| Bed and breakfast'!P8</f>
        <v>18000</v>
      </c>
      <c r="Q8" s="310">
        <f>'C завтраками| Bed and breakfast'!Q8</f>
        <v>19200</v>
      </c>
      <c r="R8" s="310">
        <f>'C завтраками| Bed and breakfast'!R8</f>
        <v>21600</v>
      </c>
      <c r="S8" s="310">
        <f>'C завтраками| Bed and breakfast'!S8</f>
        <v>19900</v>
      </c>
      <c r="T8" s="310">
        <f>'C завтраками| Bed and breakfast'!T8</f>
        <v>19200</v>
      </c>
      <c r="U8" s="310">
        <f>'C завтраками| Bed and breakfast'!U8</f>
        <v>16800</v>
      </c>
      <c r="V8" s="310">
        <f>'C завтраками| Bed and breakfast'!V8</f>
        <v>15600</v>
      </c>
      <c r="W8" s="310">
        <f>'C завтраками| Bed and breakfast'!W8</f>
        <v>16800</v>
      </c>
      <c r="X8" s="310">
        <f>'C завтраками| Bed and breakfast'!X8</f>
        <v>19200</v>
      </c>
      <c r="Y8" s="310">
        <f>'C завтраками| Bed and breakfast'!Y8</f>
        <v>18000</v>
      </c>
      <c r="Z8" s="310">
        <f>'C завтраками| Bed and breakfast'!Z8</f>
        <v>18000</v>
      </c>
      <c r="AA8" s="310">
        <f>'C завтраками| Bed and breakfast'!AA8</f>
        <v>19200</v>
      </c>
      <c r="AB8" s="310">
        <f>'C завтраками| Bed and breakfast'!AB8</f>
        <v>19200</v>
      </c>
      <c r="AC8" s="310">
        <f>'C завтраками| Bed and breakfast'!AC8</f>
        <v>19200</v>
      </c>
      <c r="AD8" s="310">
        <f>'C завтраками| Bed and breakfast'!AD8</f>
        <v>19200</v>
      </c>
      <c r="AE8" s="310">
        <f>'C завтраками| Bed and breakfast'!AE8</f>
        <v>18000</v>
      </c>
      <c r="AF8" s="310">
        <f>'C завтраками| Bed and breakfast'!AF8</f>
        <v>18000</v>
      </c>
      <c r="AG8" s="310">
        <f>'C завтраками| Bed and breakfast'!AG8</f>
        <v>15600</v>
      </c>
      <c r="AH8" s="310">
        <f>'C завтраками| Bed and breakfast'!AH8</f>
        <v>14400</v>
      </c>
      <c r="AI8" s="310">
        <f>'C завтраками| Bed and breakfast'!AI8</f>
        <v>14400</v>
      </c>
      <c r="AJ8" s="310">
        <f>'C завтраками| Bed and breakfast'!AJ8</f>
        <v>15600</v>
      </c>
      <c r="AK8" s="310">
        <f>'C завтраками| Bed and breakfast'!AK8</f>
        <v>14400</v>
      </c>
      <c r="AL8" s="310">
        <f>'C завтраками| Bed and breakfast'!AL8</f>
        <v>16800</v>
      </c>
      <c r="AM8" s="310">
        <f>'C завтраками| Bed and breakfast'!AM8</f>
        <v>14400</v>
      </c>
      <c r="AN8" s="310">
        <f>'C завтраками| Bed and breakfast'!AN8</f>
        <v>13800</v>
      </c>
      <c r="AO8" s="310">
        <f>'C завтраками| Bed and breakfast'!AO8</f>
        <v>11900</v>
      </c>
      <c r="AP8" s="310">
        <f>'C завтраками| Bed and breakfast'!AP8</f>
        <v>12600</v>
      </c>
      <c r="AQ8" s="310">
        <f>'C завтраками| Bed and breakfast'!AQ8</f>
        <v>11900</v>
      </c>
      <c r="AR8" s="310">
        <f>'C завтраками| Bed and breakfast'!AR8</f>
        <v>12600</v>
      </c>
      <c r="AS8" s="310">
        <f>'C завтраками| Bed and breakfast'!AS8</f>
        <v>11900</v>
      </c>
      <c r="AT8" s="310">
        <f>'C завтраками| Bed and breakfast'!AT8</f>
        <v>12600</v>
      </c>
      <c r="AU8" s="310">
        <f>'C завтраками| Bed and breakfast'!AU8</f>
        <v>12600</v>
      </c>
      <c r="AV8" s="310">
        <f>'C завтраками| Bed and breakfast'!AV8</f>
        <v>11900</v>
      </c>
      <c r="AW8" s="310">
        <f>'C завтраками| Bed and breakfast'!AW8</f>
        <v>10500</v>
      </c>
      <c r="AX8" s="310">
        <f>'C завтраками| Bed and breakfast'!AX8</f>
        <v>11200</v>
      </c>
      <c r="AY8" s="310">
        <f>'C завтраками| Bed and breakfast'!AY8</f>
        <v>10500</v>
      </c>
      <c r="AZ8" s="310">
        <f>'C завтраками| Bed and breakfast'!AZ8</f>
        <v>11200</v>
      </c>
      <c r="BA8" s="310">
        <f>'C завтраками| Bed and breakfast'!BA8</f>
        <v>10500</v>
      </c>
      <c r="BB8" s="310">
        <f>'C завтраками| Bed and breakfast'!BB8</f>
        <v>11200</v>
      </c>
      <c r="BC8" s="310">
        <f>'C завтраками| Bed and breakfast'!BC8</f>
        <v>10500</v>
      </c>
      <c r="BD8" s="310">
        <f>'C завтраками| Bed and breakfast'!BD8</f>
        <v>11200</v>
      </c>
      <c r="BE8" s="310">
        <f>'C завтраками| Bed and breakfast'!BE8</f>
        <v>10500</v>
      </c>
      <c r="BF8" s="310">
        <f>'C завтраками| Bed and breakfast'!BF8</f>
        <v>10700</v>
      </c>
      <c r="BG8" s="310">
        <f>'C завтраками| Bed and breakfast'!BG8</f>
        <v>11600</v>
      </c>
      <c r="BH8" s="310">
        <f>'C завтраками| Bed and breakfast'!BH8</f>
        <v>10700</v>
      </c>
      <c r="BI8" s="310">
        <f>'C завтраками| Bed and breakfast'!BI8</f>
        <v>12500</v>
      </c>
      <c r="BJ8" s="310">
        <f>'C завтраками| Bed and breakfast'!BJ8</f>
        <v>13400</v>
      </c>
      <c r="BK8" s="310">
        <f>'C завтраками| Bed and breakfast'!BK8</f>
        <v>13400</v>
      </c>
      <c r="BL8" s="310">
        <f>'C завтраками| Bed and breakfast'!BL8</f>
        <v>13400</v>
      </c>
    </row>
    <row r="9" spans="1:64" s="213" customFormat="1" ht="10.35" customHeight="1" x14ac:dyDescent="0.2">
      <c r="A9" s="74" t="s">
        <v>149</v>
      </c>
      <c r="B9" s="310"/>
      <c r="C9" s="310"/>
      <c r="D9" s="310"/>
      <c r="E9" s="310"/>
      <c r="F9" s="310"/>
      <c r="G9" s="310"/>
      <c r="H9" s="310"/>
      <c r="I9" s="310"/>
      <c r="J9" s="310"/>
      <c r="K9" s="310"/>
      <c r="L9" s="310"/>
      <c r="M9" s="310"/>
      <c r="N9" s="310"/>
      <c r="O9" s="310"/>
      <c r="P9" s="310"/>
      <c r="Q9" s="310"/>
      <c r="R9" s="310"/>
      <c r="S9" s="310"/>
      <c r="T9" s="310"/>
      <c r="U9" s="310"/>
      <c r="V9" s="310"/>
      <c r="W9" s="310"/>
      <c r="X9" s="310"/>
      <c r="Y9" s="310"/>
      <c r="Z9" s="310"/>
      <c r="AA9" s="310"/>
      <c r="AB9" s="310"/>
      <c r="AC9" s="310"/>
      <c r="AD9" s="310"/>
      <c r="AE9" s="310"/>
      <c r="AF9" s="310"/>
      <c r="AG9" s="310"/>
      <c r="AH9" s="310"/>
      <c r="AI9" s="310"/>
      <c r="AJ9" s="310"/>
      <c r="AK9" s="310"/>
      <c r="AL9" s="310"/>
      <c r="AM9" s="310"/>
      <c r="AN9" s="310"/>
      <c r="AO9" s="310"/>
      <c r="AP9" s="310"/>
      <c r="AQ9" s="310"/>
      <c r="AR9" s="310"/>
      <c r="AS9" s="310"/>
      <c r="AT9" s="310"/>
      <c r="AU9" s="310"/>
      <c r="AV9" s="310"/>
      <c r="AW9" s="310"/>
      <c r="AX9" s="310"/>
      <c r="AY9" s="310"/>
      <c r="AZ9" s="310"/>
      <c r="BA9" s="310"/>
      <c r="BB9" s="310"/>
      <c r="BC9" s="310"/>
      <c r="BD9" s="310"/>
      <c r="BE9" s="310"/>
      <c r="BF9" s="310"/>
      <c r="BG9" s="310"/>
      <c r="BH9" s="310"/>
      <c r="BI9" s="310"/>
      <c r="BJ9" s="310"/>
      <c r="BK9" s="310"/>
      <c r="BL9" s="310"/>
    </row>
    <row r="10" spans="1:64" s="213" customFormat="1" ht="10.35" customHeight="1" x14ac:dyDescent="0.2">
      <c r="A10" s="75">
        <v>1</v>
      </c>
      <c r="B10" s="310">
        <f>'C завтраками| Bed and breakfast'!B10</f>
        <v>16700</v>
      </c>
      <c r="C10" s="310">
        <f>'C завтраками| Bed and breakfast'!C10</f>
        <v>16700</v>
      </c>
      <c r="D10" s="310">
        <f>'C завтраками| Bed and breakfast'!D10</f>
        <v>14800</v>
      </c>
      <c r="E10" s="310">
        <f>'C завтраками| Bed and breakfast'!E10</f>
        <v>21000</v>
      </c>
      <c r="F10" s="310">
        <f>'C завтраками| Bed and breakfast'!F10</f>
        <v>22700</v>
      </c>
      <c r="G10" s="310">
        <f>'C завтраками| Bed and breakfast'!G10</f>
        <v>21000</v>
      </c>
      <c r="H10" s="310">
        <f>'C завтраками| Bed and breakfast'!H10</f>
        <v>14800</v>
      </c>
      <c r="I10" s="310">
        <f>'C завтраками| Bed and breakfast'!I10</f>
        <v>20300</v>
      </c>
      <c r="J10" s="310">
        <f>'C завтраками| Bed and breakfast'!J10</f>
        <v>21000</v>
      </c>
      <c r="K10" s="310">
        <f>'C завтраками| Bed and breakfast'!K10</f>
        <v>20300</v>
      </c>
      <c r="L10" s="310">
        <f>'C завтраками| Bed and breakfast'!L10</f>
        <v>20300</v>
      </c>
      <c r="M10" s="310">
        <f>'C завтраками| Bed and breakfast'!M10</f>
        <v>19100</v>
      </c>
      <c r="N10" s="310">
        <f>'C завтраками| Bed and breakfast'!N10</f>
        <v>19100</v>
      </c>
      <c r="O10" s="310">
        <f>'C завтраками| Bed and breakfast'!O10</f>
        <v>19100</v>
      </c>
      <c r="P10" s="310">
        <f>'C завтраками| Bed and breakfast'!P10</f>
        <v>19100</v>
      </c>
      <c r="Q10" s="310">
        <f>'C завтраками| Bed and breakfast'!Q10</f>
        <v>20300</v>
      </c>
      <c r="R10" s="310">
        <f>'C завтраками| Bed and breakfast'!R10</f>
        <v>22700</v>
      </c>
      <c r="S10" s="310">
        <f>'C завтраками| Bed and breakfast'!S10</f>
        <v>21000</v>
      </c>
      <c r="T10" s="310">
        <f>'C завтраками| Bed and breakfast'!T10</f>
        <v>20300</v>
      </c>
      <c r="U10" s="310">
        <f>'C завтраками| Bed and breakfast'!U10</f>
        <v>17900</v>
      </c>
      <c r="V10" s="310">
        <f>'C завтраками| Bed and breakfast'!V10</f>
        <v>16700</v>
      </c>
      <c r="W10" s="310">
        <f>'C завтраками| Bed and breakfast'!W10</f>
        <v>17900</v>
      </c>
      <c r="X10" s="310">
        <f>'C завтраками| Bed and breakfast'!X10</f>
        <v>20300</v>
      </c>
      <c r="Y10" s="310">
        <f>'C завтраками| Bed and breakfast'!Y10</f>
        <v>19100</v>
      </c>
      <c r="Z10" s="310">
        <f>'C завтраками| Bed and breakfast'!Z10</f>
        <v>19100</v>
      </c>
      <c r="AA10" s="310">
        <f>'C завтраками| Bed and breakfast'!AA10</f>
        <v>20300</v>
      </c>
      <c r="AB10" s="310">
        <f>'C завтраками| Bed and breakfast'!AB10</f>
        <v>20300</v>
      </c>
      <c r="AC10" s="310">
        <f>'C завтраками| Bed and breakfast'!AC10</f>
        <v>20300</v>
      </c>
      <c r="AD10" s="310">
        <f>'C завтраками| Bed and breakfast'!AD10</f>
        <v>20300</v>
      </c>
      <c r="AE10" s="310">
        <f>'C завтраками| Bed and breakfast'!AE10</f>
        <v>19100</v>
      </c>
      <c r="AF10" s="310">
        <f>'C завтраками| Bed and breakfast'!AF10</f>
        <v>19100</v>
      </c>
      <c r="AG10" s="310">
        <f>'C завтраками| Bed and breakfast'!AG10</f>
        <v>16700</v>
      </c>
      <c r="AH10" s="310">
        <f>'C завтраками| Bed and breakfast'!AH10</f>
        <v>15500</v>
      </c>
      <c r="AI10" s="310">
        <f>'C завтраками| Bed and breakfast'!AI10</f>
        <v>15500</v>
      </c>
      <c r="AJ10" s="310">
        <f>'C завтраками| Bed and breakfast'!AJ10</f>
        <v>16700</v>
      </c>
      <c r="AK10" s="310">
        <f>'C завтраками| Bed and breakfast'!AK10</f>
        <v>15500</v>
      </c>
      <c r="AL10" s="310">
        <f>'C завтраками| Bed and breakfast'!AL10</f>
        <v>17900</v>
      </c>
      <c r="AM10" s="310">
        <f>'C завтраками| Bed and breakfast'!AM10</f>
        <v>15500</v>
      </c>
      <c r="AN10" s="310">
        <f>'C завтраками| Bed and breakfast'!AN10</f>
        <v>13900</v>
      </c>
      <c r="AO10" s="310">
        <f>'C завтраками| Bed and breakfast'!AO10</f>
        <v>12000</v>
      </c>
      <c r="AP10" s="310">
        <f>'C завтраками| Bed and breakfast'!AP10</f>
        <v>12700</v>
      </c>
      <c r="AQ10" s="310">
        <f>'C завтраками| Bed and breakfast'!AQ10</f>
        <v>12000</v>
      </c>
      <c r="AR10" s="310">
        <f>'C завтраками| Bed and breakfast'!AR10</f>
        <v>12700</v>
      </c>
      <c r="AS10" s="310">
        <f>'C завтраками| Bed and breakfast'!AS10</f>
        <v>12000</v>
      </c>
      <c r="AT10" s="310">
        <f>'C завтраками| Bed and breakfast'!AT10</f>
        <v>12700</v>
      </c>
      <c r="AU10" s="310">
        <f>'C завтраками| Bed and breakfast'!AU10</f>
        <v>12700</v>
      </c>
      <c r="AV10" s="310">
        <f>'C завтраками| Bed and breakfast'!AV10</f>
        <v>12000</v>
      </c>
      <c r="AW10" s="310">
        <f>'C завтраками| Bed and breakfast'!AW10</f>
        <v>10600</v>
      </c>
      <c r="AX10" s="310">
        <f>'C завтраками| Bed and breakfast'!AX10</f>
        <v>11300</v>
      </c>
      <c r="AY10" s="310">
        <f>'C завтраками| Bed and breakfast'!AY10</f>
        <v>10600</v>
      </c>
      <c r="AZ10" s="310">
        <f>'C завтраками| Bed and breakfast'!AZ10</f>
        <v>11300</v>
      </c>
      <c r="BA10" s="310">
        <f>'C завтраками| Bed and breakfast'!BA10</f>
        <v>10600</v>
      </c>
      <c r="BB10" s="310">
        <f>'C завтраками| Bed and breakfast'!BB10</f>
        <v>11300</v>
      </c>
      <c r="BC10" s="310">
        <f>'C завтраками| Bed and breakfast'!BC10</f>
        <v>10600</v>
      </c>
      <c r="BD10" s="310">
        <f>'C завтраками| Bed and breakfast'!BD10</f>
        <v>11300</v>
      </c>
      <c r="BE10" s="310">
        <f>'C завтраками| Bed and breakfast'!BE10</f>
        <v>10600</v>
      </c>
      <c r="BF10" s="310">
        <f>'C завтраками| Bed and breakfast'!BF10</f>
        <v>11800</v>
      </c>
      <c r="BG10" s="310">
        <f>'C завтраками| Bed and breakfast'!BG10</f>
        <v>12700</v>
      </c>
      <c r="BH10" s="310">
        <f>'C завтраками| Bed and breakfast'!BH10</f>
        <v>11800</v>
      </c>
      <c r="BI10" s="310">
        <f>'C завтраками| Bed and breakfast'!BI10</f>
        <v>13600</v>
      </c>
      <c r="BJ10" s="310">
        <f>'C завтраками| Bed and breakfast'!BJ10</f>
        <v>14500</v>
      </c>
      <c r="BK10" s="310">
        <f>'C завтраками| Bed and breakfast'!BK10</f>
        <v>14500</v>
      </c>
      <c r="BL10" s="310">
        <f>'C завтраками| Bed and breakfast'!BL10</f>
        <v>14500</v>
      </c>
    </row>
    <row r="11" spans="1:64" s="213" customFormat="1" ht="10.35" customHeight="1" x14ac:dyDescent="0.2">
      <c r="A11" s="75">
        <v>2</v>
      </c>
      <c r="B11" s="310">
        <f>'C завтраками| Bed and breakfast'!B11</f>
        <v>18600</v>
      </c>
      <c r="C11" s="310">
        <f>'C завтраками| Bed and breakfast'!C11</f>
        <v>18600</v>
      </c>
      <c r="D11" s="310">
        <f>'C завтраками| Bed and breakfast'!D11</f>
        <v>16700</v>
      </c>
      <c r="E11" s="310">
        <f>'C завтраками| Bed and breakfast'!E11</f>
        <v>22900</v>
      </c>
      <c r="F11" s="310">
        <f>'C завтраками| Bed and breakfast'!F11</f>
        <v>24600</v>
      </c>
      <c r="G11" s="310">
        <f>'C завтраками| Bed and breakfast'!G11</f>
        <v>22900</v>
      </c>
      <c r="H11" s="310">
        <f>'C завтраками| Bed and breakfast'!H11</f>
        <v>16700</v>
      </c>
      <c r="I11" s="310">
        <f>'C завтраками| Bed and breakfast'!I11</f>
        <v>22200</v>
      </c>
      <c r="J11" s="310">
        <f>'C завтраками| Bed and breakfast'!J11</f>
        <v>22900</v>
      </c>
      <c r="K11" s="310">
        <f>'C завтраками| Bed and breakfast'!K11</f>
        <v>22200</v>
      </c>
      <c r="L11" s="310">
        <f>'C завтраками| Bed and breakfast'!L11</f>
        <v>22200</v>
      </c>
      <c r="M11" s="310">
        <f>'C завтраками| Bed and breakfast'!M11</f>
        <v>21000</v>
      </c>
      <c r="N11" s="310">
        <f>'C завтраками| Bed and breakfast'!N11</f>
        <v>21000</v>
      </c>
      <c r="O11" s="310">
        <f>'C завтраками| Bed and breakfast'!O11</f>
        <v>21000</v>
      </c>
      <c r="P11" s="310">
        <f>'C завтраками| Bed and breakfast'!P11</f>
        <v>21000</v>
      </c>
      <c r="Q11" s="310">
        <f>'C завтраками| Bed and breakfast'!Q11</f>
        <v>22200</v>
      </c>
      <c r="R11" s="310">
        <f>'C завтраками| Bed and breakfast'!R11</f>
        <v>24600</v>
      </c>
      <c r="S11" s="310">
        <f>'C завтраками| Bed and breakfast'!S11</f>
        <v>22900</v>
      </c>
      <c r="T11" s="310">
        <f>'C завтраками| Bed and breakfast'!T11</f>
        <v>22200</v>
      </c>
      <c r="U11" s="310">
        <f>'C завтраками| Bed and breakfast'!U11</f>
        <v>19800</v>
      </c>
      <c r="V11" s="310">
        <f>'C завтраками| Bed and breakfast'!V11</f>
        <v>18600</v>
      </c>
      <c r="W11" s="310">
        <f>'C завтраками| Bed and breakfast'!W11</f>
        <v>19800</v>
      </c>
      <c r="X11" s="310">
        <f>'C завтраками| Bed and breakfast'!X11</f>
        <v>22200</v>
      </c>
      <c r="Y11" s="310">
        <f>'C завтраками| Bed and breakfast'!Y11</f>
        <v>21000</v>
      </c>
      <c r="Z11" s="310">
        <f>'C завтраками| Bed and breakfast'!Z11</f>
        <v>21000</v>
      </c>
      <c r="AA11" s="310">
        <f>'C завтраками| Bed and breakfast'!AA11</f>
        <v>22200</v>
      </c>
      <c r="AB11" s="310">
        <f>'C завтраками| Bed and breakfast'!AB11</f>
        <v>22200</v>
      </c>
      <c r="AC11" s="310">
        <f>'C завтраками| Bed and breakfast'!AC11</f>
        <v>22200</v>
      </c>
      <c r="AD11" s="310">
        <f>'C завтраками| Bed and breakfast'!AD11</f>
        <v>22200</v>
      </c>
      <c r="AE11" s="310">
        <f>'C завтраками| Bed and breakfast'!AE11</f>
        <v>21000</v>
      </c>
      <c r="AF11" s="310">
        <f>'C завтраками| Bed and breakfast'!AF11</f>
        <v>21000</v>
      </c>
      <c r="AG11" s="310">
        <f>'C завтраками| Bed and breakfast'!AG11</f>
        <v>18600</v>
      </c>
      <c r="AH11" s="310">
        <f>'C завтраками| Bed and breakfast'!AH11</f>
        <v>17400</v>
      </c>
      <c r="AI11" s="310">
        <f>'C завтраками| Bed and breakfast'!AI11</f>
        <v>17400</v>
      </c>
      <c r="AJ11" s="310">
        <f>'C завтраками| Bed and breakfast'!AJ11</f>
        <v>18600</v>
      </c>
      <c r="AK11" s="310">
        <f>'C завтраками| Bed and breakfast'!AK11</f>
        <v>17400</v>
      </c>
      <c r="AL11" s="310">
        <f>'C завтраками| Bed and breakfast'!AL11</f>
        <v>19800</v>
      </c>
      <c r="AM11" s="310">
        <f>'C завтраками| Bed and breakfast'!AM11</f>
        <v>17400</v>
      </c>
      <c r="AN11" s="310">
        <f>'C завтраками| Bed and breakfast'!AN11</f>
        <v>15800</v>
      </c>
      <c r="AO11" s="310">
        <f>'C завтраками| Bed and breakfast'!AO11</f>
        <v>13900</v>
      </c>
      <c r="AP11" s="310">
        <f>'C завтраками| Bed and breakfast'!AP11</f>
        <v>14600</v>
      </c>
      <c r="AQ11" s="310">
        <f>'C завтраками| Bed and breakfast'!AQ11</f>
        <v>13900</v>
      </c>
      <c r="AR11" s="310">
        <f>'C завтраками| Bed and breakfast'!AR11</f>
        <v>14600</v>
      </c>
      <c r="AS11" s="310">
        <f>'C завтраками| Bed and breakfast'!AS11</f>
        <v>13900</v>
      </c>
      <c r="AT11" s="310">
        <f>'C завтраками| Bed and breakfast'!AT11</f>
        <v>14600</v>
      </c>
      <c r="AU11" s="310">
        <f>'C завтраками| Bed and breakfast'!AU11</f>
        <v>14600</v>
      </c>
      <c r="AV11" s="310">
        <f>'C завтраками| Bed and breakfast'!AV11</f>
        <v>13900</v>
      </c>
      <c r="AW11" s="310">
        <f>'C завтраками| Bed and breakfast'!AW11</f>
        <v>12500</v>
      </c>
      <c r="AX11" s="310">
        <f>'C завтраками| Bed and breakfast'!AX11</f>
        <v>13200</v>
      </c>
      <c r="AY11" s="310">
        <f>'C завтраками| Bed and breakfast'!AY11</f>
        <v>12500</v>
      </c>
      <c r="AZ11" s="310">
        <f>'C завтраками| Bed and breakfast'!AZ11</f>
        <v>13200</v>
      </c>
      <c r="BA11" s="310">
        <f>'C завтраками| Bed and breakfast'!BA11</f>
        <v>12500</v>
      </c>
      <c r="BB11" s="310">
        <f>'C завтраками| Bed and breakfast'!BB11</f>
        <v>13200</v>
      </c>
      <c r="BC11" s="310">
        <f>'C завтраками| Bed and breakfast'!BC11</f>
        <v>12500</v>
      </c>
      <c r="BD11" s="310">
        <f>'C завтраками| Bed and breakfast'!BD11</f>
        <v>13200</v>
      </c>
      <c r="BE11" s="310">
        <f>'C завтраками| Bed and breakfast'!BE11</f>
        <v>12500</v>
      </c>
      <c r="BF11" s="310">
        <f>'C завтраками| Bed and breakfast'!BF11</f>
        <v>13700</v>
      </c>
      <c r="BG11" s="310">
        <f>'C завтраками| Bed and breakfast'!BG11</f>
        <v>14600</v>
      </c>
      <c r="BH11" s="310">
        <f>'C завтраками| Bed and breakfast'!BH11</f>
        <v>13700</v>
      </c>
      <c r="BI11" s="310">
        <f>'C завтраками| Bed and breakfast'!BI11</f>
        <v>15500</v>
      </c>
      <c r="BJ11" s="310">
        <f>'C завтраками| Bed and breakfast'!BJ11</f>
        <v>16400</v>
      </c>
      <c r="BK11" s="310">
        <f>'C завтраками| Bed and breakfast'!BK11</f>
        <v>16400</v>
      </c>
      <c r="BL11" s="310">
        <f>'C завтраками| Bed and breakfast'!BL11</f>
        <v>16400</v>
      </c>
    </row>
    <row r="12" spans="1:64" s="213" customFormat="1" ht="10.35" customHeight="1" x14ac:dyDescent="0.2">
      <c r="A12" s="97" t="s">
        <v>135</v>
      </c>
      <c r="B12" s="310"/>
      <c r="C12" s="310"/>
      <c r="D12" s="310"/>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c r="AK12" s="310"/>
      <c r="AL12" s="310"/>
      <c r="AM12" s="310"/>
      <c r="AN12" s="310"/>
      <c r="AO12" s="310"/>
      <c r="AP12" s="310"/>
      <c r="AQ12" s="310"/>
      <c r="AR12" s="310"/>
      <c r="AS12" s="310"/>
      <c r="AT12" s="310"/>
      <c r="AU12" s="310"/>
      <c r="AV12" s="310"/>
      <c r="AW12" s="310"/>
      <c r="AX12" s="310"/>
      <c r="AY12" s="310"/>
      <c r="AZ12" s="310"/>
      <c r="BA12" s="310"/>
      <c r="BB12" s="310"/>
      <c r="BC12" s="310"/>
      <c r="BD12" s="310"/>
      <c r="BE12" s="310"/>
      <c r="BF12" s="310"/>
      <c r="BG12" s="310"/>
      <c r="BH12" s="310"/>
      <c r="BI12" s="310"/>
      <c r="BJ12" s="310"/>
      <c r="BK12" s="310"/>
      <c r="BL12" s="310"/>
    </row>
    <row r="13" spans="1:64" s="213" customFormat="1" ht="10.35" customHeight="1" x14ac:dyDescent="0.2">
      <c r="A13" s="98">
        <v>1</v>
      </c>
      <c r="B13" s="310">
        <f>'C завтраками| Bed and breakfast'!B13</f>
        <v>24700</v>
      </c>
      <c r="C13" s="310">
        <f>'C завтраками| Bed and breakfast'!C13</f>
        <v>24700</v>
      </c>
      <c r="D13" s="310">
        <f>'C завтраками| Bed and breakfast'!D13</f>
        <v>22800</v>
      </c>
      <c r="E13" s="310">
        <f>'C завтраками| Bed and breakfast'!E13</f>
        <v>29000</v>
      </c>
      <c r="F13" s="310">
        <f>'C завтраками| Bed and breakfast'!F13</f>
        <v>30700</v>
      </c>
      <c r="G13" s="310">
        <f>'C завтраками| Bed and breakfast'!G13</f>
        <v>29000</v>
      </c>
      <c r="H13" s="310">
        <f>'C завтраками| Bed and breakfast'!H13</f>
        <v>22800</v>
      </c>
      <c r="I13" s="310">
        <f>'C завтраками| Bed and breakfast'!I13</f>
        <v>28300</v>
      </c>
      <c r="J13" s="310">
        <f>'C завтраками| Bed and breakfast'!J13</f>
        <v>29000</v>
      </c>
      <c r="K13" s="310">
        <f>'C завтраками| Bed and breakfast'!K13</f>
        <v>28300</v>
      </c>
      <c r="L13" s="310">
        <f>'C завтраками| Bed and breakfast'!L13</f>
        <v>28300</v>
      </c>
      <c r="M13" s="310">
        <f>'C завтраками| Bed and breakfast'!M13</f>
        <v>27100</v>
      </c>
      <c r="N13" s="310">
        <f>'C завтраками| Bed and breakfast'!N13</f>
        <v>27100</v>
      </c>
      <c r="O13" s="310">
        <f>'C завтраками| Bed and breakfast'!O13</f>
        <v>27100</v>
      </c>
      <c r="P13" s="310">
        <f>'C завтраками| Bed and breakfast'!P13</f>
        <v>27100</v>
      </c>
      <c r="Q13" s="310">
        <f>'C завтраками| Bed and breakfast'!Q13</f>
        <v>28300</v>
      </c>
      <c r="R13" s="310">
        <f>'C завтраками| Bed and breakfast'!R13</f>
        <v>30700</v>
      </c>
      <c r="S13" s="310">
        <f>'C завтраками| Bed and breakfast'!S13</f>
        <v>29000</v>
      </c>
      <c r="T13" s="310">
        <f>'C завтраками| Bed and breakfast'!T13</f>
        <v>28300</v>
      </c>
      <c r="U13" s="310">
        <f>'C завтраками| Bed and breakfast'!U13</f>
        <v>25900</v>
      </c>
      <c r="V13" s="310">
        <f>'C завтраками| Bed and breakfast'!V13</f>
        <v>24700</v>
      </c>
      <c r="W13" s="310">
        <f>'C завтраками| Bed and breakfast'!W13</f>
        <v>25900</v>
      </c>
      <c r="X13" s="310">
        <f>'C завтраками| Bed and breakfast'!X13</f>
        <v>28300</v>
      </c>
      <c r="Y13" s="310">
        <f>'C завтраками| Bed and breakfast'!Y13</f>
        <v>27100</v>
      </c>
      <c r="Z13" s="310">
        <f>'C завтраками| Bed and breakfast'!Z13</f>
        <v>27100</v>
      </c>
      <c r="AA13" s="310">
        <f>'C завтраками| Bed and breakfast'!AA13</f>
        <v>28300</v>
      </c>
      <c r="AB13" s="310">
        <f>'C завтраками| Bed and breakfast'!AB13</f>
        <v>28300</v>
      </c>
      <c r="AC13" s="310">
        <f>'C завтраками| Bed and breakfast'!AC13</f>
        <v>28300</v>
      </c>
      <c r="AD13" s="310">
        <f>'C завтраками| Bed and breakfast'!AD13</f>
        <v>28300</v>
      </c>
      <c r="AE13" s="310">
        <f>'C завтраками| Bed and breakfast'!AE13</f>
        <v>27100</v>
      </c>
      <c r="AF13" s="310">
        <f>'C завтраками| Bed and breakfast'!AF13</f>
        <v>27100</v>
      </c>
      <c r="AG13" s="310">
        <f>'C завтраками| Bed and breakfast'!AG13</f>
        <v>24700</v>
      </c>
      <c r="AH13" s="310">
        <f>'C завтраками| Bed and breakfast'!AH13</f>
        <v>23500</v>
      </c>
      <c r="AI13" s="310">
        <f>'C завтраками| Bed and breakfast'!AI13</f>
        <v>23500</v>
      </c>
      <c r="AJ13" s="310">
        <f>'C завтраками| Bed and breakfast'!AJ13</f>
        <v>24700</v>
      </c>
      <c r="AK13" s="310">
        <f>'C завтраками| Bed and breakfast'!AK13</f>
        <v>23500</v>
      </c>
      <c r="AL13" s="310">
        <f>'C завтраками| Bed and breakfast'!AL13</f>
        <v>25900</v>
      </c>
      <c r="AM13" s="310">
        <f>'C завтраками| Bed and breakfast'!AM13</f>
        <v>23500</v>
      </c>
      <c r="AN13" s="310">
        <f>'C завтраками| Bed and breakfast'!AN13</f>
        <v>20900</v>
      </c>
      <c r="AO13" s="310">
        <f>'C завтраками| Bed and breakfast'!AO13</f>
        <v>19000</v>
      </c>
      <c r="AP13" s="310">
        <f>'C завтраками| Bed and breakfast'!AP13</f>
        <v>19700</v>
      </c>
      <c r="AQ13" s="310">
        <f>'C завтраками| Bed and breakfast'!AQ13</f>
        <v>19000</v>
      </c>
      <c r="AR13" s="310">
        <f>'C завтраками| Bed and breakfast'!AR13</f>
        <v>19700</v>
      </c>
      <c r="AS13" s="310">
        <f>'C завтраками| Bed and breakfast'!AS13</f>
        <v>19000</v>
      </c>
      <c r="AT13" s="310">
        <f>'C завтраками| Bed and breakfast'!AT13</f>
        <v>19700</v>
      </c>
      <c r="AU13" s="310">
        <f>'C завтраками| Bed and breakfast'!AU13</f>
        <v>19700</v>
      </c>
      <c r="AV13" s="310">
        <f>'C завтраками| Bed and breakfast'!AV13</f>
        <v>19000</v>
      </c>
      <c r="AW13" s="310">
        <f>'C завтраками| Bed and breakfast'!AW13</f>
        <v>17600</v>
      </c>
      <c r="AX13" s="310">
        <f>'C завтраками| Bed and breakfast'!AX13</f>
        <v>18300</v>
      </c>
      <c r="AY13" s="310">
        <f>'C завтраками| Bed and breakfast'!AY13</f>
        <v>17600</v>
      </c>
      <c r="AZ13" s="310">
        <f>'C завтраками| Bed and breakfast'!AZ13</f>
        <v>18300</v>
      </c>
      <c r="BA13" s="310">
        <f>'C завтраками| Bed and breakfast'!BA13</f>
        <v>17600</v>
      </c>
      <c r="BB13" s="310">
        <f>'C завтраками| Bed and breakfast'!BB13</f>
        <v>18300</v>
      </c>
      <c r="BC13" s="310">
        <f>'C завтраками| Bed and breakfast'!BC13</f>
        <v>17600</v>
      </c>
      <c r="BD13" s="310">
        <f>'C завтраками| Bed and breakfast'!BD13</f>
        <v>18300</v>
      </c>
      <c r="BE13" s="310">
        <f>'C завтраками| Bed and breakfast'!BE13</f>
        <v>17600</v>
      </c>
      <c r="BF13" s="310">
        <f>'C завтраками| Bed and breakfast'!BF13</f>
        <v>17800</v>
      </c>
      <c r="BG13" s="310">
        <f>'C завтраками| Bed and breakfast'!BG13</f>
        <v>18700</v>
      </c>
      <c r="BH13" s="310">
        <f>'C завтраками| Bed and breakfast'!BH13</f>
        <v>17800</v>
      </c>
      <c r="BI13" s="310">
        <f>'C завтраками| Bed and breakfast'!BI13</f>
        <v>19600</v>
      </c>
      <c r="BJ13" s="310">
        <f>'C завтраками| Bed and breakfast'!BJ13</f>
        <v>20500</v>
      </c>
      <c r="BK13" s="310">
        <f>'C завтраками| Bed and breakfast'!BK13</f>
        <v>20500</v>
      </c>
      <c r="BL13" s="310">
        <f>'C завтраками| Bed and breakfast'!BL13</f>
        <v>20500</v>
      </c>
    </row>
    <row r="14" spans="1:64" s="213" customFormat="1" ht="10.35" customHeight="1" x14ac:dyDescent="0.2">
      <c r="A14" s="98">
        <v>2</v>
      </c>
      <c r="B14" s="310">
        <f>'C завтраками| Bed and breakfast'!B14</f>
        <v>26600</v>
      </c>
      <c r="C14" s="310">
        <f>'C завтраками| Bed and breakfast'!C14</f>
        <v>26600</v>
      </c>
      <c r="D14" s="310">
        <f>'C завтраками| Bed and breakfast'!D14</f>
        <v>24700</v>
      </c>
      <c r="E14" s="310">
        <f>'C завтраками| Bed and breakfast'!E14</f>
        <v>30900</v>
      </c>
      <c r="F14" s="310">
        <f>'C завтраками| Bed and breakfast'!F14</f>
        <v>32600</v>
      </c>
      <c r="G14" s="310">
        <f>'C завтраками| Bed and breakfast'!G14</f>
        <v>30900</v>
      </c>
      <c r="H14" s="310">
        <f>'C завтраками| Bed and breakfast'!H14</f>
        <v>24700</v>
      </c>
      <c r="I14" s="310">
        <f>'C завтраками| Bed and breakfast'!I14</f>
        <v>30200</v>
      </c>
      <c r="J14" s="310">
        <f>'C завтраками| Bed and breakfast'!J14</f>
        <v>30900</v>
      </c>
      <c r="K14" s="310">
        <f>'C завтраками| Bed and breakfast'!K14</f>
        <v>30200</v>
      </c>
      <c r="L14" s="310">
        <f>'C завтраками| Bed and breakfast'!L14</f>
        <v>30200</v>
      </c>
      <c r="M14" s="310">
        <f>'C завтраками| Bed and breakfast'!M14</f>
        <v>29000</v>
      </c>
      <c r="N14" s="310">
        <f>'C завтраками| Bed and breakfast'!N14</f>
        <v>29000</v>
      </c>
      <c r="O14" s="310">
        <f>'C завтраками| Bed and breakfast'!O14</f>
        <v>29000</v>
      </c>
      <c r="P14" s="310">
        <f>'C завтраками| Bed and breakfast'!P14</f>
        <v>29000</v>
      </c>
      <c r="Q14" s="310">
        <f>'C завтраками| Bed and breakfast'!Q14</f>
        <v>30200</v>
      </c>
      <c r="R14" s="310">
        <f>'C завтраками| Bed and breakfast'!R14</f>
        <v>32600</v>
      </c>
      <c r="S14" s="310">
        <f>'C завтраками| Bed and breakfast'!S14</f>
        <v>30900</v>
      </c>
      <c r="T14" s="310">
        <f>'C завтраками| Bed and breakfast'!T14</f>
        <v>30200</v>
      </c>
      <c r="U14" s="310">
        <f>'C завтраками| Bed and breakfast'!U14</f>
        <v>27800</v>
      </c>
      <c r="V14" s="310">
        <f>'C завтраками| Bed and breakfast'!V14</f>
        <v>26600</v>
      </c>
      <c r="W14" s="310">
        <f>'C завтраками| Bed and breakfast'!W14</f>
        <v>27800</v>
      </c>
      <c r="X14" s="310">
        <f>'C завтраками| Bed and breakfast'!X14</f>
        <v>30200</v>
      </c>
      <c r="Y14" s="310">
        <f>'C завтраками| Bed and breakfast'!Y14</f>
        <v>29000</v>
      </c>
      <c r="Z14" s="310">
        <f>'C завтраками| Bed and breakfast'!Z14</f>
        <v>29000</v>
      </c>
      <c r="AA14" s="310">
        <f>'C завтраками| Bed and breakfast'!AA14</f>
        <v>30200</v>
      </c>
      <c r="AB14" s="310">
        <f>'C завтраками| Bed and breakfast'!AB14</f>
        <v>30200</v>
      </c>
      <c r="AC14" s="310">
        <f>'C завтраками| Bed and breakfast'!AC14</f>
        <v>30200</v>
      </c>
      <c r="AD14" s="310">
        <f>'C завтраками| Bed and breakfast'!AD14</f>
        <v>30200</v>
      </c>
      <c r="AE14" s="310">
        <f>'C завтраками| Bed and breakfast'!AE14</f>
        <v>29000</v>
      </c>
      <c r="AF14" s="310">
        <f>'C завтраками| Bed and breakfast'!AF14</f>
        <v>29000</v>
      </c>
      <c r="AG14" s="310">
        <f>'C завтраками| Bed and breakfast'!AG14</f>
        <v>26600</v>
      </c>
      <c r="AH14" s="310">
        <f>'C завтраками| Bed and breakfast'!AH14</f>
        <v>25400</v>
      </c>
      <c r="AI14" s="310">
        <f>'C завтраками| Bed and breakfast'!AI14</f>
        <v>25400</v>
      </c>
      <c r="AJ14" s="310">
        <f>'C завтраками| Bed and breakfast'!AJ14</f>
        <v>26600</v>
      </c>
      <c r="AK14" s="310">
        <f>'C завтраками| Bed and breakfast'!AK14</f>
        <v>25400</v>
      </c>
      <c r="AL14" s="310">
        <f>'C завтраками| Bed and breakfast'!AL14</f>
        <v>27800</v>
      </c>
      <c r="AM14" s="310">
        <f>'C завтраками| Bed and breakfast'!AM14</f>
        <v>25400</v>
      </c>
      <c r="AN14" s="310">
        <f>'C завтраками| Bed and breakfast'!AN14</f>
        <v>22800</v>
      </c>
      <c r="AO14" s="310">
        <f>'C завтраками| Bed and breakfast'!AO14</f>
        <v>20900</v>
      </c>
      <c r="AP14" s="310">
        <f>'C завтраками| Bed and breakfast'!AP14</f>
        <v>21600</v>
      </c>
      <c r="AQ14" s="310">
        <f>'C завтраками| Bed and breakfast'!AQ14</f>
        <v>20900</v>
      </c>
      <c r="AR14" s="310">
        <f>'C завтраками| Bed and breakfast'!AR14</f>
        <v>21600</v>
      </c>
      <c r="AS14" s="310">
        <f>'C завтраками| Bed and breakfast'!AS14</f>
        <v>20900</v>
      </c>
      <c r="AT14" s="310">
        <f>'C завтраками| Bed and breakfast'!AT14</f>
        <v>21600</v>
      </c>
      <c r="AU14" s="310">
        <f>'C завтраками| Bed and breakfast'!AU14</f>
        <v>21600</v>
      </c>
      <c r="AV14" s="310">
        <f>'C завтраками| Bed and breakfast'!AV14</f>
        <v>20900</v>
      </c>
      <c r="AW14" s="310">
        <f>'C завтраками| Bed and breakfast'!AW14</f>
        <v>19500</v>
      </c>
      <c r="AX14" s="310">
        <f>'C завтраками| Bed and breakfast'!AX14</f>
        <v>20200</v>
      </c>
      <c r="AY14" s="310">
        <f>'C завтраками| Bed and breakfast'!AY14</f>
        <v>19500</v>
      </c>
      <c r="AZ14" s="310">
        <f>'C завтраками| Bed and breakfast'!AZ14</f>
        <v>20200</v>
      </c>
      <c r="BA14" s="310">
        <f>'C завтраками| Bed and breakfast'!BA14</f>
        <v>19500</v>
      </c>
      <c r="BB14" s="310">
        <f>'C завтраками| Bed and breakfast'!BB14</f>
        <v>20200</v>
      </c>
      <c r="BC14" s="310">
        <f>'C завтраками| Bed and breakfast'!BC14</f>
        <v>19500</v>
      </c>
      <c r="BD14" s="310">
        <f>'C завтраками| Bed and breakfast'!BD14</f>
        <v>20200</v>
      </c>
      <c r="BE14" s="310">
        <f>'C завтраками| Bed and breakfast'!BE14</f>
        <v>19500</v>
      </c>
      <c r="BF14" s="310">
        <f>'C завтраками| Bed and breakfast'!BF14</f>
        <v>19700</v>
      </c>
      <c r="BG14" s="310">
        <f>'C завтраками| Bed and breakfast'!BG14</f>
        <v>20600</v>
      </c>
      <c r="BH14" s="310">
        <f>'C завтраками| Bed and breakfast'!BH14</f>
        <v>19700</v>
      </c>
      <c r="BI14" s="310">
        <f>'C завтраками| Bed and breakfast'!BI14</f>
        <v>21500</v>
      </c>
      <c r="BJ14" s="310">
        <f>'C завтраками| Bed and breakfast'!BJ14</f>
        <v>22400</v>
      </c>
      <c r="BK14" s="310">
        <f>'C завтраками| Bed and breakfast'!BK14</f>
        <v>22400</v>
      </c>
      <c r="BL14" s="310">
        <f>'C завтраками| Bed and breakfast'!BL14</f>
        <v>22400</v>
      </c>
    </row>
    <row r="15" spans="1:64" s="213" customFormat="1" ht="10.35" customHeight="1" x14ac:dyDescent="0.2">
      <c r="A15" s="97" t="s">
        <v>137</v>
      </c>
      <c r="B15" s="310"/>
      <c r="C15" s="310"/>
      <c r="D15" s="310"/>
      <c r="E15" s="310"/>
      <c r="F15" s="310"/>
      <c r="G15" s="310"/>
      <c r="H15" s="310"/>
      <c r="I15" s="310"/>
      <c r="J15" s="310"/>
      <c r="K15" s="310"/>
      <c r="L15" s="310"/>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0"/>
      <c r="AK15" s="310"/>
      <c r="AL15" s="310"/>
      <c r="AM15" s="310"/>
      <c r="AN15" s="310"/>
      <c r="AO15" s="310"/>
      <c r="AP15" s="310"/>
      <c r="AQ15" s="310"/>
      <c r="AR15" s="310"/>
      <c r="AS15" s="310"/>
      <c r="AT15" s="310"/>
      <c r="AU15" s="310"/>
      <c r="AV15" s="310"/>
      <c r="AW15" s="310"/>
      <c r="AX15" s="310"/>
      <c r="AY15" s="310"/>
      <c r="AZ15" s="310"/>
      <c r="BA15" s="310"/>
      <c r="BB15" s="310"/>
      <c r="BC15" s="310"/>
      <c r="BD15" s="310"/>
      <c r="BE15" s="310"/>
      <c r="BF15" s="310"/>
      <c r="BG15" s="310"/>
      <c r="BH15" s="310"/>
      <c r="BI15" s="310"/>
      <c r="BJ15" s="310"/>
      <c r="BK15" s="310"/>
      <c r="BL15" s="310"/>
    </row>
    <row r="16" spans="1:64" s="213" customFormat="1" ht="10.35" customHeight="1" x14ac:dyDescent="0.2">
      <c r="A16" s="98">
        <v>1</v>
      </c>
      <c r="B16" s="310">
        <f>'C завтраками| Bed and breakfast'!B16</f>
        <v>29700</v>
      </c>
      <c r="C16" s="310">
        <f>'C завтраками| Bed and breakfast'!C16</f>
        <v>29700</v>
      </c>
      <c r="D16" s="310">
        <f>'C завтраками| Bed and breakfast'!D16</f>
        <v>27800</v>
      </c>
      <c r="E16" s="310">
        <f>'C завтраками| Bed and breakfast'!E16</f>
        <v>34000</v>
      </c>
      <c r="F16" s="310">
        <f>'C завтраками| Bed and breakfast'!F16</f>
        <v>35700</v>
      </c>
      <c r="G16" s="310">
        <f>'C завтраками| Bed and breakfast'!G16</f>
        <v>34000</v>
      </c>
      <c r="H16" s="310">
        <f>'C завтраками| Bed and breakfast'!H16</f>
        <v>27800</v>
      </c>
      <c r="I16" s="310">
        <f>'C завтраками| Bed and breakfast'!I16</f>
        <v>33300</v>
      </c>
      <c r="J16" s="310">
        <f>'C завтраками| Bed and breakfast'!J16</f>
        <v>34000</v>
      </c>
      <c r="K16" s="310">
        <f>'C завтраками| Bed and breakfast'!K16</f>
        <v>33300</v>
      </c>
      <c r="L16" s="310">
        <f>'C завтраками| Bed and breakfast'!L16</f>
        <v>33300</v>
      </c>
      <c r="M16" s="310">
        <f>'C завтраками| Bed and breakfast'!M16</f>
        <v>32100</v>
      </c>
      <c r="N16" s="310">
        <f>'C завтраками| Bed and breakfast'!N16</f>
        <v>32100</v>
      </c>
      <c r="O16" s="310">
        <f>'C завтраками| Bed and breakfast'!O16</f>
        <v>32100</v>
      </c>
      <c r="P16" s="310">
        <f>'C завтраками| Bed and breakfast'!P16</f>
        <v>32100</v>
      </c>
      <c r="Q16" s="310">
        <f>'C завтраками| Bed and breakfast'!Q16</f>
        <v>33300</v>
      </c>
      <c r="R16" s="310">
        <f>'C завтраками| Bed and breakfast'!R16</f>
        <v>35700</v>
      </c>
      <c r="S16" s="310">
        <f>'C завтраками| Bed and breakfast'!S16</f>
        <v>34000</v>
      </c>
      <c r="T16" s="310">
        <f>'C завтраками| Bed and breakfast'!T16</f>
        <v>33300</v>
      </c>
      <c r="U16" s="310">
        <f>'C завтраками| Bed and breakfast'!U16</f>
        <v>30900</v>
      </c>
      <c r="V16" s="310">
        <f>'C завтраками| Bed and breakfast'!V16</f>
        <v>29700</v>
      </c>
      <c r="W16" s="310">
        <f>'C завтраками| Bed and breakfast'!W16</f>
        <v>30900</v>
      </c>
      <c r="X16" s="310">
        <f>'C завтраками| Bed and breakfast'!X16</f>
        <v>33300</v>
      </c>
      <c r="Y16" s="310">
        <f>'C завтраками| Bed and breakfast'!Y16</f>
        <v>32100</v>
      </c>
      <c r="Z16" s="310">
        <f>'C завтраками| Bed and breakfast'!Z16</f>
        <v>32100</v>
      </c>
      <c r="AA16" s="310">
        <f>'C завтраками| Bed and breakfast'!AA16</f>
        <v>33300</v>
      </c>
      <c r="AB16" s="310">
        <f>'C завтраками| Bed and breakfast'!AB16</f>
        <v>33300</v>
      </c>
      <c r="AC16" s="310">
        <f>'C завтраками| Bed and breakfast'!AC16</f>
        <v>33300</v>
      </c>
      <c r="AD16" s="310">
        <f>'C завтраками| Bed and breakfast'!AD16</f>
        <v>33300</v>
      </c>
      <c r="AE16" s="310">
        <f>'C завтраками| Bed and breakfast'!AE16</f>
        <v>32100</v>
      </c>
      <c r="AF16" s="310">
        <f>'C завтраками| Bed and breakfast'!AF16</f>
        <v>32100</v>
      </c>
      <c r="AG16" s="310">
        <f>'C завтраками| Bed and breakfast'!AG16</f>
        <v>29700</v>
      </c>
      <c r="AH16" s="310">
        <f>'C завтраками| Bed and breakfast'!AH16</f>
        <v>28500</v>
      </c>
      <c r="AI16" s="310">
        <f>'C завтраками| Bed and breakfast'!AI16</f>
        <v>28500</v>
      </c>
      <c r="AJ16" s="310">
        <f>'C завтраками| Bed and breakfast'!AJ16</f>
        <v>29700</v>
      </c>
      <c r="AK16" s="310">
        <f>'C завтраками| Bed and breakfast'!AK16</f>
        <v>28500</v>
      </c>
      <c r="AL16" s="310">
        <f>'C завтраками| Bed and breakfast'!AL16</f>
        <v>30900</v>
      </c>
      <c r="AM16" s="310">
        <f>'C завтраками| Bed and breakfast'!AM16</f>
        <v>28500</v>
      </c>
      <c r="AN16" s="310">
        <f>'C завтраками| Bed and breakfast'!AN16</f>
        <v>25900</v>
      </c>
      <c r="AO16" s="310">
        <f>'C завтраками| Bed and breakfast'!AO16</f>
        <v>24000</v>
      </c>
      <c r="AP16" s="310">
        <f>'C завтраками| Bed and breakfast'!AP16</f>
        <v>24700</v>
      </c>
      <c r="AQ16" s="310">
        <f>'C завтраками| Bed and breakfast'!AQ16</f>
        <v>24000</v>
      </c>
      <c r="AR16" s="310">
        <f>'C завтраками| Bed and breakfast'!AR16</f>
        <v>24700</v>
      </c>
      <c r="AS16" s="310">
        <f>'C завтраками| Bed and breakfast'!AS16</f>
        <v>24000</v>
      </c>
      <c r="AT16" s="310">
        <f>'C завтраками| Bed and breakfast'!AT16</f>
        <v>24700</v>
      </c>
      <c r="AU16" s="310">
        <f>'C завтраками| Bed and breakfast'!AU16</f>
        <v>24700</v>
      </c>
      <c r="AV16" s="310">
        <f>'C завтраками| Bed and breakfast'!AV16</f>
        <v>24000</v>
      </c>
      <c r="AW16" s="310">
        <f>'C завтраками| Bed and breakfast'!AW16</f>
        <v>22600</v>
      </c>
      <c r="AX16" s="310">
        <f>'C завтраками| Bed and breakfast'!AX16</f>
        <v>23300</v>
      </c>
      <c r="AY16" s="310">
        <f>'C завтраками| Bed and breakfast'!AY16</f>
        <v>22600</v>
      </c>
      <c r="AZ16" s="310">
        <f>'C завтраками| Bed and breakfast'!AZ16</f>
        <v>23300</v>
      </c>
      <c r="BA16" s="310">
        <f>'C завтраками| Bed and breakfast'!BA16</f>
        <v>22600</v>
      </c>
      <c r="BB16" s="310">
        <f>'C завтраками| Bed and breakfast'!BB16</f>
        <v>23300</v>
      </c>
      <c r="BC16" s="310">
        <f>'C завтраками| Bed and breakfast'!BC16</f>
        <v>22600</v>
      </c>
      <c r="BD16" s="310">
        <f>'C завтраками| Bed and breakfast'!BD16</f>
        <v>23300</v>
      </c>
      <c r="BE16" s="310">
        <f>'C завтраками| Bed and breakfast'!BE16</f>
        <v>22600</v>
      </c>
      <c r="BF16" s="310">
        <f>'C завтраками| Bed and breakfast'!BF16</f>
        <v>22800</v>
      </c>
      <c r="BG16" s="310">
        <f>'C завтраками| Bed and breakfast'!BG16</f>
        <v>23700</v>
      </c>
      <c r="BH16" s="310">
        <f>'C завтраками| Bed and breakfast'!BH16</f>
        <v>22800</v>
      </c>
      <c r="BI16" s="310">
        <f>'C завтраками| Bed and breakfast'!BI16</f>
        <v>24600</v>
      </c>
      <c r="BJ16" s="310">
        <f>'C завтраками| Bed and breakfast'!BJ16</f>
        <v>25500</v>
      </c>
      <c r="BK16" s="310">
        <f>'C завтраками| Bed and breakfast'!BK16</f>
        <v>25500</v>
      </c>
      <c r="BL16" s="310">
        <f>'C завтраками| Bed and breakfast'!BL16</f>
        <v>25500</v>
      </c>
    </row>
    <row r="17" spans="1:64" s="213" customFormat="1" ht="10.35" customHeight="1" x14ac:dyDescent="0.2">
      <c r="A17" s="98">
        <v>2</v>
      </c>
      <c r="B17" s="310">
        <f>'C завтраками| Bed and breakfast'!B17</f>
        <v>31600</v>
      </c>
      <c r="C17" s="310">
        <f>'C завтраками| Bed and breakfast'!C17</f>
        <v>31600</v>
      </c>
      <c r="D17" s="310">
        <f>'C завтраками| Bed and breakfast'!D17</f>
        <v>29700</v>
      </c>
      <c r="E17" s="310">
        <f>'C завтраками| Bed and breakfast'!E17</f>
        <v>35900</v>
      </c>
      <c r="F17" s="310">
        <f>'C завтраками| Bed and breakfast'!F17</f>
        <v>37600</v>
      </c>
      <c r="G17" s="310">
        <f>'C завтраками| Bed and breakfast'!G17</f>
        <v>35900</v>
      </c>
      <c r="H17" s="310">
        <f>'C завтраками| Bed and breakfast'!H17</f>
        <v>29700</v>
      </c>
      <c r="I17" s="310">
        <f>'C завтраками| Bed and breakfast'!I17</f>
        <v>35200</v>
      </c>
      <c r="J17" s="310">
        <f>'C завтраками| Bed and breakfast'!J17</f>
        <v>35900</v>
      </c>
      <c r="K17" s="310">
        <f>'C завтраками| Bed and breakfast'!K17</f>
        <v>35200</v>
      </c>
      <c r="L17" s="310">
        <f>'C завтраками| Bed and breakfast'!L17</f>
        <v>35200</v>
      </c>
      <c r="M17" s="310">
        <f>'C завтраками| Bed and breakfast'!M17</f>
        <v>34000</v>
      </c>
      <c r="N17" s="310">
        <f>'C завтраками| Bed and breakfast'!N17</f>
        <v>34000</v>
      </c>
      <c r="O17" s="310">
        <f>'C завтраками| Bed and breakfast'!O17</f>
        <v>34000</v>
      </c>
      <c r="P17" s="310">
        <f>'C завтраками| Bed and breakfast'!P17</f>
        <v>34000</v>
      </c>
      <c r="Q17" s="310">
        <f>'C завтраками| Bed and breakfast'!Q17</f>
        <v>35200</v>
      </c>
      <c r="R17" s="310">
        <f>'C завтраками| Bed and breakfast'!R17</f>
        <v>37600</v>
      </c>
      <c r="S17" s="310">
        <f>'C завтраками| Bed and breakfast'!S17</f>
        <v>35900</v>
      </c>
      <c r="T17" s="310">
        <f>'C завтраками| Bed and breakfast'!T17</f>
        <v>35200</v>
      </c>
      <c r="U17" s="310">
        <f>'C завтраками| Bed and breakfast'!U17</f>
        <v>32800</v>
      </c>
      <c r="V17" s="310">
        <f>'C завтраками| Bed and breakfast'!V17</f>
        <v>31600</v>
      </c>
      <c r="W17" s="310">
        <f>'C завтраками| Bed and breakfast'!W17</f>
        <v>32800</v>
      </c>
      <c r="X17" s="310">
        <f>'C завтраками| Bed and breakfast'!X17</f>
        <v>35200</v>
      </c>
      <c r="Y17" s="310">
        <f>'C завтраками| Bed and breakfast'!Y17</f>
        <v>34000</v>
      </c>
      <c r="Z17" s="310">
        <f>'C завтраками| Bed and breakfast'!Z17</f>
        <v>34000</v>
      </c>
      <c r="AA17" s="310">
        <f>'C завтраками| Bed and breakfast'!AA17</f>
        <v>35200</v>
      </c>
      <c r="AB17" s="310">
        <f>'C завтраками| Bed and breakfast'!AB17</f>
        <v>35200</v>
      </c>
      <c r="AC17" s="310">
        <f>'C завтраками| Bed and breakfast'!AC17</f>
        <v>35200</v>
      </c>
      <c r="AD17" s="310">
        <f>'C завтраками| Bed and breakfast'!AD17</f>
        <v>35200</v>
      </c>
      <c r="AE17" s="310">
        <f>'C завтраками| Bed and breakfast'!AE17</f>
        <v>34000</v>
      </c>
      <c r="AF17" s="310">
        <f>'C завтраками| Bed and breakfast'!AF17</f>
        <v>34000</v>
      </c>
      <c r="AG17" s="310">
        <f>'C завтраками| Bed and breakfast'!AG17</f>
        <v>31600</v>
      </c>
      <c r="AH17" s="310">
        <f>'C завтраками| Bed and breakfast'!AH17</f>
        <v>30400</v>
      </c>
      <c r="AI17" s="310">
        <f>'C завтраками| Bed and breakfast'!AI17</f>
        <v>30400</v>
      </c>
      <c r="AJ17" s="310">
        <f>'C завтраками| Bed and breakfast'!AJ17</f>
        <v>31600</v>
      </c>
      <c r="AK17" s="310">
        <f>'C завтраками| Bed and breakfast'!AK17</f>
        <v>30400</v>
      </c>
      <c r="AL17" s="310">
        <f>'C завтраками| Bed and breakfast'!AL17</f>
        <v>32800</v>
      </c>
      <c r="AM17" s="310">
        <f>'C завтраками| Bed and breakfast'!AM17</f>
        <v>30400</v>
      </c>
      <c r="AN17" s="310">
        <f>'C завтраками| Bed and breakfast'!AN17</f>
        <v>27800</v>
      </c>
      <c r="AO17" s="310">
        <f>'C завтраками| Bed and breakfast'!AO17</f>
        <v>25900</v>
      </c>
      <c r="AP17" s="310">
        <f>'C завтраками| Bed and breakfast'!AP17</f>
        <v>26600</v>
      </c>
      <c r="AQ17" s="310">
        <f>'C завтраками| Bed and breakfast'!AQ17</f>
        <v>25900</v>
      </c>
      <c r="AR17" s="310">
        <f>'C завтраками| Bed and breakfast'!AR17</f>
        <v>26600</v>
      </c>
      <c r="AS17" s="310">
        <f>'C завтраками| Bed and breakfast'!AS17</f>
        <v>25900</v>
      </c>
      <c r="AT17" s="310">
        <f>'C завтраками| Bed and breakfast'!AT17</f>
        <v>26600</v>
      </c>
      <c r="AU17" s="310">
        <f>'C завтраками| Bed and breakfast'!AU17</f>
        <v>26600</v>
      </c>
      <c r="AV17" s="310">
        <f>'C завтраками| Bed and breakfast'!AV17</f>
        <v>25900</v>
      </c>
      <c r="AW17" s="310">
        <f>'C завтраками| Bed and breakfast'!AW17</f>
        <v>24500</v>
      </c>
      <c r="AX17" s="310">
        <f>'C завтраками| Bed and breakfast'!AX17</f>
        <v>25200</v>
      </c>
      <c r="AY17" s="310">
        <f>'C завтраками| Bed and breakfast'!AY17</f>
        <v>24500</v>
      </c>
      <c r="AZ17" s="310">
        <f>'C завтраками| Bed and breakfast'!AZ17</f>
        <v>25200</v>
      </c>
      <c r="BA17" s="310">
        <f>'C завтраками| Bed and breakfast'!BA17</f>
        <v>24500</v>
      </c>
      <c r="BB17" s="310">
        <f>'C завтраками| Bed and breakfast'!BB17</f>
        <v>25200</v>
      </c>
      <c r="BC17" s="310">
        <f>'C завтраками| Bed and breakfast'!BC17</f>
        <v>24500</v>
      </c>
      <c r="BD17" s="310">
        <f>'C завтраками| Bed and breakfast'!BD17</f>
        <v>25200</v>
      </c>
      <c r="BE17" s="310">
        <f>'C завтраками| Bed and breakfast'!BE17</f>
        <v>24500</v>
      </c>
      <c r="BF17" s="310">
        <f>'C завтраками| Bed and breakfast'!BF17</f>
        <v>24700</v>
      </c>
      <c r="BG17" s="310">
        <f>'C завтраками| Bed and breakfast'!BG17</f>
        <v>25600</v>
      </c>
      <c r="BH17" s="310">
        <f>'C завтраками| Bed and breakfast'!BH17</f>
        <v>24700</v>
      </c>
      <c r="BI17" s="310">
        <f>'C завтраками| Bed and breakfast'!BI17</f>
        <v>26500</v>
      </c>
      <c r="BJ17" s="310">
        <f>'C завтраками| Bed and breakfast'!BJ17</f>
        <v>27400</v>
      </c>
      <c r="BK17" s="310">
        <f>'C завтраками| Bed and breakfast'!BK17</f>
        <v>27400</v>
      </c>
      <c r="BL17" s="310">
        <f>'C завтраками| Bed and breakfast'!BL17</f>
        <v>27400</v>
      </c>
    </row>
    <row r="18" spans="1:64" s="213" customFormat="1" ht="10.35" customHeight="1" x14ac:dyDescent="0.2">
      <c r="A18" s="97" t="s">
        <v>139</v>
      </c>
      <c r="B18" s="310"/>
      <c r="C18" s="310"/>
      <c r="D18" s="310"/>
      <c r="E18" s="310"/>
      <c r="F18" s="310"/>
      <c r="G18" s="310"/>
      <c r="H18" s="310"/>
      <c r="I18" s="310"/>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0"/>
      <c r="AL18" s="310"/>
      <c r="AM18" s="310"/>
      <c r="AN18" s="310"/>
      <c r="AO18" s="310"/>
      <c r="AP18" s="310"/>
      <c r="AQ18" s="310"/>
      <c r="AR18" s="310"/>
      <c r="AS18" s="310"/>
      <c r="AT18" s="310"/>
      <c r="AU18" s="310"/>
      <c r="AV18" s="310"/>
      <c r="AW18" s="310"/>
      <c r="AX18" s="310"/>
      <c r="AY18" s="310"/>
      <c r="AZ18" s="310"/>
      <c r="BA18" s="310"/>
      <c r="BB18" s="310"/>
      <c r="BC18" s="310"/>
      <c r="BD18" s="310"/>
      <c r="BE18" s="310"/>
      <c r="BF18" s="310"/>
      <c r="BG18" s="310"/>
      <c r="BH18" s="310"/>
      <c r="BI18" s="310"/>
      <c r="BJ18" s="310"/>
      <c r="BK18" s="310"/>
      <c r="BL18" s="310"/>
    </row>
    <row r="19" spans="1:64" s="213" customFormat="1" ht="10.35" customHeight="1" x14ac:dyDescent="0.2">
      <c r="A19" s="98" t="s">
        <v>78</v>
      </c>
      <c r="B19" s="310">
        <f>'C завтраками| Bed and breakfast'!B19</f>
        <v>60600</v>
      </c>
      <c r="C19" s="310">
        <f>'C завтраками| Bed and breakfast'!C19</f>
        <v>60600</v>
      </c>
      <c r="D19" s="310">
        <f>'C завтраками| Bed and breakfast'!D19</f>
        <v>58700</v>
      </c>
      <c r="E19" s="310">
        <f>'C завтраками| Bed and breakfast'!E19</f>
        <v>64900</v>
      </c>
      <c r="F19" s="310">
        <f>'C завтраками| Bed and breakfast'!F19</f>
        <v>66600</v>
      </c>
      <c r="G19" s="310">
        <f>'C завтраками| Bed and breakfast'!G19</f>
        <v>64900</v>
      </c>
      <c r="H19" s="310">
        <f>'C завтраками| Bed and breakfast'!H19</f>
        <v>58700</v>
      </c>
      <c r="I19" s="310">
        <f>'C завтраками| Bed and breakfast'!I19</f>
        <v>64200</v>
      </c>
      <c r="J19" s="310">
        <f>'C завтраками| Bed and breakfast'!J19</f>
        <v>64900</v>
      </c>
      <c r="K19" s="310">
        <f>'C завтраками| Bed and breakfast'!K19</f>
        <v>64200</v>
      </c>
      <c r="L19" s="310">
        <f>'C завтраками| Bed and breakfast'!L19</f>
        <v>64200</v>
      </c>
      <c r="M19" s="310">
        <f>'C завтраками| Bed and breakfast'!M19</f>
        <v>63000</v>
      </c>
      <c r="N19" s="310">
        <f>'C завтраками| Bed and breakfast'!N19</f>
        <v>63000</v>
      </c>
      <c r="O19" s="310">
        <f>'C завтраками| Bed and breakfast'!O19</f>
        <v>63000</v>
      </c>
      <c r="P19" s="310">
        <f>'C завтраками| Bed and breakfast'!P19</f>
        <v>63000</v>
      </c>
      <c r="Q19" s="310">
        <f>'C завтраками| Bed and breakfast'!Q19</f>
        <v>64200</v>
      </c>
      <c r="R19" s="310">
        <f>'C завтраками| Bed and breakfast'!R19</f>
        <v>66600</v>
      </c>
      <c r="S19" s="310">
        <f>'C завтраками| Bed and breakfast'!S19</f>
        <v>64900</v>
      </c>
      <c r="T19" s="310">
        <f>'C завтраками| Bed and breakfast'!T19</f>
        <v>64200</v>
      </c>
      <c r="U19" s="310">
        <f>'C завтраками| Bed and breakfast'!U19</f>
        <v>61800</v>
      </c>
      <c r="V19" s="310">
        <f>'C завтраками| Bed and breakfast'!V19</f>
        <v>60600</v>
      </c>
      <c r="W19" s="310">
        <f>'C завтраками| Bed and breakfast'!W19</f>
        <v>61800</v>
      </c>
      <c r="X19" s="310">
        <f>'C завтраками| Bed and breakfast'!X19</f>
        <v>64200</v>
      </c>
      <c r="Y19" s="310">
        <f>'C завтраками| Bed and breakfast'!Y19</f>
        <v>63000</v>
      </c>
      <c r="Z19" s="310">
        <f>'C завтраками| Bed and breakfast'!Z19</f>
        <v>63000</v>
      </c>
      <c r="AA19" s="310">
        <f>'C завтраками| Bed and breakfast'!AA19</f>
        <v>64200</v>
      </c>
      <c r="AB19" s="310">
        <f>'C завтраками| Bed and breakfast'!AB19</f>
        <v>64200</v>
      </c>
      <c r="AC19" s="310">
        <f>'C завтраками| Bed and breakfast'!AC19</f>
        <v>64200</v>
      </c>
      <c r="AD19" s="310">
        <f>'C завтраками| Bed and breakfast'!AD19</f>
        <v>64200</v>
      </c>
      <c r="AE19" s="310">
        <f>'C завтраками| Bed and breakfast'!AE19</f>
        <v>63000</v>
      </c>
      <c r="AF19" s="310">
        <f>'C завтраками| Bed and breakfast'!AF19</f>
        <v>63000</v>
      </c>
      <c r="AG19" s="310">
        <f>'C завтраками| Bed and breakfast'!AG19</f>
        <v>60600</v>
      </c>
      <c r="AH19" s="310">
        <f>'C завтраками| Bed and breakfast'!AH19</f>
        <v>59400</v>
      </c>
      <c r="AI19" s="310">
        <f>'C завтраками| Bed and breakfast'!AI19</f>
        <v>59400</v>
      </c>
      <c r="AJ19" s="310">
        <f>'C завтраками| Bed and breakfast'!AJ19</f>
        <v>60600</v>
      </c>
      <c r="AK19" s="310">
        <f>'C завтраками| Bed and breakfast'!AK19</f>
        <v>59400</v>
      </c>
      <c r="AL19" s="310">
        <f>'C завтраками| Bed and breakfast'!AL19</f>
        <v>61800</v>
      </c>
      <c r="AM19" s="310">
        <f>'C завтраками| Bed and breakfast'!AM19</f>
        <v>59400</v>
      </c>
      <c r="AN19" s="310">
        <f>'C завтраками| Bed and breakfast'!AN19</f>
        <v>48800</v>
      </c>
      <c r="AO19" s="310">
        <f>'C завтраками| Bed and breakfast'!AO19</f>
        <v>46900</v>
      </c>
      <c r="AP19" s="310">
        <f>'C завтраками| Bed and breakfast'!AP19</f>
        <v>47600</v>
      </c>
      <c r="AQ19" s="310">
        <f>'C завтраками| Bed and breakfast'!AQ19</f>
        <v>46900</v>
      </c>
      <c r="AR19" s="310">
        <f>'C завтраками| Bed and breakfast'!AR19</f>
        <v>47600</v>
      </c>
      <c r="AS19" s="310">
        <f>'C завтраками| Bed and breakfast'!AS19</f>
        <v>46900</v>
      </c>
      <c r="AT19" s="310">
        <f>'C завтраками| Bed and breakfast'!AT19</f>
        <v>47600</v>
      </c>
      <c r="AU19" s="310">
        <f>'C завтраками| Bed and breakfast'!AU19</f>
        <v>47600</v>
      </c>
      <c r="AV19" s="310">
        <f>'C завтраками| Bed and breakfast'!AV19</f>
        <v>46900</v>
      </c>
      <c r="AW19" s="310">
        <f>'C завтраками| Bed and breakfast'!AW19</f>
        <v>45500</v>
      </c>
      <c r="AX19" s="310">
        <f>'C завтраками| Bed and breakfast'!AX19</f>
        <v>46200</v>
      </c>
      <c r="AY19" s="310">
        <f>'C завтраками| Bed and breakfast'!AY19</f>
        <v>45500</v>
      </c>
      <c r="AZ19" s="310">
        <f>'C завтраками| Bed and breakfast'!AZ19</f>
        <v>46200</v>
      </c>
      <c r="BA19" s="310">
        <f>'C завтраками| Bed and breakfast'!BA19</f>
        <v>45500</v>
      </c>
      <c r="BB19" s="310">
        <f>'C завтраками| Bed and breakfast'!BB19</f>
        <v>46200</v>
      </c>
      <c r="BC19" s="310">
        <f>'C завтраками| Bed and breakfast'!BC19</f>
        <v>45500</v>
      </c>
      <c r="BD19" s="310">
        <f>'C завтраками| Bed and breakfast'!BD19</f>
        <v>46200</v>
      </c>
      <c r="BE19" s="310">
        <f>'C завтраками| Bed and breakfast'!BE19</f>
        <v>45500</v>
      </c>
      <c r="BF19" s="310">
        <f>'C завтраками| Bed and breakfast'!BF19</f>
        <v>55700</v>
      </c>
      <c r="BG19" s="310">
        <f>'C завтраками| Bed and breakfast'!BG19</f>
        <v>56600</v>
      </c>
      <c r="BH19" s="310">
        <f>'C завтраками| Bed and breakfast'!BH19</f>
        <v>55700</v>
      </c>
      <c r="BI19" s="310">
        <f>'C завтраками| Bed and breakfast'!BI19</f>
        <v>57500</v>
      </c>
      <c r="BJ19" s="310">
        <f>'C завтраками| Bed and breakfast'!BJ19</f>
        <v>58400</v>
      </c>
      <c r="BK19" s="310">
        <f>'C завтраками| Bed and breakfast'!BK19</f>
        <v>58400</v>
      </c>
      <c r="BL19" s="310">
        <f>'C завтраками| Bed and breakfast'!BL19</f>
        <v>58400</v>
      </c>
    </row>
    <row r="20" spans="1:64" s="213" customFormat="1" ht="10.35" customHeight="1" x14ac:dyDescent="0.2">
      <c r="A20" s="97" t="s">
        <v>138</v>
      </c>
      <c r="B20" s="310"/>
      <c r="C20" s="310"/>
      <c r="D20" s="310"/>
      <c r="E20" s="310"/>
      <c r="F20" s="310"/>
      <c r="G20" s="310"/>
      <c r="H20" s="310"/>
      <c r="I20" s="310"/>
      <c r="J20" s="310"/>
      <c r="K20" s="310"/>
      <c r="L20" s="310"/>
      <c r="M20" s="310"/>
      <c r="N20" s="310"/>
      <c r="O20" s="310"/>
      <c r="P20" s="310"/>
      <c r="Q20" s="310"/>
      <c r="R20" s="310"/>
      <c r="S20" s="310"/>
      <c r="T20" s="310"/>
      <c r="U20" s="310"/>
      <c r="V20" s="310"/>
      <c r="W20" s="310"/>
      <c r="X20" s="310"/>
      <c r="Y20" s="310"/>
      <c r="Z20" s="310"/>
      <c r="AA20" s="310"/>
      <c r="AB20" s="310"/>
      <c r="AC20" s="310"/>
      <c r="AD20" s="310"/>
      <c r="AE20" s="310"/>
      <c r="AF20" s="310"/>
      <c r="AG20" s="310"/>
      <c r="AH20" s="310"/>
      <c r="AI20" s="310"/>
      <c r="AJ20" s="310"/>
      <c r="AK20" s="310"/>
      <c r="AL20" s="310"/>
      <c r="AM20" s="310"/>
      <c r="AN20" s="310"/>
      <c r="AO20" s="310"/>
      <c r="AP20" s="310"/>
      <c r="AQ20" s="310"/>
      <c r="AR20" s="310"/>
      <c r="AS20" s="310"/>
      <c r="AT20" s="310"/>
      <c r="AU20" s="310"/>
      <c r="AV20" s="310"/>
      <c r="AW20" s="310"/>
      <c r="AX20" s="310"/>
      <c r="AY20" s="310"/>
      <c r="AZ20" s="310"/>
      <c r="BA20" s="310"/>
      <c r="BB20" s="310"/>
      <c r="BC20" s="310"/>
      <c r="BD20" s="310"/>
      <c r="BE20" s="310"/>
      <c r="BF20" s="310"/>
      <c r="BG20" s="310"/>
      <c r="BH20" s="310"/>
      <c r="BI20" s="310"/>
      <c r="BJ20" s="310"/>
      <c r="BK20" s="310"/>
      <c r="BL20" s="310"/>
    </row>
    <row r="21" spans="1:64" s="213" customFormat="1" ht="9.6" customHeight="1" x14ac:dyDescent="0.2">
      <c r="A21" s="98" t="s">
        <v>67</v>
      </c>
      <c r="B21" s="310">
        <f>'C завтраками| Bed and breakfast'!B21</f>
        <v>80600</v>
      </c>
      <c r="C21" s="310">
        <f>'C завтраками| Bed and breakfast'!C21</f>
        <v>80600</v>
      </c>
      <c r="D21" s="310">
        <f>'C завтраками| Bed and breakfast'!D21</f>
        <v>78700</v>
      </c>
      <c r="E21" s="310">
        <f>'C завтраками| Bed and breakfast'!E21</f>
        <v>84900</v>
      </c>
      <c r="F21" s="310">
        <f>'C завтраками| Bed and breakfast'!F21</f>
        <v>86600</v>
      </c>
      <c r="G21" s="310">
        <f>'C завтраками| Bed and breakfast'!G21</f>
        <v>84900</v>
      </c>
      <c r="H21" s="310">
        <f>'C завтраками| Bed and breakfast'!H21</f>
        <v>78700</v>
      </c>
      <c r="I21" s="310">
        <f>'C завтраками| Bed and breakfast'!I21</f>
        <v>84200</v>
      </c>
      <c r="J21" s="310">
        <f>'C завтраками| Bed and breakfast'!J21</f>
        <v>84900</v>
      </c>
      <c r="K21" s="310">
        <f>'C завтраками| Bed and breakfast'!K21</f>
        <v>84200</v>
      </c>
      <c r="L21" s="310">
        <f>'C завтраками| Bed and breakfast'!L21</f>
        <v>84200</v>
      </c>
      <c r="M21" s="310">
        <f>'C завтраками| Bed and breakfast'!M21</f>
        <v>83000</v>
      </c>
      <c r="N21" s="310">
        <f>'C завтраками| Bed and breakfast'!N21</f>
        <v>83000</v>
      </c>
      <c r="O21" s="310">
        <f>'C завтраками| Bed and breakfast'!O21</f>
        <v>83000</v>
      </c>
      <c r="P21" s="310">
        <f>'C завтраками| Bed and breakfast'!P21</f>
        <v>83000</v>
      </c>
      <c r="Q21" s="310">
        <f>'C завтраками| Bed and breakfast'!Q21</f>
        <v>84200</v>
      </c>
      <c r="R21" s="310">
        <f>'C завтраками| Bed and breakfast'!R21</f>
        <v>86600</v>
      </c>
      <c r="S21" s="310">
        <f>'C завтраками| Bed and breakfast'!S21</f>
        <v>84900</v>
      </c>
      <c r="T21" s="310">
        <f>'C завтраками| Bed and breakfast'!T21</f>
        <v>84200</v>
      </c>
      <c r="U21" s="310">
        <f>'C завтраками| Bed and breakfast'!U21</f>
        <v>81800</v>
      </c>
      <c r="V21" s="310">
        <f>'C завтраками| Bed and breakfast'!V21</f>
        <v>80600</v>
      </c>
      <c r="W21" s="310">
        <f>'C завтраками| Bed and breakfast'!W21</f>
        <v>81800</v>
      </c>
      <c r="X21" s="310">
        <f>'C завтраками| Bed and breakfast'!X21</f>
        <v>84200</v>
      </c>
      <c r="Y21" s="310">
        <f>'C завтраками| Bed and breakfast'!Y21</f>
        <v>83000</v>
      </c>
      <c r="Z21" s="310">
        <f>'C завтраками| Bed and breakfast'!Z21</f>
        <v>83000</v>
      </c>
      <c r="AA21" s="310">
        <f>'C завтраками| Bed and breakfast'!AA21</f>
        <v>84200</v>
      </c>
      <c r="AB21" s="310">
        <f>'C завтраками| Bed and breakfast'!AB21</f>
        <v>84200</v>
      </c>
      <c r="AC21" s="310">
        <f>'C завтраками| Bed and breakfast'!AC21</f>
        <v>84200</v>
      </c>
      <c r="AD21" s="310">
        <f>'C завтраками| Bed and breakfast'!AD21</f>
        <v>84200</v>
      </c>
      <c r="AE21" s="310">
        <f>'C завтраками| Bed and breakfast'!AE21</f>
        <v>83000</v>
      </c>
      <c r="AF21" s="310">
        <f>'C завтраками| Bed and breakfast'!AF21</f>
        <v>83000</v>
      </c>
      <c r="AG21" s="310">
        <f>'C завтраками| Bed and breakfast'!AG21</f>
        <v>80600</v>
      </c>
      <c r="AH21" s="310">
        <f>'C завтраками| Bed and breakfast'!AH21</f>
        <v>79400</v>
      </c>
      <c r="AI21" s="310">
        <f>'C завтраками| Bed and breakfast'!AI21</f>
        <v>79400</v>
      </c>
      <c r="AJ21" s="310">
        <f>'C завтраками| Bed and breakfast'!AJ21</f>
        <v>80600</v>
      </c>
      <c r="AK21" s="310">
        <f>'C завтраками| Bed and breakfast'!AK21</f>
        <v>79400</v>
      </c>
      <c r="AL21" s="310">
        <f>'C завтраками| Bed and breakfast'!AL21</f>
        <v>81800</v>
      </c>
      <c r="AM21" s="310">
        <f>'C завтраками| Bed and breakfast'!AM21</f>
        <v>79400</v>
      </c>
      <c r="AN21" s="310">
        <f>'C завтраками| Bed and breakfast'!AN21</f>
        <v>68800</v>
      </c>
      <c r="AO21" s="310">
        <f>'C завтраками| Bed and breakfast'!AO21</f>
        <v>66900</v>
      </c>
      <c r="AP21" s="310">
        <f>'C завтраками| Bed and breakfast'!AP21</f>
        <v>67600</v>
      </c>
      <c r="AQ21" s="310">
        <f>'C завтраками| Bed and breakfast'!AQ21</f>
        <v>66900</v>
      </c>
      <c r="AR21" s="310">
        <f>'C завтраками| Bed and breakfast'!AR21</f>
        <v>67600</v>
      </c>
      <c r="AS21" s="310">
        <f>'C завтраками| Bed and breakfast'!AS21</f>
        <v>66900</v>
      </c>
      <c r="AT21" s="310">
        <f>'C завтраками| Bed and breakfast'!AT21</f>
        <v>67600</v>
      </c>
      <c r="AU21" s="310">
        <f>'C завтраками| Bed and breakfast'!AU21</f>
        <v>67600</v>
      </c>
      <c r="AV21" s="310">
        <f>'C завтраками| Bed and breakfast'!AV21</f>
        <v>66900</v>
      </c>
      <c r="AW21" s="310">
        <f>'C завтраками| Bed and breakfast'!AW21</f>
        <v>65500</v>
      </c>
      <c r="AX21" s="310">
        <f>'C завтраками| Bed and breakfast'!AX21</f>
        <v>66200</v>
      </c>
      <c r="AY21" s="310">
        <f>'C завтраками| Bed and breakfast'!AY21</f>
        <v>65500</v>
      </c>
      <c r="AZ21" s="310">
        <f>'C завтраками| Bed and breakfast'!AZ21</f>
        <v>66200</v>
      </c>
      <c r="BA21" s="310">
        <f>'C завтраками| Bed and breakfast'!BA21</f>
        <v>65500</v>
      </c>
      <c r="BB21" s="310">
        <f>'C завтраками| Bed and breakfast'!BB21</f>
        <v>66200</v>
      </c>
      <c r="BC21" s="310">
        <f>'C завтраками| Bed and breakfast'!BC21</f>
        <v>65500</v>
      </c>
      <c r="BD21" s="310">
        <f>'C завтраками| Bed and breakfast'!BD21</f>
        <v>66200</v>
      </c>
      <c r="BE21" s="310">
        <f>'C завтраками| Bed and breakfast'!BE21</f>
        <v>65500</v>
      </c>
      <c r="BF21" s="310">
        <f>'C завтраками| Bed and breakfast'!BF21</f>
        <v>80700</v>
      </c>
      <c r="BG21" s="310">
        <f>'C завтраками| Bed and breakfast'!BG21</f>
        <v>81600</v>
      </c>
      <c r="BH21" s="310">
        <f>'C завтраками| Bed and breakfast'!BH21</f>
        <v>80700</v>
      </c>
      <c r="BI21" s="310">
        <f>'C завтраками| Bed and breakfast'!BI21</f>
        <v>82500</v>
      </c>
      <c r="BJ21" s="310">
        <f>'C завтраками| Bed and breakfast'!BJ21</f>
        <v>83400</v>
      </c>
      <c r="BK21" s="310">
        <f>'C завтраками| Bed and breakfast'!BK21</f>
        <v>83400</v>
      </c>
      <c r="BL21" s="310">
        <f>'C завтраками| Bed and breakfast'!BL21</f>
        <v>83400</v>
      </c>
    </row>
    <row r="22" spans="1:64" s="213" customFormat="1" ht="15.75" customHeight="1" x14ac:dyDescent="0.2">
      <c r="A22" s="158"/>
      <c r="B22" s="311"/>
      <c r="C22" s="311"/>
      <c r="D22" s="311"/>
      <c r="E22" s="311"/>
      <c r="F22" s="311"/>
      <c r="G22" s="311"/>
      <c r="H22" s="311"/>
      <c r="I22" s="311"/>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311"/>
      <c r="AP22" s="311"/>
      <c r="AQ22" s="311"/>
      <c r="AR22" s="311"/>
      <c r="AS22" s="311"/>
      <c r="AT22" s="311"/>
      <c r="AU22" s="311"/>
      <c r="AV22" s="311"/>
      <c r="AW22" s="311"/>
      <c r="AX22" s="311"/>
      <c r="AY22" s="311"/>
      <c r="AZ22" s="311"/>
      <c r="BA22" s="311"/>
      <c r="BB22" s="311"/>
      <c r="BC22" s="311"/>
      <c r="BD22" s="311"/>
      <c r="BE22" s="311"/>
      <c r="BF22" s="311"/>
      <c r="BG22" s="311"/>
      <c r="BH22" s="311"/>
      <c r="BI22" s="311"/>
      <c r="BJ22" s="311"/>
      <c r="BK22" s="311"/>
      <c r="BL22" s="311"/>
    </row>
    <row r="23" spans="1:64" ht="9.6" customHeight="1" x14ac:dyDescent="0.2">
      <c r="B23" s="312"/>
      <c r="C23" s="312"/>
      <c r="D23" s="312"/>
      <c r="E23" s="312"/>
      <c r="F23" s="312"/>
      <c r="G23" s="312"/>
      <c r="H23" s="312"/>
      <c r="I23" s="312"/>
      <c r="J23" s="312"/>
      <c r="K23" s="312"/>
      <c r="L23" s="312"/>
      <c r="M23" s="312"/>
      <c r="N23" s="312"/>
      <c r="O23" s="312"/>
      <c r="P23" s="312"/>
      <c r="Q23" s="312"/>
      <c r="R23" s="312"/>
      <c r="S23" s="312"/>
      <c r="T23" s="312"/>
      <c r="U23" s="312"/>
      <c r="V23" s="312"/>
      <c r="W23" s="312"/>
      <c r="X23" s="312"/>
      <c r="Y23" s="312"/>
      <c r="Z23" s="312"/>
      <c r="AA23" s="312"/>
      <c r="AB23" s="312"/>
      <c r="AC23" s="312"/>
      <c r="AD23" s="312"/>
      <c r="AE23" s="312"/>
      <c r="AF23" s="312"/>
      <c r="AG23" s="312"/>
      <c r="AH23" s="312"/>
      <c r="AI23" s="312"/>
      <c r="AJ23" s="312"/>
      <c r="AK23" s="312"/>
      <c r="AL23" s="312"/>
      <c r="AM23" s="312"/>
      <c r="AN23" s="312"/>
      <c r="AO23" s="312"/>
      <c r="AP23" s="312"/>
      <c r="AQ23" s="312"/>
      <c r="AR23" s="312"/>
      <c r="AS23" s="312"/>
      <c r="AT23" s="312"/>
      <c r="AU23" s="312"/>
      <c r="AV23" s="312"/>
      <c r="AW23" s="312"/>
      <c r="AX23" s="312"/>
      <c r="AY23" s="312"/>
      <c r="AZ23" s="312"/>
      <c r="BA23" s="312"/>
      <c r="BB23" s="312"/>
      <c r="BC23" s="312"/>
      <c r="BD23" s="312"/>
      <c r="BE23" s="312"/>
      <c r="BF23" s="312"/>
      <c r="BG23" s="312"/>
      <c r="BH23" s="312"/>
      <c r="BI23" s="312"/>
      <c r="BJ23" s="312"/>
      <c r="BK23" s="312"/>
      <c r="BL23" s="312"/>
    </row>
    <row r="24" spans="1:64" ht="12.6" customHeight="1" x14ac:dyDescent="0.2">
      <c r="A24" s="157" t="s">
        <v>163</v>
      </c>
      <c r="B24" s="314">
        <f t="shared" ref="B24" si="0">B4</f>
        <v>45824</v>
      </c>
      <c r="C24" s="314">
        <f t="shared" ref="C24:BL24" si="1">C4</f>
        <v>45827</v>
      </c>
      <c r="D24" s="314">
        <f t="shared" si="1"/>
        <v>45829</v>
      </c>
      <c r="E24" s="314">
        <f t="shared" si="1"/>
        <v>45831</v>
      </c>
      <c r="F24" s="314">
        <f t="shared" si="1"/>
        <v>45832</v>
      </c>
      <c r="G24" s="314">
        <f t="shared" si="1"/>
        <v>45835</v>
      </c>
      <c r="H24" s="314">
        <f t="shared" si="1"/>
        <v>45836</v>
      </c>
      <c r="I24" s="314">
        <f t="shared" si="1"/>
        <v>45839</v>
      </c>
      <c r="J24" s="314">
        <f t="shared" si="1"/>
        <v>45847</v>
      </c>
      <c r="K24" s="314">
        <f t="shared" si="1"/>
        <v>45849</v>
      </c>
      <c r="L24" s="314">
        <f t="shared" si="1"/>
        <v>45851</v>
      </c>
      <c r="M24" s="314">
        <f t="shared" si="1"/>
        <v>45852</v>
      </c>
      <c r="N24" s="314">
        <f t="shared" si="1"/>
        <v>45856</v>
      </c>
      <c r="O24" s="314">
        <f t="shared" si="1"/>
        <v>45858</v>
      </c>
      <c r="P24" s="314">
        <f t="shared" si="1"/>
        <v>45860</v>
      </c>
      <c r="Q24" s="314">
        <f t="shared" si="1"/>
        <v>45861</v>
      </c>
      <c r="R24" s="314">
        <f t="shared" si="1"/>
        <v>45863</v>
      </c>
      <c r="S24" s="314">
        <f t="shared" si="1"/>
        <v>45864</v>
      </c>
      <c r="T24" s="314">
        <f t="shared" si="1"/>
        <v>45865</v>
      </c>
      <c r="U24" s="314">
        <f t="shared" si="1"/>
        <v>45867</v>
      </c>
      <c r="V24" s="314">
        <f t="shared" si="1"/>
        <v>45869</v>
      </c>
      <c r="W24" s="314">
        <f t="shared" si="1"/>
        <v>45870</v>
      </c>
      <c r="X24" s="314">
        <f t="shared" si="1"/>
        <v>45873</v>
      </c>
      <c r="Y24" s="314">
        <f t="shared" si="1"/>
        <v>45878</v>
      </c>
      <c r="Z24" s="314">
        <f t="shared" si="1"/>
        <v>45879</v>
      </c>
      <c r="AA24" s="314">
        <f t="shared" si="1"/>
        <v>45880</v>
      </c>
      <c r="AB24" s="314">
        <f t="shared" si="1"/>
        <v>45881</v>
      </c>
      <c r="AC24" s="314">
        <f t="shared" si="1"/>
        <v>45883</v>
      </c>
      <c r="AD24" s="314">
        <f t="shared" si="1"/>
        <v>45887</v>
      </c>
      <c r="AE24" s="314">
        <f t="shared" si="1"/>
        <v>45891</v>
      </c>
      <c r="AF24" s="314">
        <f t="shared" si="1"/>
        <v>45893</v>
      </c>
      <c r="AG24" s="314">
        <f t="shared" si="1"/>
        <v>45896</v>
      </c>
      <c r="AH24" s="314">
        <f t="shared" si="1"/>
        <v>45899</v>
      </c>
      <c r="AI24" s="314">
        <f t="shared" si="1"/>
        <v>45901</v>
      </c>
      <c r="AJ24" s="314">
        <f t="shared" si="1"/>
        <v>45902</v>
      </c>
      <c r="AK24" s="314">
        <f t="shared" si="1"/>
        <v>45905</v>
      </c>
      <c r="AL24" s="314">
        <f t="shared" si="1"/>
        <v>45913</v>
      </c>
      <c r="AM24" s="314">
        <f t="shared" si="1"/>
        <v>45921</v>
      </c>
      <c r="AN24" s="314">
        <f t="shared" si="1"/>
        <v>45931</v>
      </c>
      <c r="AO24" s="314">
        <f t="shared" si="1"/>
        <v>45942</v>
      </c>
      <c r="AP24" s="314">
        <f t="shared" si="1"/>
        <v>45947</v>
      </c>
      <c r="AQ24" s="314">
        <f t="shared" si="1"/>
        <v>45949</v>
      </c>
      <c r="AR24" s="314">
        <f t="shared" si="1"/>
        <v>45954</v>
      </c>
      <c r="AS24" s="314">
        <f t="shared" si="1"/>
        <v>45956</v>
      </c>
      <c r="AT24" s="314">
        <f t="shared" si="1"/>
        <v>45961</v>
      </c>
      <c r="AU24" s="314">
        <f t="shared" si="1"/>
        <v>45962</v>
      </c>
      <c r="AV24" s="314">
        <f t="shared" si="1"/>
        <v>45965</v>
      </c>
      <c r="AW24" s="314">
        <f t="shared" si="1"/>
        <v>45966</v>
      </c>
      <c r="AX24" s="314">
        <f t="shared" si="1"/>
        <v>45968</v>
      </c>
      <c r="AY24" s="314">
        <f t="shared" si="1"/>
        <v>45970</v>
      </c>
      <c r="AZ24" s="314">
        <f t="shared" si="1"/>
        <v>45975</v>
      </c>
      <c r="BA24" s="314">
        <f t="shared" si="1"/>
        <v>45977</v>
      </c>
      <c r="BB24" s="314">
        <f t="shared" si="1"/>
        <v>45982</v>
      </c>
      <c r="BC24" s="314">
        <f t="shared" si="1"/>
        <v>45984</v>
      </c>
      <c r="BD24" s="314">
        <f t="shared" si="1"/>
        <v>45989</v>
      </c>
      <c r="BE24" s="314">
        <f t="shared" si="1"/>
        <v>45991</v>
      </c>
      <c r="BF24" s="314">
        <f t="shared" si="1"/>
        <v>45992</v>
      </c>
      <c r="BG24" s="314">
        <f t="shared" si="1"/>
        <v>45996</v>
      </c>
      <c r="BH24" s="314">
        <f t="shared" si="1"/>
        <v>45998</v>
      </c>
      <c r="BI24" s="314">
        <f t="shared" si="1"/>
        <v>46002</v>
      </c>
      <c r="BJ24" s="314">
        <f t="shared" si="1"/>
        <v>46003</v>
      </c>
      <c r="BK24" s="314">
        <f t="shared" si="1"/>
        <v>46010</v>
      </c>
      <c r="BL24" s="314">
        <f t="shared" si="1"/>
        <v>46012</v>
      </c>
    </row>
    <row r="25" spans="1:64" s="71" customFormat="1" ht="22.5" customHeight="1" x14ac:dyDescent="0.2">
      <c r="A25" s="67" t="s">
        <v>124</v>
      </c>
      <c r="B25" s="314">
        <f t="shared" ref="B25" si="2">B5</f>
        <v>45826</v>
      </c>
      <c r="C25" s="314">
        <f t="shared" ref="C25:BL25" si="3">C5</f>
        <v>45828</v>
      </c>
      <c r="D25" s="314">
        <f t="shared" si="3"/>
        <v>45830</v>
      </c>
      <c r="E25" s="314">
        <f t="shared" si="3"/>
        <v>45831</v>
      </c>
      <c r="F25" s="314">
        <f t="shared" si="3"/>
        <v>45834</v>
      </c>
      <c r="G25" s="314">
        <f t="shared" si="3"/>
        <v>45835</v>
      </c>
      <c r="H25" s="314">
        <f t="shared" si="3"/>
        <v>45838</v>
      </c>
      <c r="I25" s="314">
        <f t="shared" si="3"/>
        <v>45846</v>
      </c>
      <c r="J25" s="314">
        <f t="shared" si="3"/>
        <v>45848</v>
      </c>
      <c r="K25" s="314">
        <f t="shared" si="3"/>
        <v>45850</v>
      </c>
      <c r="L25" s="314">
        <f t="shared" si="3"/>
        <v>45851</v>
      </c>
      <c r="M25" s="314">
        <f t="shared" si="3"/>
        <v>45855</v>
      </c>
      <c r="N25" s="314">
        <f t="shared" si="3"/>
        <v>45857</v>
      </c>
      <c r="O25" s="314">
        <f t="shared" si="3"/>
        <v>45859</v>
      </c>
      <c r="P25" s="314">
        <f t="shared" si="3"/>
        <v>45860</v>
      </c>
      <c r="Q25" s="314">
        <f t="shared" si="3"/>
        <v>45862</v>
      </c>
      <c r="R25" s="314">
        <f t="shared" si="3"/>
        <v>45863</v>
      </c>
      <c r="S25" s="314">
        <f t="shared" si="3"/>
        <v>45864</v>
      </c>
      <c r="T25" s="314">
        <f t="shared" si="3"/>
        <v>45866</v>
      </c>
      <c r="U25" s="314">
        <f t="shared" si="3"/>
        <v>45868</v>
      </c>
      <c r="V25" s="314">
        <f t="shared" si="3"/>
        <v>45869</v>
      </c>
      <c r="W25" s="314">
        <f t="shared" si="3"/>
        <v>45872</v>
      </c>
      <c r="X25" s="314">
        <f t="shared" si="3"/>
        <v>45877</v>
      </c>
      <c r="Y25" s="314">
        <f t="shared" si="3"/>
        <v>45878</v>
      </c>
      <c r="Z25" s="314">
        <f t="shared" si="3"/>
        <v>45879</v>
      </c>
      <c r="AA25" s="314">
        <f t="shared" si="3"/>
        <v>45880</v>
      </c>
      <c r="AB25" s="314">
        <f t="shared" si="3"/>
        <v>45882</v>
      </c>
      <c r="AC25" s="314">
        <f t="shared" si="3"/>
        <v>45886</v>
      </c>
      <c r="AD25" s="314">
        <f t="shared" si="3"/>
        <v>45890</v>
      </c>
      <c r="AE25" s="314">
        <f t="shared" si="3"/>
        <v>45892</v>
      </c>
      <c r="AF25" s="314">
        <f t="shared" si="3"/>
        <v>45895</v>
      </c>
      <c r="AG25" s="314">
        <f t="shared" si="3"/>
        <v>45898</v>
      </c>
      <c r="AH25" s="314">
        <f t="shared" si="3"/>
        <v>45900</v>
      </c>
      <c r="AI25" s="314">
        <f t="shared" si="3"/>
        <v>45901</v>
      </c>
      <c r="AJ25" s="314">
        <f t="shared" si="3"/>
        <v>45904</v>
      </c>
      <c r="AK25" s="314">
        <f t="shared" si="3"/>
        <v>45912</v>
      </c>
      <c r="AL25" s="314">
        <f t="shared" si="3"/>
        <v>45920</v>
      </c>
      <c r="AM25" s="314">
        <f t="shared" si="3"/>
        <v>45930</v>
      </c>
      <c r="AN25" s="314">
        <f t="shared" si="3"/>
        <v>45941</v>
      </c>
      <c r="AO25" s="314">
        <f t="shared" si="3"/>
        <v>45946</v>
      </c>
      <c r="AP25" s="314">
        <f t="shared" si="3"/>
        <v>45948</v>
      </c>
      <c r="AQ25" s="314">
        <f t="shared" si="3"/>
        <v>45953</v>
      </c>
      <c r="AR25" s="314">
        <f t="shared" si="3"/>
        <v>45955</v>
      </c>
      <c r="AS25" s="314">
        <f t="shared" si="3"/>
        <v>45960</v>
      </c>
      <c r="AT25" s="314">
        <f t="shared" si="3"/>
        <v>45961</v>
      </c>
      <c r="AU25" s="314">
        <f t="shared" si="3"/>
        <v>45964</v>
      </c>
      <c r="AV25" s="314">
        <f t="shared" si="3"/>
        <v>45965</v>
      </c>
      <c r="AW25" s="314">
        <f t="shared" si="3"/>
        <v>45967</v>
      </c>
      <c r="AX25" s="314">
        <f t="shared" si="3"/>
        <v>45969</v>
      </c>
      <c r="AY25" s="314">
        <f t="shared" si="3"/>
        <v>45974</v>
      </c>
      <c r="AZ25" s="314">
        <f t="shared" si="3"/>
        <v>45976</v>
      </c>
      <c r="BA25" s="314">
        <f t="shared" si="3"/>
        <v>45981</v>
      </c>
      <c r="BB25" s="314">
        <f t="shared" si="3"/>
        <v>45983</v>
      </c>
      <c r="BC25" s="314">
        <f t="shared" si="3"/>
        <v>45988</v>
      </c>
      <c r="BD25" s="314">
        <f t="shared" si="3"/>
        <v>45990</v>
      </c>
      <c r="BE25" s="314">
        <f t="shared" si="3"/>
        <v>45991</v>
      </c>
      <c r="BF25" s="314">
        <f t="shared" si="3"/>
        <v>45995</v>
      </c>
      <c r="BG25" s="314">
        <f t="shared" si="3"/>
        <v>45997</v>
      </c>
      <c r="BH25" s="314">
        <f t="shared" si="3"/>
        <v>46001</v>
      </c>
      <c r="BI25" s="314">
        <f t="shared" si="3"/>
        <v>46002</v>
      </c>
      <c r="BJ25" s="314">
        <f t="shared" si="3"/>
        <v>46009</v>
      </c>
      <c r="BK25" s="314">
        <f t="shared" si="3"/>
        <v>46011</v>
      </c>
      <c r="BL25" s="314">
        <f t="shared" si="3"/>
        <v>46016</v>
      </c>
    </row>
    <row r="26" spans="1:64" s="96" customFormat="1" ht="10.35" customHeight="1" x14ac:dyDescent="0.2">
      <c r="A26" s="97" t="s">
        <v>136</v>
      </c>
      <c r="B26" s="300"/>
      <c r="C26" s="300"/>
      <c r="D26" s="300"/>
      <c r="E26" s="300"/>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00"/>
      <c r="AM26" s="300"/>
      <c r="AN26" s="300"/>
      <c r="AO26" s="300"/>
      <c r="AP26" s="300"/>
      <c r="AQ26" s="300"/>
      <c r="AR26" s="300"/>
      <c r="AS26" s="300"/>
      <c r="AT26" s="300"/>
      <c r="AU26" s="300"/>
      <c r="AV26" s="300"/>
      <c r="AW26" s="300"/>
      <c r="AX26" s="300"/>
      <c r="AY26" s="300"/>
      <c r="AZ26" s="300"/>
      <c r="BA26" s="300"/>
      <c r="BB26" s="300"/>
      <c r="BC26" s="300"/>
      <c r="BD26" s="300"/>
      <c r="BE26" s="300"/>
      <c r="BF26" s="300"/>
      <c r="BG26" s="300"/>
      <c r="BH26" s="300"/>
      <c r="BI26" s="300"/>
      <c r="BJ26" s="300"/>
      <c r="BK26" s="300"/>
      <c r="BL26" s="300"/>
    </row>
    <row r="27" spans="1:64" s="96" customFormat="1" ht="10.35" customHeight="1" x14ac:dyDescent="0.2">
      <c r="A27" s="98">
        <v>1</v>
      </c>
      <c r="B27" s="310">
        <f t="shared" ref="B27" si="4">ROUND(B7*0.82,)</f>
        <v>11234</v>
      </c>
      <c r="C27" s="310">
        <f t="shared" ref="C27:BL27" si="5">ROUND(C7*0.82,)</f>
        <v>11234</v>
      </c>
      <c r="D27" s="310">
        <f t="shared" si="5"/>
        <v>9676</v>
      </c>
      <c r="E27" s="310">
        <f t="shared" si="5"/>
        <v>14760</v>
      </c>
      <c r="F27" s="310">
        <f t="shared" si="5"/>
        <v>16154</v>
      </c>
      <c r="G27" s="310">
        <f t="shared" si="5"/>
        <v>14760</v>
      </c>
      <c r="H27" s="310">
        <f t="shared" si="5"/>
        <v>9676</v>
      </c>
      <c r="I27" s="310">
        <f t="shared" si="5"/>
        <v>14186</v>
      </c>
      <c r="J27" s="310">
        <f t="shared" si="5"/>
        <v>14760</v>
      </c>
      <c r="K27" s="310">
        <f t="shared" si="5"/>
        <v>14186</v>
      </c>
      <c r="L27" s="310">
        <f t="shared" si="5"/>
        <v>14186</v>
      </c>
      <c r="M27" s="310">
        <f t="shared" si="5"/>
        <v>13202</v>
      </c>
      <c r="N27" s="310">
        <f t="shared" si="5"/>
        <v>13202</v>
      </c>
      <c r="O27" s="310">
        <f t="shared" si="5"/>
        <v>13202</v>
      </c>
      <c r="P27" s="310">
        <f t="shared" si="5"/>
        <v>13202</v>
      </c>
      <c r="Q27" s="310">
        <f t="shared" si="5"/>
        <v>14186</v>
      </c>
      <c r="R27" s="310">
        <f t="shared" si="5"/>
        <v>16154</v>
      </c>
      <c r="S27" s="310">
        <f t="shared" si="5"/>
        <v>14760</v>
      </c>
      <c r="T27" s="310">
        <f t="shared" si="5"/>
        <v>14186</v>
      </c>
      <c r="U27" s="310">
        <f t="shared" si="5"/>
        <v>12218</v>
      </c>
      <c r="V27" s="310">
        <f t="shared" si="5"/>
        <v>11234</v>
      </c>
      <c r="W27" s="310">
        <f t="shared" si="5"/>
        <v>12218</v>
      </c>
      <c r="X27" s="310">
        <f t="shared" si="5"/>
        <v>14186</v>
      </c>
      <c r="Y27" s="310">
        <f t="shared" si="5"/>
        <v>13202</v>
      </c>
      <c r="Z27" s="310">
        <f t="shared" si="5"/>
        <v>13202</v>
      </c>
      <c r="AA27" s="310">
        <f t="shared" si="5"/>
        <v>14186</v>
      </c>
      <c r="AB27" s="310">
        <f t="shared" si="5"/>
        <v>14186</v>
      </c>
      <c r="AC27" s="310">
        <f t="shared" si="5"/>
        <v>14186</v>
      </c>
      <c r="AD27" s="310">
        <f t="shared" si="5"/>
        <v>14186</v>
      </c>
      <c r="AE27" s="310">
        <f t="shared" si="5"/>
        <v>13202</v>
      </c>
      <c r="AF27" s="310">
        <f t="shared" si="5"/>
        <v>13202</v>
      </c>
      <c r="AG27" s="310">
        <f t="shared" si="5"/>
        <v>11234</v>
      </c>
      <c r="AH27" s="310">
        <f t="shared" si="5"/>
        <v>10250</v>
      </c>
      <c r="AI27" s="310">
        <f t="shared" si="5"/>
        <v>10250</v>
      </c>
      <c r="AJ27" s="310">
        <f t="shared" si="5"/>
        <v>11234</v>
      </c>
      <c r="AK27" s="310">
        <f t="shared" si="5"/>
        <v>10250</v>
      </c>
      <c r="AL27" s="310">
        <f t="shared" si="5"/>
        <v>12218</v>
      </c>
      <c r="AM27" s="310">
        <f t="shared" si="5"/>
        <v>10250</v>
      </c>
      <c r="AN27" s="310">
        <f t="shared" si="5"/>
        <v>9758</v>
      </c>
      <c r="AO27" s="310">
        <f t="shared" si="5"/>
        <v>8200</v>
      </c>
      <c r="AP27" s="310">
        <f t="shared" si="5"/>
        <v>8774</v>
      </c>
      <c r="AQ27" s="310">
        <f t="shared" si="5"/>
        <v>8200</v>
      </c>
      <c r="AR27" s="310">
        <f t="shared" si="5"/>
        <v>8774</v>
      </c>
      <c r="AS27" s="310">
        <f t="shared" si="5"/>
        <v>8200</v>
      </c>
      <c r="AT27" s="310">
        <f t="shared" si="5"/>
        <v>8774</v>
      </c>
      <c r="AU27" s="310">
        <f t="shared" si="5"/>
        <v>8774</v>
      </c>
      <c r="AV27" s="310">
        <f t="shared" si="5"/>
        <v>8200</v>
      </c>
      <c r="AW27" s="310">
        <f t="shared" si="5"/>
        <v>7052</v>
      </c>
      <c r="AX27" s="310">
        <f t="shared" si="5"/>
        <v>7626</v>
      </c>
      <c r="AY27" s="310">
        <f t="shared" si="5"/>
        <v>7052</v>
      </c>
      <c r="AZ27" s="310">
        <f t="shared" si="5"/>
        <v>7626</v>
      </c>
      <c r="BA27" s="310">
        <f t="shared" si="5"/>
        <v>7052</v>
      </c>
      <c r="BB27" s="310">
        <f t="shared" si="5"/>
        <v>7626</v>
      </c>
      <c r="BC27" s="310">
        <f t="shared" si="5"/>
        <v>7052</v>
      </c>
      <c r="BD27" s="310">
        <f t="shared" si="5"/>
        <v>7626</v>
      </c>
      <c r="BE27" s="310">
        <f t="shared" si="5"/>
        <v>7052</v>
      </c>
      <c r="BF27" s="310">
        <f t="shared" si="5"/>
        <v>7216</v>
      </c>
      <c r="BG27" s="310">
        <f t="shared" si="5"/>
        <v>7954</v>
      </c>
      <c r="BH27" s="310">
        <f t="shared" si="5"/>
        <v>7216</v>
      </c>
      <c r="BI27" s="310">
        <f t="shared" si="5"/>
        <v>8692</v>
      </c>
      <c r="BJ27" s="310">
        <f t="shared" si="5"/>
        <v>9430</v>
      </c>
      <c r="BK27" s="310">
        <f t="shared" si="5"/>
        <v>9430</v>
      </c>
      <c r="BL27" s="310">
        <f t="shared" si="5"/>
        <v>9430</v>
      </c>
    </row>
    <row r="28" spans="1:64" s="96" customFormat="1" ht="10.35" customHeight="1" x14ac:dyDescent="0.2">
      <c r="A28" s="98">
        <v>2</v>
      </c>
      <c r="B28" s="310">
        <f t="shared" ref="B28" si="6">ROUND(B8*0.82,)</f>
        <v>12792</v>
      </c>
      <c r="C28" s="310">
        <f t="shared" ref="C28:BL28" si="7">ROUND(C8*0.82,)</f>
        <v>12792</v>
      </c>
      <c r="D28" s="310">
        <f t="shared" si="7"/>
        <v>11234</v>
      </c>
      <c r="E28" s="310">
        <f t="shared" si="7"/>
        <v>16318</v>
      </c>
      <c r="F28" s="310">
        <f t="shared" si="7"/>
        <v>17712</v>
      </c>
      <c r="G28" s="310">
        <f t="shared" si="7"/>
        <v>16318</v>
      </c>
      <c r="H28" s="310">
        <f t="shared" si="7"/>
        <v>11234</v>
      </c>
      <c r="I28" s="310">
        <f t="shared" si="7"/>
        <v>15744</v>
      </c>
      <c r="J28" s="310">
        <f t="shared" si="7"/>
        <v>16318</v>
      </c>
      <c r="K28" s="310">
        <f t="shared" si="7"/>
        <v>15744</v>
      </c>
      <c r="L28" s="310">
        <f t="shared" si="7"/>
        <v>15744</v>
      </c>
      <c r="M28" s="310">
        <f t="shared" si="7"/>
        <v>14760</v>
      </c>
      <c r="N28" s="310">
        <f t="shared" si="7"/>
        <v>14760</v>
      </c>
      <c r="O28" s="310">
        <f t="shared" si="7"/>
        <v>14760</v>
      </c>
      <c r="P28" s="310">
        <f t="shared" si="7"/>
        <v>14760</v>
      </c>
      <c r="Q28" s="310">
        <f t="shared" si="7"/>
        <v>15744</v>
      </c>
      <c r="R28" s="310">
        <f t="shared" si="7"/>
        <v>17712</v>
      </c>
      <c r="S28" s="310">
        <f t="shared" si="7"/>
        <v>16318</v>
      </c>
      <c r="T28" s="310">
        <f t="shared" si="7"/>
        <v>15744</v>
      </c>
      <c r="U28" s="310">
        <f t="shared" si="7"/>
        <v>13776</v>
      </c>
      <c r="V28" s="310">
        <f t="shared" si="7"/>
        <v>12792</v>
      </c>
      <c r="W28" s="310">
        <f t="shared" si="7"/>
        <v>13776</v>
      </c>
      <c r="X28" s="310">
        <f t="shared" si="7"/>
        <v>15744</v>
      </c>
      <c r="Y28" s="310">
        <f t="shared" si="7"/>
        <v>14760</v>
      </c>
      <c r="Z28" s="310">
        <f t="shared" si="7"/>
        <v>14760</v>
      </c>
      <c r="AA28" s="310">
        <f t="shared" si="7"/>
        <v>15744</v>
      </c>
      <c r="AB28" s="310">
        <f t="shared" si="7"/>
        <v>15744</v>
      </c>
      <c r="AC28" s="310">
        <f t="shared" si="7"/>
        <v>15744</v>
      </c>
      <c r="AD28" s="310">
        <f t="shared" si="7"/>
        <v>15744</v>
      </c>
      <c r="AE28" s="310">
        <f t="shared" si="7"/>
        <v>14760</v>
      </c>
      <c r="AF28" s="310">
        <f t="shared" si="7"/>
        <v>14760</v>
      </c>
      <c r="AG28" s="310">
        <f t="shared" si="7"/>
        <v>12792</v>
      </c>
      <c r="AH28" s="310">
        <f t="shared" si="7"/>
        <v>11808</v>
      </c>
      <c r="AI28" s="310">
        <f t="shared" si="7"/>
        <v>11808</v>
      </c>
      <c r="AJ28" s="310">
        <f t="shared" si="7"/>
        <v>12792</v>
      </c>
      <c r="AK28" s="310">
        <f t="shared" si="7"/>
        <v>11808</v>
      </c>
      <c r="AL28" s="310">
        <f t="shared" si="7"/>
        <v>13776</v>
      </c>
      <c r="AM28" s="310">
        <f t="shared" si="7"/>
        <v>11808</v>
      </c>
      <c r="AN28" s="310">
        <f t="shared" si="7"/>
        <v>11316</v>
      </c>
      <c r="AO28" s="310">
        <f t="shared" si="7"/>
        <v>9758</v>
      </c>
      <c r="AP28" s="310">
        <f t="shared" si="7"/>
        <v>10332</v>
      </c>
      <c r="AQ28" s="310">
        <f t="shared" si="7"/>
        <v>9758</v>
      </c>
      <c r="AR28" s="310">
        <f t="shared" si="7"/>
        <v>10332</v>
      </c>
      <c r="AS28" s="310">
        <f t="shared" si="7"/>
        <v>9758</v>
      </c>
      <c r="AT28" s="310">
        <f t="shared" si="7"/>
        <v>10332</v>
      </c>
      <c r="AU28" s="310">
        <f t="shared" si="7"/>
        <v>10332</v>
      </c>
      <c r="AV28" s="310">
        <f t="shared" si="7"/>
        <v>9758</v>
      </c>
      <c r="AW28" s="310">
        <f t="shared" si="7"/>
        <v>8610</v>
      </c>
      <c r="AX28" s="310">
        <f t="shared" si="7"/>
        <v>9184</v>
      </c>
      <c r="AY28" s="310">
        <f t="shared" si="7"/>
        <v>8610</v>
      </c>
      <c r="AZ28" s="310">
        <f t="shared" si="7"/>
        <v>9184</v>
      </c>
      <c r="BA28" s="310">
        <f t="shared" si="7"/>
        <v>8610</v>
      </c>
      <c r="BB28" s="310">
        <f t="shared" si="7"/>
        <v>9184</v>
      </c>
      <c r="BC28" s="310">
        <f t="shared" si="7"/>
        <v>8610</v>
      </c>
      <c r="BD28" s="310">
        <f t="shared" si="7"/>
        <v>9184</v>
      </c>
      <c r="BE28" s="310">
        <f t="shared" si="7"/>
        <v>8610</v>
      </c>
      <c r="BF28" s="310">
        <f t="shared" si="7"/>
        <v>8774</v>
      </c>
      <c r="BG28" s="310">
        <f t="shared" si="7"/>
        <v>9512</v>
      </c>
      <c r="BH28" s="310">
        <f t="shared" si="7"/>
        <v>8774</v>
      </c>
      <c r="BI28" s="310">
        <f t="shared" si="7"/>
        <v>10250</v>
      </c>
      <c r="BJ28" s="310">
        <f t="shared" si="7"/>
        <v>10988</v>
      </c>
      <c r="BK28" s="310">
        <f t="shared" si="7"/>
        <v>10988</v>
      </c>
      <c r="BL28" s="310">
        <f t="shared" si="7"/>
        <v>10988</v>
      </c>
    </row>
    <row r="29" spans="1:64" s="96" customFormat="1" ht="10.35" customHeight="1" x14ac:dyDescent="0.2">
      <c r="A29" s="106" t="s">
        <v>147</v>
      </c>
      <c r="B29" s="310"/>
      <c r="C29" s="310"/>
      <c r="D29" s="310"/>
      <c r="E29" s="310"/>
      <c r="F29" s="310"/>
      <c r="G29" s="310"/>
      <c r="H29" s="310"/>
      <c r="I29" s="310"/>
      <c r="J29" s="310"/>
      <c r="K29" s="310"/>
      <c r="L29" s="310"/>
      <c r="M29" s="310"/>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310"/>
      <c r="AL29" s="310"/>
      <c r="AM29" s="310"/>
      <c r="AN29" s="310"/>
      <c r="AO29" s="310"/>
      <c r="AP29" s="310"/>
      <c r="AQ29" s="310"/>
      <c r="AR29" s="310"/>
      <c r="AS29" s="310"/>
      <c r="AT29" s="310"/>
      <c r="AU29" s="310"/>
      <c r="AV29" s="310"/>
      <c r="AW29" s="310"/>
      <c r="AX29" s="310"/>
      <c r="AY29" s="310"/>
      <c r="AZ29" s="310"/>
      <c r="BA29" s="310"/>
      <c r="BB29" s="310"/>
      <c r="BC29" s="310"/>
      <c r="BD29" s="310"/>
      <c r="BE29" s="310"/>
      <c r="BF29" s="310"/>
      <c r="BG29" s="310"/>
      <c r="BH29" s="310"/>
      <c r="BI29" s="310"/>
      <c r="BJ29" s="310"/>
      <c r="BK29" s="310"/>
      <c r="BL29" s="310"/>
    </row>
    <row r="30" spans="1:64" s="96" customFormat="1" ht="10.35" customHeight="1" x14ac:dyDescent="0.2">
      <c r="A30" s="98">
        <v>1</v>
      </c>
      <c r="B30" s="310">
        <f t="shared" ref="B30" si="8">ROUND(B10*0.82,)</f>
        <v>13694</v>
      </c>
      <c r="C30" s="310">
        <f t="shared" ref="C30:BL30" si="9">ROUND(C10*0.82,)</f>
        <v>13694</v>
      </c>
      <c r="D30" s="310">
        <f t="shared" si="9"/>
        <v>12136</v>
      </c>
      <c r="E30" s="310">
        <f t="shared" si="9"/>
        <v>17220</v>
      </c>
      <c r="F30" s="310">
        <f t="shared" si="9"/>
        <v>18614</v>
      </c>
      <c r="G30" s="310">
        <f t="shared" si="9"/>
        <v>17220</v>
      </c>
      <c r="H30" s="310">
        <f t="shared" si="9"/>
        <v>12136</v>
      </c>
      <c r="I30" s="310">
        <f t="shared" si="9"/>
        <v>16646</v>
      </c>
      <c r="J30" s="310">
        <f t="shared" si="9"/>
        <v>17220</v>
      </c>
      <c r="K30" s="310">
        <f t="shared" si="9"/>
        <v>16646</v>
      </c>
      <c r="L30" s="310">
        <f t="shared" si="9"/>
        <v>16646</v>
      </c>
      <c r="M30" s="310">
        <f t="shared" si="9"/>
        <v>15662</v>
      </c>
      <c r="N30" s="310">
        <f t="shared" si="9"/>
        <v>15662</v>
      </c>
      <c r="O30" s="310">
        <f t="shared" si="9"/>
        <v>15662</v>
      </c>
      <c r="P30" s="310">
        <f t="shared" si="9"/>
        <v>15662</v>
      </c>
      <c r="Q30" s="310">
        <f t="shared" si="9"/>
        <v>16646</v>
      </c>
      <c r="R30" s="310">
        <f t="shared" si="9"/>
        <v>18614</v>
      </c>
      <c r="S30" s="310">
        <f t="shared" si="9"/>
        <v>17220</v>
      </c>
      <c r="T30" s="310">
        <f t="shared" si="9"/>
        <v>16646</v>
      </c>
      <c r="U30" s="310">
        <f t="shared" si="9"/>
        <v>14678</v>
      </c>
      <c r="V30" s="310">
        <f t="shared" si="9"/>
        <v>13694</v>
      </c>
      <c r="W30" s="310">
        <f t="shared" si="9"/>
        <v>14678</v>
      </c>
      <c r="X30" s="310">
        <f t="shared" si="9"/>
        <v>16646</v>
      </c>
      <c r="Y30" s="310">
        <f t="shared" si="9"/>
        <v>15662</v>
      </c>
      <c r="Z30" s="310">
        <f t="shared" si="9"/>
        <v>15662</v>
      </c>
      <c r="AA30" s="310">
        <f t="shared" si="9"/>
        <v>16646</v>
      </c>
      <c r="AB30" s="310">
        <f t="shared" si="9"/>
        <v>16646</v>
      </c>
      <c r="AC30" s="310">
        <f t="shared" si="9"/>
        <v>16646</v>
      </c>
      <c r="AD30" s="310">
        <f t="shared" si="9"/>
        <v>16646</v>
      </c>
      <c r="AE30" s="310">
        <f t="shared" si="9"/>
        <v>15662</v>
      </c>
      <c r="AF30" s="310">
        <f t="shared" si="9"/>
        <v>15662</v>
      </c>
      <c r="AG30" s="310">
        <f t="shared" si="9"/>
        <v>13694</v>
      </c>
      <c r="AH30" s="310">
        <f t="shared" si="9"/>
        <v>12710</v>
      </c>
      <c r="AI30" s="310">
        <f t="shared" si="9"/>
        <v>12710</v>
      </c>
      <c r="AJ30" s="310">
        <f t="shared" si="9"/>
        <v>13694</v>
      </c>
      <c r="AK30" s="310">
        <f t="shared" si="9"/>
        <v>12710</v>
      </c>
      <c r="AL30" s="310">
        <f t="shared" si="9"/>
        <v>14678</v>
      </c>
      <c r="AM30" s="310">
        <f t="shared" si="9"/>
        <v>12710</v>
      </c>
      <c r="AN30" s="310">
        <f t="shared" si="9"/>
        <v>11398</v>
      </c>
      <c r="AO30" s="310">
        <f t="shared" si="9"/>
        <v>9840</v>
      </c>
      <c r="AP30" s="310">
        <f t="shared" si="9"/>
        <v>10414</v>
      </c>
      <c r="AQ30" s="310">
        <f t="shared" si="9"/>
        <v>9840</v>
      </c>
      <c r="AR30" s="310">
        <f t="shared" si="9"/>
        <v>10414</v>
      </c>
      <c r="AS30" s="310">
        <f t="shared" si="9"/>
        <v>9840</v>
      </c>
      <c r="AT30" s="310">
        <f t="shared" si="9"/>
        <v>10414</v>
      </c>
      <c r="AU30" s="310">
        <f t="shared" si="9"/>
        <v>10414</v>
      </c>
      <c r="AV30" s="310">
        <f t="shared" si="9"/>
        <v>9840</v>
      </c>
      <c r="AW30" s="310">
        <f t="shared" si="9"/>
        <v>8692</v>
      </c>
      <c r="AX30" s="310">
        <f t="shared" si="9"/>
        <v>9266</v>
      </c>
      <c r="AY30" s="310">
        <f t="shared" si="9"/>
        <v>8692</v>
      </c>
      <c r="AZ30" s="310">
        <f t="shared" si="9"/>
        <v>9266</v>
      </c>
      <c r="BA30" s="310">
        <f t="shared" si="9"/>
        <v>8692</v>
      </c>
      <c r="BB30" s="310">
        <f t="shared" si="9"/>
        <v>9266</v>
      </c>
      <c r="BC30" s="310">
        <f t="shared" si="9"/>
        <v>8692</v>
      </c>
      <c r="BD30" s="310">
        <f t="shared" si="9"/>
        <v>9266</v>
      </c>
      <c r="BE30" s="310">
        <f t="shared" si="9"/>
        <v>8692</v>
      </c>
      <c r="BF30" s="310">
        <f t="shared" si="9"/>
        <v>9676</v>
      </c>
      <c r="BG30" s="310">
        <f t="shared" si="9"/>
        <v>10414</v>
      </c>
      <c r="BH30" s="310">
        <f t="shared" si="9"/>
        <v>9676</v>
      </c>
      <c r="BI30" s="310">
        <f t="shared" si="9"/>
        <v>11152</v>
      </c>
      <c r="BJ30" s="310">
        <f t="shared" si="9"/>
        <v>11890</v>
      </c>
      <c r="BK30" s="310">
        <f t="shared" si="9"/>
        <v>11890</v>
      </c>
      <c r="BL30" s="310">
        <f t="shared" si="9"/>
        <v>11890</v>
      </c>
    </row>
    <row r="31" spans="1:64" s="96" customFormat="1" ht="10.35" customHeight="1" x14ac:dyDescent="0.2">
      <c r="A31" s="98">
        <v>2</v>
      </c>
      <c r="B31" s="310">
        <f t="shared" ref="B31" si="10">ROUND(B11*0.82,)</f>
        <v>15252</v>
      </c>
      <c r="C31" s="310">
        <f t="shared" ref="C31:BL31" si="11">ROUND(C11*0.82,)</f>
        <v>15252</v>
      </c>
      <c r="D31" s="310">
        <f t="shared" si="11"/>
        <v>13694</v>
      </c>
      <c r="E31" s="310">
        <f t="shared" si="11"/>
        <v>18778</v>
      </c>
      <c r="F31" s="310">
        <f t="shared" si="11"/>
        <v>20172</v>
      </c>
      <c r="G31" s="310">
        <f t="shared" si="11"/>
        <v>18778</v>
      </c>
      <c r="H31" s="310">
        <f t="shared" si="11"/>
        <v>13694</v>
      </c>
      <c r="I31" s="310">
        <f t="shared" si="11"/>
        <v>18204</v>
      </c>
      <c r="J31" s="310">
        <f t="shared" si="11"/>
        <v>18778</v>
      </c>
      <c r="K31" s="310">
        <f t="shared" si="11"/>
        <v>18204</v>
      </c>
      <c r="L31" s="310">
        <f t="shared" si="11"/>
        <v>18204</v>
      </c>
      <c r="M31" s="310">
        <f t="shared" si="11"/>
        <v>17220</v>
      </c>
      <c r="N31" s="310">
        <f t="shared" si="11"/>
        <v>17220</v>
      </c>
      <c r="O31" s="310">
        <f t="shared" si="11"/>
        <v>17220</v>
      </c>
      <c r="P31" s="310">
        <f t="shared" si="11"/>
        <v>17220</v>
      </c>
      <c r="Q31" s="310">
        <f t="shared" si="11"/>
        <v>18204</v>
      </c>
      <c r="R31" s="310">
        <f t="shared" si="11"/>
        <v>20172</v>
      </c>
      <c r="S31" s="310">
        <f t="shared" si="11"/>
        <v>18778</v>
      </c>
      <c r="T31" s="310">
        <f t="shared" si="11"/>
        <v>18204</v>
      </c>
      <c r="U31" s="310">
        <f t="shared" si="11"/>
        <v>16236</v>
      </c>
      <c r="V31" s="310">
        <f t="shared" si="11"/>
        <v>15252</v>
      </c>
      <c r="W31" s="310">
        <f t="shared" si="11"/>
        <v>16236</v>
      </c>
      <c r="X31" s="310">
        <f t="shared" si="11"/>
        <v>18204</v>
      </c>
      <c r="Y31" s="310">
        <f t="shared" si="11"/>
        <v>17220</v>
      </c>
      <c r="Z31" s="310">
        <f t="shared" si="11"/>
        <v>17220</v>
      </c>
      <c r="AA31" s="310">
        <f t="shared" si="11"/>
        <v>18204</v>
      </c>
      <c r="AB31" s="310">
        <f t="shared" si="11"/>
        <v>18204</v>
      </c>
      <c r="AC31" s="310">
        <f t="shared" si="11"/>
        <v>18204</v>
      </c>
      <c r="AD31" s="310">
        <f t="shared" si="11"/>
        <v>18204</v>
      </c>
      <c r="AE31" s="310">
        <f t="shared" si="11"/>
        <v>17220</v>
      </c>
      <c r="AF31" s="310">
        <f t="shared" si="11"/>
        <v>17220</v>
      </c>
      <c r="AG31" s="310">
        <f t="shared" si="11"/>
        <v>15252</v>
      </c>
      <c r="AH31" s="310">
        <f t="shared" si="11"/>
        <v>14268</v>
      </c>
      <c r="AI31" s="310">
        <f t="shared" si="11"/>
        <v>14268</v>
      </c>
      <c r="AJ31" s="310">
        <f t="shared" si="11"/>
        <v>15252</v>
      </c>
      <c r="AK31" s="310">
        <f t="shared" si="11"/>
        <v>14268</v>
      </c>
      <c r="AL31" s="310">
        <f t="shared" si="11"/>
        <v>16236</v>
      </c>
      <c r="AM31" s="310">
        <f t="shared" si="11"/>
        <v>14268</v>
      </c>
      <c r="AN31" s="310">
        <f t="shared" si="11"/>
        <v>12956</v>
      </c>
      <c r="AO31" s="310">
        <f t="shared" si="11"/>
        <v>11398</v>
      </c>
      <c r="AP31" s="310">
        <f t="shared" si="11"/>
        <v>11972</v>
      </c>
      <c r="AQ31" s="310">
        <f t="shared" si="11"/>
        <v>11398</v>
      </c>
      <c r="AR31" s="310">
        <f t="shared" si="11"/>
        <v>11972</v>
      </c>
      <c r="AS31" s="310">
        <f t="shared" si="11"/>
        <v>11398</v>
      </c>
      <c r="AT31" s="310">
        <f t="shared" si="11"/>
        <v>11972</v>
      </c>
      <c r="AU31" s="310">
        <f t="shared" si="11"/>
        <v>11972</v>
      </c>
      <c r="AV31" s="310">
        <f t="shared" si="11"/>
        <v>11398</v>
      </c>
      <c r="AW31" s="310">
        <f t="shared" si="11"/>
        <v>10250</v>
      </c>
      <c r="AX31" s="310">
        <f t="shared" si="11"/>
        <v>10824</v>
      </c>
      <c r="AY31" s="310">
        <f t="shared" si="11"/>
        <v>10250</v>
      </c>
      <c r="AZ31" s="310">
        <f t="shared" si="11"/>
        <v>10824</v>
      </c>
      <c r="BA31" s="310">
        <f t="shared" si="11"/>
        <v>10250</v>
      </c>
      <c r="BB31" s="310">
        <f t="shared" si="11"/>
        <v>10824</v>
      </c>
      <c r="BC31" s="310">
        <f t="shared" si="11"/>
        <v>10250</v>
      </c>
      <c r="BD31" s="310">
        <f t="shared" si="11"/>
        <v>10824</v>
      </c>
      <c r="BE31" s="310">
        <f t="shared" si="11"/>
        <v>10250</v>
      </c>
      <c r="BF31" s="310">
        <f t="shared" si="11"/>
        <v>11234</v>
      </c>
      <c r="BG31" s="310">
        <f t="shared" si="11"/>
        <v>11972</v>
      </c>
      <c r="BH31" s="310">
        <f t="shared" si="11"/>
        <v>11234</v>
      </c>
      <c r="BI31" s="310">
        <f t="shared" si="11"/>
        <v>12710</v>
      </c>
      <c r="BJ31" s="310">
        <f t="shared" si="11"/>
        <v>13448</v>
      </c>
      <c r="BK31" s="310">
        <f t="shared" si="11"/>
        <v>13448</v>
      </c>
      <c r="BL31" s="310">
        <f t="shared" si="11"/>
        <v>13448</v>
      </c>
    </row>
    <row r="32" spans="1:64" s="96" customFormat="1" ht="10.35" customHeight="1" x14ac:dyDescent="0.2">
      <c r="A32" s="97" t="s">
        <v>135</v>
      </c>
      <c r="B32" s="310"/>
      <c r="C32" s="310"/>
      <c r="D32" s="310"/>
      <c r="E32" s="310"/>
      <c r="F32" s="310"/>
      <c r="G32" s="310"/>
      <c r="H32" s="310"/>
      <c r="I32" s="310"/>
      <c r="J32" s="310"/>
      <c r="K32" s="310"/>
      <c r="L32" s="310"/>
      <c r="M32" s="310"/>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310"/>
      <c r="AK32" s="310"/>
      <c r="AL32" s="310"/>
      <c r="AM32" s="310"/>
      <c r="AN32" s="310"/>
      <c r="AO32" s="310"/>
      <c r="AP32" s="310"/>
      <c r="AQ32" s="310"/>
      <c r="AR32" s="310"/>
      <c r="AS32" s="310"/>
      <c r="AT32" s="310"/>
      <c r="AU32" s="310"/>
      <c r="AV32" s="310"/>
      <c r="AW32" s="310"/>
      <c r="AX32" s="310"/>
      <c r="AY32" s="310"/>
      <c r="AZ32" s="310"/>
      <c r="BA32" s="310"/>
      <c r="BB32" s="310"/>
      <c r="BC32" s="310"/>
      <c r="BD32" s="310"/>
      <c r="BE32" s="310"/>
      <c r="BF32" s="310"/>
      <c r="BG32" s="310"/>
      <c r="BH32" s="310"/>
      <c r="BI32" s="310"/>
      <c r="BJ32" s="310"/>
      <c r="BK32" s="310"/>
      <c r="BL32" s="310"/>
    </row>
    <row r="33" spans="1:64" s="96" customFormat="1" ht="10.35" customHeight="1" x14ac:dyDescent="0.2">
      <c r="A33" s="99">
        <v>1</v>
      </c>
      <c r="B33" s="310">
        <f t="shared" ref="B33" si="12">ROUND(B13*0.82,)</f>
        <v>20254</v>
      </c>
      <c r="C33" s="310">
        <f t="shared" ref="C33:BL33" si="13">ROUND(C13*0.82,)</f>
        <v>20254</v>
      </c>
      <c r="D33" s="310">
        <f t="shared" si="13"/>
        <v>18696</v>
      </c>
      <c r="E33" s="310">
        <f t="shared" si="13"/>
        <v>23780</v>
      </c>
      <c r="F33" s="310">
        <f t="shared" si="13"/>
        <v>25174</v>
      </c>
      <c r="G33" s="310">
        <f t="shared" si="13"/>
        <v>23780</v>
      </c>
      <c r="H33" s="310">
        <f t="shared" si="13"/>
        <v>18696</v>
      </c>
      <c r="I33" s="310">
        <f t="shared" si="13"/>
        <v>23206</v>
      </c>
      <c r="J33" s="310">
        <f t="shared" si="13"/>
        <v>23780</v>
      </c>
      <c r="K33" s="310">
        <f t="shared" si="13"/>
        <v>23206</v>
      </c>
      <c r="L33" s="310">
        <f t="shared" si="13"/>
        <v>23206</v>
      </c>
      <c r="M33" s="310">
        <f t="shared" si="13"/>
        <v>22222</v>
      </c>
      <c r="N33" s="310">
        <f t="shared" si="13"/>
        <v>22222</v>
      </c>
      <c r="O33" s="310">
        <f t="shared" si="13"/>
        <v>22222</v>
      </c>
      <c r="P33" s="310">
        <f t="shared" si="13"/>
        <v>22222</v>
      </c>
      <c r="Q33" s="310">
        <f t="shared" si="13"/>
        <v>23206</v>
      </c>
      <c r="R33" s="310">
        <f t="shared" si="13"/>
        <v>25174</v>
      </c>
      <c r="S33" s="310">
        <f t="shared" si="13"/>
        <v>23780</v>
      </c>
      <c r="T33" s="310">
        <f t="shared" si="13"/>
        <v>23206</v>
      </c>
      <c r="U33" s="310">
        <f t="shared" si="13"/>
        <v>21238</v>
      </c>
      <c r="V33" s="310">
        <f t="shared" si="13"/>
        <v>20254</v>
      </c>
      <c r="W33" s="310">
        <f t="shared" si="13"/>
        <v>21238</v>
      </c>
      <c r="X33" s="310">
        <f t="shared" si="13"/>
        <v>23206</v>
      </c>
      <c r="Y33" s="310">
        <f t="shared" si="13"/>
        <v>22222</v>
      </c>
      <c r="Z33" s="310">
        <f t="shared" si="13"/>
        <v>22222</v>
      </c>
      <c r="AA33" s="310">
        <f t="shared" si="13"/>
        <v>23206</v>
      </c>
      <c r="AB33" s="310">
        <f t="shared" si="13"/>
        <v>23206</v>
      </c>
      <c r="AC33" s="310">
        <f t="shared" si="13"/>
        <v>23206</v>
      </c>
      <c r="AD33" s="310">
        <f t="shared" si="13"/>
        <v>23206</v>
      </c>
      <c r="AE33" s="310">
        <f t="shared" si="13"/>
        <v>22222</v>
      </c>
      <c r="AF33" s="310">
        <f t="shared" si="13"/>
        <v>22222</v>
      </c>
      <c r="AG33" s="310">
        <f t="shared" si="13"/>
        <v>20254</v>
      </c>
      <c r="AH33" s="310">
        <f t="shared" si="13"/>
        <v>19270</v>
      </c>
      <c r="AI33" s="310">
        <f t="shared" si="13"/>
        <v>19270</v>
      </c>
      <c r="AJ33" s="310">
        <f t="shared" si="13"/>
        <v>20254</v>
      </c>
      <c r="AK33" s="310">
        <f t="shared" si="13"/>
        <v>19270</v>
      </c>
      <c r="AL33" s="310">
        <f t="shared" si="13"/>
        <v>21238</v>
      </c>
      <c r="AM33" s="310">
        <f t="shared" si="13"/>
        <v>19270</v>
      </c>
      <c r="AN33" s="310">
        <f t="shared" si="13"/>
        <v>17138</v>
      </c>
      <c r="AO33" s="310">
        <f t="shared" si="13"/>
        <v>15580</v>
      </c>
      <c r="AP33" s="310">
        <f t="shared" si="13"/>
        <v>16154</v>
      </c>
      <c r="AQ33" s="310">
        <f t="shared" si="13"/>
        <v>15580</v>
      </c>
      <c r="AR33" s="310">
        <f t="shared" si="13"/>
        <v>16154</v>
      </c>
      <c r="AS33" s="310">
        <f t="shared" si="13"/>
        <v>15580</v>
      </c>
      <c r="AT33" s="310">
        <f t="shared" si="13"/>
        <v>16154</v>
      </c>
      <c r="AU33" s="310">
        <f t="shared" si="13"/>
        <v>16154</v>
      </c>
      <c r="AV33" s="310">
        <f t="shared" si="13"/>
        <v>15580</v>
      </c>
      <c r="AW33" s="310">
        <f t="shared" si="13"/>
        <v>14432</v>
      </c>
      <c r="AX33" s="310">
        <f t="shared" si="13"/>
        <v>15006</v>
      </c>
      <c r="AY33" s="310">
        <f t="shared" si="13"/>
        <v>14432</v>
      </c>
      <c r="AZ33" s="310">
        <f t="shared" si="13"/>
        <v>15006</v>
      </c>
      <c r="BA33" s="310">
        <f t="shared" si="13"/>
        <v>14432</v>
      </c>
      <c r="BB33" s="310">
        <f t="shared" si="13"/>
        <v>15006</v>
      </c>
      <c r="BC33" s="310">
        <f t="shared" si="13"/>
        <v>14432</v>
      </c>
      <c r="BD33" s="310">
        <f t="shared" si="13"/>
        <v>15006</v>
      </c>
      <c r="BE33" s="310">
        <f t="shared" si="13"/>
        <v>14432</v>
      </c>
      <c r="BF33" s="310">
        <f t="shared" si="13"/>
        <v>14596</v>
      </c>
      <c r="BG33" s="310">
        <f t="shared" si="13"/>
        <v>15334</v>
      </c>
      <c r="BH33" s="310">
        <f t="shared" si="13"/>
        <v>14596</v>
      </c>
      <c r="BI33" s="310">
        <f t="shared" si="13"/>
        <v>16072</v>
      </c>
      <c r="BJ33" s="310">
        <f t="shared" si="13"/>
        <v>16810</v>
      </c>
      <c r="BK33" s="310">
        <f t="shared" si="13"/>
        <v>16810</v>
      </c>
      <c r="BL33" s="310">
        <f t="shared" si="13"/>
        <v>16810</v>
      </c>
    </row>
    <row r="34" spans="1:64" s="96" customFormat="1" ht="10.35" customHeight="1" x14ac:dyDescent="0.2">
      <c r="A34" s="99">
        <v>2</v>
      </c>
      <c r="B34" s="310">
        <f t="shared" ref="B34" si="14">ROUND(B14*0.82,)</f>
        <v>21812</v>
      </c>
      <c r="C34" s="310">
        <f t="shared" ref="C34:BL34" si="15">ROUND(C14*0.82,)</f>
        <v>21812</v>
      </c>
      <c r="D34" s="310">
        <f t="shared" si="15"/>
        <v>20254</v>
      </c>
      <c r="E34" s="310">
        <f t="shared" si="15"/>
        <v>25338</v>
      </c>
      <c r="F34" s="310">
        <f t="shared" si="15"/>
        <v>26732</v>
      </c>
      <c r="G34" s="310">
        <f t="shared" si="15"/>
        <v>25338</v>
      </c>
      <c r="H34" s="310">
        <f t="shared" si="15"/>
        <v>20254</v>
      </c>
      <c r="I34" s="310">
        <f t="shared" si="15"/>
        <v>24764</v>
      </c>
      <c r="J34" s="310">
        <f t="shared" si="15"/>
        <v>25338</v>
      </c>
      <c r="K34" s="310">
        <f t="shared" si="15"/>
        <v>24764</v>
      </c>
      <c r="L34" s="310">
        <f t="shared" si="15"/>
        <v>24764</v>
      </c>
      <c r="M34" s="310">
        <f t="shared" si="15"/>
        <v>23780</v>
      </c>
      <c r="N34" s="310">
        <f t="shared" si="15"/>
        <v>23780</v>
      </c>
      <c r="O34" s="310">
        <f t="shared" si="15"/>
        <v>23780</v>
      </c>
      <c r="P34" s="310">
        <f t="shared" si="15"/>
        <v>23780</v>
      </c>
      <c r="Q34" s="310">
        <f t="shared" si="15"/>
        <v>24764</v>
      </c>
      <c r="R34" s="310">
        <f t="shared" si="15"/>
        <v>26732</v>
      </c>
      <c r="S34" s="310">
        <f t="shared" si="15"/>
        <v>25338</v>
      </c>
      <c r="T34" s="310">
        <f t="shared" si="15"/>
        <v>24764</v>
      </c>
      <c r="U34" s="310">
        <f t="shared" si="15"/>
        <v>22796</v>
      </c>
      <c r="V34" s="310">
        <f t="shared" si="15"/>
        <v>21812</v>
      </c>
      <c r="W34" s="310">
        <f t="shared" si="15"/>
        <v>22796</v>
      </c>
      <c r="X34" s="310">
        <f t="shared" si="15"/>
        <v>24764</v>
      </c>
      <c r="Y34" s="310">
        <f t="shared" si="15"/>
        <v>23780</v>
      </c>
      <c r="Z34" s="310">
        <f t="shared" si="15"/>
        <v>23780</v>
      </c>
      <c r="AA34" s="310">
        <f t="shared" si="15"/>
        <v>24764</v>
      </c>
      <c r="AB34" s="310">
        <f t="shared" si="15"/>
        <v>24764</v>
      </c>
      <c r="AC34" s="310">
        <f t="shared" si="15"/>
        <v>24764</v>
      </c>
      <c r="AD34" s="310">
        <f t="shared" si="15"/>
        <v>24764</v>
      </c>
      <c r="AE34" s="310">
        <f t="shared" si="15"/>
        <v>23780</v>
      </c>
      <c r="AF34" s="310">
        <f t="shared" si="15"/>
        <v>23780</v>
      </c>
      <c r="AG34" s="310">
        <f t="shared" si="15"/>
        <v>21812</v>
      </c>
      <c r="AH34" s="310">
        <f t="shared" si="15"/>
        <v>20828</v>
      </c>
      <c r="AI34" s="310">
        <f t="shared" si="15"/>
        <v>20828</v>
      </c>
      <c r="AJ34" s="310">
        <f t="shared" si="15"/>
        <v>21812</v>
      </c>
      <c r="AK34" s="310">
        <f t="shared" si="15"/>
        <v>20828</v>
      </c>
      <c r="AL34" s="310">
        <f t="shared" si="15"/>
        <v>22796</v>
      </c>
      <c r="AM34" s="310">
        <f t="shared" si="15"/>
        <v>20828</v>
      </c>
      <c r="AN34" s="310">
        <f t="shared" si="15"/>
        <v>18696</v>
      </c>
      <c r="AO34" s="310">
        <f t="shared" si="15"/>
        <v>17138</v>
      </c>
      <c r="AP34" s="310">
        <f t="shared" si="15"/>
        <v>17712</v>
      </c>
      <c r="AQ34" s="310">
        <f t="shared" si="15"/>
        <v>17138</v>
      </c>
      <c r="AR34" s="310">
        <f t="shared" si="15"/>
        <v>17712</v>
      </c>
      <c r="AS34" s="310">
        <f t="shared" si="15"/>
        <v>17138</v>
      </c>
      <c r="AT34" s="310">
        <f t="shared" si="15"/>
        <v>17712</v>
      </c>
      <c r="AU34" s="310">
        <f t="shared" si="15"/>
        <v>17712</v>
      </c>
      <c r="AV34" s="310">
        <f t="shared" si="15"/>
        <v>17138</v>
      </c>
      <c r="AW34" s="310">
        <f t="shared" si="15"/>
        <v>15990</v>
      </c>
      <c r="AX34" s="310">
        <f t="shared" si="15"/>
        <v>16564</v>
      </c>
      <c r="AY34" s="310">
        <f t="shared" si="15"/>
        <v>15990</v>
      </c>
      <c r="AZ34" s="310">
        <f t="shared" si="15"/>
        <v>16564</v>
      </c>
      <c r="BA34" s="310">
        <f t="shared" si="15"/>
        <v>15990</v>
      </c>
      <c r="BB34" s="310">
        <f t="shared" si="15"/>
        <v>16564</v>
      </c>
      <c r="BC34" s="310">
        <f t="shared" si="15"/>
        <v>15990</v>
      </c>
      <c r="BD34" s="310">
        <f t="shared" si="15"/>
        <v>16564</v>
      </c>
      <c r="BE34" s="310">
        <f t="shared" si="15"/>
        <v>15990</v>
      </c>
      <c r="BF34" s="310">
        <f t="shared" si="15"/>
        <v>16154</v>
      </c>
      <c r="BG34" s="310">
        <f t="shared" si="15"/>
        <v>16892</v>
      </c>
      <c r="BH34" s="310">
        <f t="shared" si="15"/>
        <v>16154</v>
      </c>
      <c r="BI34" s="310">
        <f t="shared" si="15"/>
        <v>17630</v>
      </c>
      <c r="BJ34" s="310">
        <f t="shared" si="15"/>
        <v>18368</v>
      </c>
      <c r="BK34" s="310">
        <f t="shared" si="15"/>
        <v>18368</v>
      </c>
      <c r="BL34" s="310">
        <f t="shared" si="15"/>
        <v>18368</v>
      </c>
    </row>
    <row r="35" spans="1:64" s="96" customFormat="1" ht="10.35" customHeight="1" x14ac:dyDescent="0.2">
      <c r="A35" s="97" t="s">
        <v>137</v>
      </c>
      <c r="B35" s="310"/>
      <c r="C35" s="310"/>
      <c r="D35" s="310"/>
      <c r="E35" s="310"/>
      <c r="F35" s="310"/>
      <c r="G35" s="310"/>
      <c r="H35" s="310"/>
      <c r="I35" s="310"/>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0"/>
      <c r="AG35" s="310"/>
      <c r="AH35" s="310"/>
      <c r="AI35" s="310"/>
      <c r="AJ35" s="310"/>
      <c r="AK35" s="310"/>
      <c r="AL35" s="310"/>
      <c r="AM35" s="310"/>
      <c r="AN35" s="310"/>
      <c r="AO35" s="310"/>
      <c r="AP35" s="310"/>
      <c r="AQ35" s="310"/>
      <c r="AR35" s="310"/>
      <c r="AS35" s="310"/>
      <c r="AT35" s="310"/>
      <c r="AU35" s="310"/>
      <c r="AV35" s="310"/>
      <c r="AW35" s="310"/>
      <c r="AX35" s="310"/>
      <c r="AY35" s="310"/>
      <c r="AZ35" s="310"/>
      <c r="BA35" s="310"/>
      <c r="BB35" s="310"/>
      <c r="BC35" s="310"/>
      <c r="BD35" s="310"/>
      <c r="BE35" s="310"/>
      <c r="BF35" s="310"/>
      <c r="BG35" s="310"/>
      <c r="BH35" s="310"/>
      <c r="BI35" s="310"/>
      <c r="BJ35" s="310"/>
      <c r="BK35" s="310"/>
      <c r="BL35" s="310"/>
    </row>
    <row r="36" spans="1:64" s="96" customFormat="1" ht="10.35" customHeight="1" x14ac:dyDescent="0.2">
      <c r="A36" s="99">
        <v>1</v>
      </c>
      <c r="B36" s="310">
        <f t="shared" ref="B36" si="16">ROUND(B16*0.82,)</f>
        <v>24354</v>
      </c>
      <c r="C36" s="310">
        <f t="shared" ref="C36:BL36" si="17">ROUND(C16*0.82,)</f>
        <v>24354</v>
      </c>
      <c r="D36" s="310">
        <f t="shared" si="17"/>
        <v>22796</v>
      </c>
      <c r="E36" s="310">
        <f t="shared" si="17"/>
        <v>27880</v>
      </c>
      <c r="F36" s="310">
        <f t="shared" si="17"/>
        <v>29274</v>
      </c>
      <c r="G36" s="310">
        <f t="shared" si="17"/>
        <v>27880</v>
      </c>
      <c r="H36" s="310">
        <f t="shared" si="17"/>
        <v>22796</v>
      </c>
      <c r="I36" s="310">
        <f t="shared" si="17"/>
        <v>27306</v>
      </c>
      <c r="J36" s="310">
        <f t="shared" si="17"/>
        <v>27880</v>
      </c>
      <c r="K36" s="310">
        <f t="shared" si="17"/>
        <v>27306</v>
      </c>
      <c r="L36" s="310">
        <f t="shared" si="17"/>
        <v>27306</v>
      </c>
      <c r="M36" s="310">
        <f t="shared" si="17"/>
        <v>26322</v>
      </c>
      <c r="N36" s="310">
        <f t="shared" si="17"/>
        <v>26322</v>
      </c>
      <c r="O36" s="310">
        <f t="shared" si="17"/>
        <v>26322</v>
      </c>
      <c r="P36" s="310">
        <f t="shared" si="17"/>
        <v>26322</v>
      </c>
      <c r="Q36" s="310">
        <f t="shared" si="17"/>
        <v>27306</v>
      </c>
      <c r="R36" s="310">
        <f t="shared" si="17"/>
        <v>29274</v>
      </c>
      <c r="S36" s="310">
        <f t="shared" si="17"/>
        <v>27880</v>
      </c>
      <c r="T36" s="310">
        <f t="shared" si="17"/>
        <v>27306</v>
      </c>
      <c r="U36" s="310">
        <f t="shared" si="17"/>
        <v>25338</v>
      </c>
      <c r="V36" s="310">
        <f t="shared" si="17"/>
        <v>24354</v>
      </c>
      <c r="W36" s="310">
        <f t="shared" si="17"/>
        <v>25338</v>
      </c>
      <c r="X36" s="310">
        <f t="shared" si="17"/>
        <v>27306</v>
      </c>
      <c r="Y36" s="310">
        <f t="shared" si="17"/>
        <v>26322</v>
      </c>
      <c r="Z36" s="310">
        <f t="shared" si="17"/>
        <v>26322</v>
      </c>
      <c r="AA36" s="310">
        <f t="shared" si="17"/>
        <v>27306</v>
      </c>
      <c r="AB36" s="310">
        <f t="shared" si="17"/>
        <v>27306</v>
      </c>
      <c r="AC36" s="310">
        <f t="shared" si="17"/>
        <v>27306</v>
      </c>
      <c r="AD36" s="310">
        <f t="shared" si="17"/>
        <v>27306</v>
      </c>
      <c r="AE36" s="310">
        <f t="shared" si="17"/>
        <v>26322</v>
      </c>
      <c r="AF36" s="310">
        <f t="shared" si="17"/>
        <v>26322</v>
      </c>
      <c r="AG36" s="310">
        <f t="shared" si="17"/>
        <v>24354</v>
      </c>
      <c r="AH36" s="310">
        <f t="shared" si="17"/>
        <v>23370</v>
      </c>
      <c r="AI36" s="310">
        <f t="shared" si="17"/>
        <v>23370</v>
      </c>
      <c r="AJ36" s="310">
        <f t="shared" si="17"/>
        <v>24354</v>
      </c>
      <c r="AK36" s="310">
        <f t="shared" si="17"/>
        <v>23370</v>
      </c>
      <c r="AL36" s="310">
        <f t="shared" si="17"/>
        <v>25338</v>
      </c>
      <c r="AM36" s="310">
        <f t="shared" si="17"/>
        <v>23370</v>
      </c>
      <c r="AN36" s="310">
        <f t="shared" si="17"/>
        <v>21238</v>
      </c>
      <c r="AO36" s="310">
        <f t="shared" si="17"/>
        <v>19680</v>
      </c>
      <c r="AP36" s="310">
        <f t="shared" si="17"/>
        <v>20254</v>
      </c>
      <c r="AQ36" s="310">
        <f t="shared" si="17"/>
        <v>19680</v>
      </c>
      <c r="AR36" s="310">
        <f t="shared" si="17"/>
        <v>20254</v>
      </c>
      <c r="AS36" s="310">
        <f t="shared" si="17"/>
        <v>19680</v>
      </c>
      <c r="AT36" s="310">
        <f t="shared" si="17"/>
        <v>20254</v>
      </c>
      <c r="AU36" s="310">
        <f t="shared" si="17"/>
        <v>20254</v>
      </c>
      <c r="AV36" s="310">
        <f t="shared" si="17"/>
        <v>19680</v>
      </c>
      <c r="AW36" s="310">
        <f t="shared" si="17"/>
        <v>18532</v>
      </c>
      <c r="AX36" s="310">
        <f t="shared" si="17"/>
        <v>19106</v>
      </c>
      <c r="AY36" s="310">
        <f t="shared" si="17"/>
        <v>18532</v>
      </c>
      <c r="AZ36" s="310">
        <f t="shared" si="17"/>
        <v>19106</v>
      </c>
      <c r="BA36" s="310">
        <f t="shared" si="17"/>
        <v>18532</v>
      </c>
      <c r="BB36" s="310">
        <f t="shared" si="17"/>
        <v>19106</v>
      </c>
      <c r="BC36" s="310">
        <f t="shared" si="17"/>
        <v>18532</v>
      </c>
      <c r="BD36" s="310">
        <f t="shared" si="17"/>
        <v>19106</v>
      </c>
      <c r="BE36" s="310">
        <f t="shared" si="17"/>
        <v>18532</v>
      </c>
      <c r="BF36" s="310">
        <f t="shared" si="17"/>
        <v>18696</v>
      </c>
      <c r="BG36" s="310">
        <f t="shared" si="17"/>
        <v>19434</v>
      </c>
      <c r="BH36" s="310">
        <f t="shared" si="17"/>
        <v>18696</v>
      </c>
      <c r="BI36" s="310">
        <f t="shared" si="17"/>
        <v>20172</v>
      </c>
      <c r="BJ36" s="310">
        <f t="shared" si="17"/>
        <v>20910</v>
      </c>
      <c r="BK36" s="310">
        <f t="shared" si="17"/>
        <v>20910</v>
      </c>
      <c r="BL36" s="310">
        <f t="shared" si="17"/>
        <v>20910</v>
      </c>
    </row>
    <row r="37" spans="1:64" s="96" customFormat="1" ht="10.35" customHeight="1" x14ac:dyDescent="0.2">
      <c r="A37" s="99">
        <v>2</v>
      </c>
      <c r="B37" s="310">
        <f t="shared" ref="B37" si="18">ROUND(B17*0.82,)</f>
        <v>25912</v>
      </c>
      <c r="C37" s="310">
        <f t="shared" ref="C37:BL37" si="19">ROUND(C17*0.82,)</f>
        <v>25912</v>
      </c>
      <c r="D37" s="310">
        <f t="shared" si="19"/>
        <v>24354</v>
      </c>
      <c r="E37" s="310">
        <f t="shared" si="19"/>
        <v>29438</v>
      </c>
      <c r="F37" s="310">
        <f t="shared" si="19"/>
        <v>30832</v>
      </c>
      <c r="G37" s="310">
        <f t="shared" si="19"/>
        <v>29438</v>
      </c>
      <c r="H37" s="310">
        <f t="shared" si="19"/>
        <v>24354</v>
      </c>
      <c r="I37" s="310">
        <f t="shared" si="19"/>
        <v>28864</v>
      </c>
      <c r="J37" s="310">
        <f t="shared" si="19"/>
        <v>29438</v>
      </c>
      <c r="K37" s="310">
        <f t="shared" si="19"/>
        <v>28864</v>
      </c>
      <c r="L37" s="310">
        <f t="shared" si="19"/>
        <v>28864</v>
      </c>
      <c r="M37" s="310">
        <f t="shared" si="19"/>
        <v>27880</v>
      </c>
      <c r="N37" s="310">
        <f t="shared" si="19"/>
        <v>27880</v>
      </c>
      <c r="O37" s="310">
        <f t="shared" si="19"/>
        <v>27880</v>
      </c>
      <c r="P37" s="310">
        <f t="shared" si="19"/>
        <v>27880</v>
      </c>
      <c r="Q37" s="310">
        <f t="shared" si="19"/>
        <v>28864</v>
      </c>
      <c r="R37" s="310">
        <f t="shared" si="19"/>
        <v>30832</v>
      </c>
      <c r="S37" s="310">
        <f t="shared" si="19"/>
        <v>29438</v>
      </c>
      <c r="T37" s="310">
        <f t="shared" si="19"/>
        <v>28864</v>
      </c>
      <c r="U37" s="310">
        <f t="shared" si="19"/>
        <v>26896</v>
      </c>
      <c r="V37" s="310">
        <f t="shared" si="19"/>
        <v>25912</v>
      </c>
      <c r="W37" s="310">
        <f t="shared" si="19"/>
        <v>26896</v>
      </c>
      <c r="X37" s="310">
        <f t="shared" si="19"/>
        <v>28864</v>
      </c>
      <c r="Y37" s="310">
        <f t="shared" si="19"/>
        <v>27880</v>
      </c>
      <c r="Z37" s="310">
        <f t="shared" si="19"/>
        <v>27880</v>
      </c>
      <c r="AA37" s="310">
        <f t="shared" si="19"/>
        <v>28864</v>
      </c>
      <c r="AB37" s="310">
        <f t="shared" si="19"/>
        <v>28864</v>
      </c>
      <c r="AC37" s="310">
        <f t="shared" si="19"/>
        <v>28864</v>
      </c>
      <c r="AD37" s="310">
        <f t="shared" si="19"/>
        <v>28864</v>
      </c>
      <c r="AE37" s="310">
        <f t="shared" si="19"/>
        <v>27880</v>
      </c>
      <c r="AF37" s="310">
        <f t="shared" si="19"/>
        <v>27880</v>
      </c>
      <c r="AG37" s="310">
        <f t="shared" si="19"/>
        <v>25912</v>
      </c>
      <c r="AH37" s="310">
        <f t="shared" si="19"/>
        <v>24928</v>
      </c>
      <c r="AI37" s="310">
        <f t="shared" si="19"/>
        <v>24928</v>
      </c>
      <c r="AJ37" s="310">
        <f t="shared" si="19"/>
        <v>25912</v>
      </c>
      <c r="AK37" s="310">
        <f t="shared" si="19"/>
        <v>24928</v>
      </c>
      <c r="AL37" s="310">
        <f t="shared" si="19"/>
        <v>26896</v>
      </c>
      <c r="AM37" s="310">
        <f t="shared" si="19"/>
        <v>24928</v>
      </c>
      <c r="AN37" s="310">
        <f t="shared" si="19"/>
        <v>22796</v>
      </c>
      <c r="AO37" s="310">
        <f t="shared" si="19"/>
        <v>21238</v>
      </c>
      <c r="AP37" s="310">
        <f t="shared" si="19"/>
        <v>21812</v>
      </c>
      <c r="AQ37" s="310">
        <f t="shared" si="19"/>
        <v>21238</v>
      </c>
      <c r="AR37" s="310">
        <f t="shared" si="19"/>
        <v>21812</v>
      </c>
      <c r="AS37" s="310">
        <f t="shared" si="19"/>
        <v>21238</v>
      </c>
      <c r="AT37" s="310">
        <f t="shared" si="19"/>
        <v>21812</v>
      </c>
      <c r="AU37" s="310">
        <f t="shared" si="19"/>
        <v>21812</v>
      </c>
      <c r="AV37" s="310">
        <f t="shared" si="19"/>
        <v>21238</v>
      </c>
      <c r="AW37" s="310">
        <f t="shared" si="19"/>
        <v>20090</v>
      </c>
      <c r="AX37" s="310">
        <f t="shared" si="19"/>
        <v>20664</v>
      </c>
      <c r="AY37" s="310">
        <f t="shared" si="19"/>
        <v>20090</v>
      </c>
      <c r="AZ37" s="310">
        <f t="shared" si="19"/>
        <v>20664</v>
      </c>
      <c r="BA37" s="310">
        <f t="shared" si="19"/>
        <v>20090</v>
      </c>
      <c r="BB37" s="310">
        <f t="shared" si="19"/>
        <v>20664</v>
      </c>
      <c r="BC37" s="310">
        <f t="shared" si="19"/>
        <v>20090</v>
      </c>
      <c r="BD37" s="310">
        <f t="shared" si="19"/>
        <v>20664</v>
      </c>
      <c r="BE37" s="310">
        <f t="shared" si="19"/>
        <v>20090</v>
      </c>
      <c r="BF37" s="310">
        <f t="shared" si="19"/>
        <v>20254</v>
      </c>
      <c r="BG37" s="310">
        <f t="shared" si="19"/>
        <v>20992</v>
      </c>
      <c r="BH37" s="310">
        <f t="shared" si="19"/>
        <v>20254</v>
      </c>
      <c r="BI37" s="310">
        <f t="shared" si="19"/>
        <v>21730</v>
      </c>
      <c r="BJ37" s="310">
        <f t="shared" si="19"/>
        <v>22468</v>
      </c>
      <c r="BK37" s="310">
        <f t="shared" si="19"/>
        <v>22468</v>
      </c>
      <c r="BL37" s="310">
        <f t="shared" si="19"/>
        <v>22468</v>
      </c>
    </row>
    <row r="38" spans="1:64" s="96" customFormat="1" ht="10.35" customHeight="1" x14ac:dyDescent="0.2">
      <c r="A38" s="97" t="s">
        <v>139</v>
      </c>
      <c r="B38" s="310"/>
      <c r="C38" s="310"/>
      <c r="D38" s="310"/>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c r="AK38" s="310"/>
      <c r="AL38" s="310"/>
      <c r="AM38" s="310"/>
      <c r="AN38" s="310"/>
      <c r="AO38" s="310"/>
      <c r="AP38" s="310"/>
      <c r="AQ38" s="310"/>
      <c r="AR38" s="310"/>
      <c r="AS38" s="310"/>
      <c r="AT38" s="310"/>
      <c r="AU38" s="310"/>
      <c r="AV38" s="310"/>
      <c r="AW38" s="310"/>
      <c r="AX38" s="310"/>
      <c r="AY38" s="310"/>
      <c r="AZ38" s="310"/>
      <c r="BA38" s="310"/>
      <c r="BB38" s="310"/>
      <c r="BC38" s="310"/>
      <c r="BD38" s="310"/>
      <c r="BE38" s="310"/>
      <c r="BF38" s="310"/>
      <c r="BG38" s="310"/>
      <c r="BH38" s="310"/>
      <c r="BI38" s="310"/>
      <c r="BJ38" s="310"/>
      <c r="BK38" s="310"/>
      <c r="BL38" s="310"/>
    </row>
    <row r="39" spans="1:64" s="96" customFormat="1" ht="10.35" customHeight="1" x14ac:dyDescent="0.2">
      <c r="A39" s="98" t="s">
        <v>78</v>
      </c>
      <c r="B39" s="310">
        <f t="shared" ref="B39" si="20">ROUND(B19*0.82,)</f>
        <v>49692</v>
      </c>
      <c r="C39" s="310">
        <f t="shared" ref="C39:BL39" si="21">ROUND(C19*0.82,)</f>
        <v>49692</v>
      </c>
      <c r="D39" s="310">
        <f t="shared" si="21"/>
        <v>48134</v>
      </c>
      <c r="E39" s="310">
        <f t="shared" si="21"/>
        <v>53218</v>
      </c>
      <c r="F39" s="310">
        <f t="shared" si="21"/>
        <v>54612</v>
      </c>
      <c r="G39" s="310">
        <f t="shared" si="21"/>
        <v>53218</v>
      </c>
      <c r="H39" s="310">
        <f t="shared" si="21"/>
        <v>48134</v>
      </c>
      <c r="I39" s="310">
        <f t="shared" si="21"/>
        <v>52644</v>
      </c>
      <c r="J39" s="310">
        <f t="shared" si="21"/>
        <v>53218</v>
      </c>
      <c r="K39" s="310">
        <f t="shared" si="21"/>
        <v>52644</v>
      </c>
      <c r="L39" s="310">
        <f t="shared" si="21"/>
        <v>52644</v>
      </c>
      <c r="M39" s="310">
        <f t="shared" si="21"/>
        <v>51660</v>
      </c>
      <c r="N39" s="310">
        <f t="shared" si="21"/>
        <v>51660</v>
      </c>
      <c r="O39" s="310">
        <f t="shared" si="21"/>
        <v>51660</v>
      </c>
      <c r="P39" s="310">
        <f t="shared" si="21"/>
        <v>51660</v>
      </c>
      <c r="Q39" s="310">
        <f t="shared" si="21"/>
        <v>52644</v>
      </c>
      <c r="R39" s="310">
        <f t="shared" si="21"/>
        <v>54612</v>
      </c>
      <c r="S39" s="310">
        <f t="shared" si="21"/>
        <v>53218</v>
      </c>
      <c r="T39" s="310">
        <f t="shared" si="21"/>
        <v>52644</v>
      </c>
      <c r="U39" s="310">
        <f t="shared" si="21"/>
        <v>50676</v>
      </c>
      <c r="V39" s="310">
        <f t="shared" si="21"/>
        <v>49692</v>
      </c>
      <c r="W39" s="310">
        <f t="shared" si="21"/>
        <v>50676</v>
      </c>
      <c r="X39" s="310">
        <f t="shared" si="21"/>
        <v>52644</v>
      </c>
      <c r="Y39" s="310">
        <f t="shared" si="21"/>
        <v>51660</v>
      </c>
      <c r="Z39" s="310">
        <f t="shared" si="21"/>
        <v>51660</v>
      </c>
      <c r="AA39" s="310">
        <f t="shared" si="21"/>
        <v>52644</v>
      </c>
      <c r="AB39" s="310">
        <f t="shared" si="21"/>
        <v>52644</v>
      </c>
      <c r="AC39" s="310">
        <f t="shared" si="21"/>
        <v>52644</v>
      </c>
      <c r="AD39" s="310">
        <f t="shared" si="21"/>
        <v>52644</v>
      </c>
      <c r="AE39" s="310">
        <f t="shared" si="21"/>
        <v>51660</v>
      </c>
      <c r="AF39" s="310">
        <f t="shared" si="21"/>
        <v>51660</v>
      </c>
      <c r="AG39" s="310">
        <f t="shared" si="21"/>
        <v>49692</v>
      </c>
      <c r="AH39" s="310">
        <f t="shared" si="21"/>
        <v>48708</v>
      </c>
      <c r="AI39" s="310">
        <f t="shared" si="21"/>
        <v>48708</v>
      </c>
      <c r="AJ39" s="310">
        <f t="shared" si="21"/>
        <v>49692</v>
      </c>
      <c r="AK39" s="310">
        <f t="shared" si="21"/>
        <v>48708</v>
      </c>
      <c r="AL39" s="310">
        <f t="shared" si="21"/>
        <v>50676</v>
      </c>
      <c r="AM39" s="310">
        <f t="shared" si="21"/>
        <v>48708</v>
      </c>
      <c r="AN39" s="310">
        <f t="shared" si="21"/>
        <v>40016</v>
      </c>
      <c r="AO39" s="310">
        <f t="shared" si="21"/>
        <v>38458</v>
      </c>
      <c r="AP39" s="310">
        <f t="shared" si="21"/>
        <v>39032</v>
      </c>
      <c r="AQ39" s="310">
        <f t="shared" si="21"/>
        <v>38458</v>
      </c>
      <c r="AR39" s="310">
        <f t="shared" si="21"/>
        <v>39032</v>
      </c>
      <c r="AS39" s="310">
        <f t="shared" si="21"/>
        <v>38458</v>
      </c>
      <c r="AT39" s="310">
        <f t="shared" si="21"/>
        <v>39032</v>
      </c>
      <c r="AU39" s="310">
        <f t="shared" si="21"/>
        <v>39032</v>
      </c>
      <c r="AV39" s="310">
        <f t="shared" si="21"/>
        <v>38458</v>
      </c>
      <c r="AW39" s="310">
        <f t="shared" si="21"/>
        <v>37310</v>
      </c>
      <c r="AX39" s="310">
        <f t="shared" si="21"/>
        <v>37884</v>
      </c>
      <c r="AY39" s="310">
        <f t="shared" si="21"/>
        <v>37310</v>
      </c>
      <c r="AZ39" s="310">
        <f t="shared" si="21"/>
        <v>37884</v>
      </c>
      <c r="BA39" s="310">
        <f t="shared" si="21"/>
        <v>37310</v>
      </c>
      <c r="BB39" s="310">
        <f t="shared" si="21"/>
        <v>37884</v>
      </c>
      <c r="BC39" s="310">
        <f t="shared" si="21"/>
        <v>37310</v>
      </c>
      <c r="BD39" s="310">
        <f t="shared" si="21"/>
        <v>37884</v>
      </c>
      <c r="BE39" s="310">
        <f t="shared" si="21"/>
        <v>37310</v>
      </c>
      <c r="BF39" s="310">
        <f t="shared" si="21"/>
        <v>45674</v>
      </c>
      <c r="BG39" s="310">
        <f t="shared" si="21"/>
        <v>46412</v>
      </c>
      <c r="BH39" s="310">
        <f t="shared" si="21"/>
        <v>45674</v>
      </c>
      <c r="BI39" s="310">
        <f t="shared" si="21"/>
        <v>47150</v>
      </c>
      <c r="BJ39" s="310">
        <f t="shared" si="21"/>
        <v>47888</v>
      </c>
      <c r="BK39" s="310">
        <f t="shared" si="21"/>
        <v>47888</v>
      </c>
      <c r="BL39" s="310">
        <f t="shared" si="21"/>
        <v>47888</v>
      </c>
    </row>
    <row r="40" spans="1:64" s="96" customFormat="1" ht="10.35" customHeight="1" x14ac:dyDescent="0.2">
      <c r="A40" s="97" t="s">
        <v>138</v>
      </c>
      <c r="B40" s="310"/>
      <c r="C40" s="310"/>
      <c r="D40" s="310"/>
      <c r="E40" s="310"/>
      <c r="F40" s="310"/>
      <c r="G40" s="310"/>
      <c r="H40" s="310"/>
      <c r="I40" s="310"/>
      <c r="J40" s="310"/>
      <c r="K40" s="310"/>
      <c r="L40" s="310"/>
      <c r="M40" s="310"/>
      <c r="N40" s="310"/>
      <c r="O40" s="310"/>
      <c r="P40" s="310"/>
      <c r="Q40" s="310"/>
      <c r="R40" s="310"/>
      <c r="S40" s="310"/>
      <c r="T40" s="310"/>
      <c r="U40" s="310"/>
      <c r="V40" s="310"/>
      <c r="W40" s="310"/>
      <c r="X40" s="310"/>
      <c r="Y40" s="310"/>
      <c r="Z40" s="310"/>
      <c r="AA40" s="310"/>
      <c r="AB40" s="310"/>
      <c r="AC40" s="310"/>
      <c r="AD40" s="310"/>
      <c r="AE40" s="310"/>
      <c r="AF40" s="310"/>
      <c r="AG40" s="310"/>
      <c r="AH40" s="310"/>
      <c r="AI40" s="310"/>
      <c r="AJ40" s="310"/>
      <c r="AK40" s="310"/>
      <c r="AL40" s="310"/>
      <c r="AM40" s="310"/>
      <c r="AN40" s="310"/>
      <c r="AO40" s="310"/>
      <c r="AP40" s="310"/>
      <c r="AQ40" s="310"/>
      <c r="AR40" s="310"/>
      <c r="AS40" s="310"/>
      <c r="AT40" s="310"/>
      <c r="AU40" s="310"/>
      <c r="AV40" s="310"/>
      <c r="AW40" s="310"/>
      <c r="AX40" s="310"/>
      <c r="AY40" s="310"/>
      <c r="AZ40" s="310"/>
      <c r="BA40" s="310"/>
      <c r="BB40" s="310"/>
      <c r="BC40" s="310"/>
      <c r="BD40" s="310"/>
      <c r="BE40" s="310"/>
      <c r="BF40" s="310"/>
      <c r="BG40" s="310"/>
      <c r="BH40" s="310"/>
      <c r="BI40" s="310"/>
      <c r="BJ40" s="310"/>
      <c r="BK40" s="310"/>
      <c r="BL40" s="310"/>
    </row>
    <row r="41" spans="1:64" s="96" customFormat="1" ht="9.6" customHeight="1" x14ac:dyDescent="0.2">
      <c r="A41" s="98" t="s">
        <v>67</v>
      </c>
      <c r="B41" s="310">
        <f t="shared" ref="B41" si="22">ROUND(B21*0.82,)</f>
        <v>66092</v>
      </c>
      <c r="C41" s="310">
        <f t="shared" ref="C41:BL41" si="23">ROUND(C21*0.82,)</f>
        <v>66092</v>
      </c>
      <c r="D41" s="310">
        <f t="shared" si="23"/>
        <v>64534</v>
      </c>
      <c r="E41" s="310">
        <f t="shared" si="23"/>
        <v>69618</v>
      </c>
      <c r="F41" s="310">
        <f t="shared" si="23"/>
        <v>71012</v>
      </c>
      <c r="G41" s="310">
        <f t="shared" si="23"/>
        <v>69618</v>
      </c>
      <c r="H41" s="310">
        <f t="shared" si="23"/>
        <v>64534</v>
      </c>
      <c r="I41" s="310">
        <f t="shared" si="23"/>
        <v>69044</v>
      </c>
      <c r="J41" s="310">
        <f t="shared" si="23"/>
        <v>69618</v>
      </c>
      <c r="K41" s="310">
        <f t="shared" si="23"/>
        <v>69044</v>
      </c>
      <c r="L41" s="310">
        <f t="shared" si="23"/>
        <v>69044</v>
      </c>
      <c r="M41" s="310">
        <f t="shared" si="23"/>
        <v>68060</v>
      </c>
      <c r="N41" s="310">
        <f t="shared" si="23"/>
        <v>68060</v>
      </c>
      <c r="O41" s="310">
        <f t="shared" si="23"/>
        <v>68060</v>
      </c>
      <c r="P41" s="310">
        <f t="shared" si="23"/>
        <v>68060</v>
      </c>
      <c r="Q41" s="310">
        <f t="shared" si="23"/>
        <v>69044</v>
      </c>
      <c r="R41" s="310">
        <f t="shared" si="23"/>
        <v>71012</v>
      </c>
      <c r="S41" s="310">
        <f t="shared" si="23"/>
        <v>69618</v>
      </c>
      <c r="T41" s="310">
        <f t="shared" si="23"/>
        <v>69044</v>
      </c>
      <c r="U41" s="310">
        <f t="shared" si="23"/>
        <v>67076</v>
      </c>
      <c r="V41" s="310">
        <f t="shared" si="23"/>
        <v>66092</v>
      </c>
      <c r="W41" s="310">
        <f t="shared" si="23"/>
        <v>67076</v>
      </c>
      <c r="X41" s="310">
        <f t="shared" si="23"/>
        <v>69044</v>
      </c>
      <c r="Y41" s="310">
        <f t="shared" si="23"/>
        <v>68060</v>
      </c>
      <c r="Z41" s="310">
        <f t="shared" si="23"/>
        <v>68060</v>
      </c>
      <c r="AA41" s="310">
        <f t="shared" si="23"/>
        <v>69044</v>
      </c>
      <c r="AB41" s="310">
        <f t="shared" si="23"/>
        <v>69044</v>
      </c>
      <c r="AC41" s="310">
        <f t="shared" si="23"/>
        <v>69044</v>
      </c>
      <c r="AD41" s="310">
        <f t="shared" si="23"/>
        <v>69044</v>
      </c>
      <c r="AE41" s="310">
        <f t="shared" si="23"/>
        <v>68060</v>
      </c>
      <c r="AF41" s="310">
        <f t="shared" si="23"/>
        <v>68060</v>
      </c>
      <c r="AG41" s="310">
        <f t="shared" si="23"/>
        <v>66092</v>
      </c>
      <c r="AH41" s="310">
        <f t="shared" si="23"/>
        <v>65108</v>
      </c>
      <c r="AI41" s="310">
        <f t="shared" si="23"/>
        <v>65108</v>
      </c>
      <c r="AJ41" s="310">
        <f t="shared" si="23"/>
        <v>66092</v>
      </c>
      <c r="AK41" s="310">
        <f t="shared" si="23"/>
        <v>65108</v>
      </c>
      <c r="AL41" s="310">
        <f t="shared" si="23"/>
        <v>67076</v>
      </c>
      <c r="AM41" s="310">
        <f t="shared" si="23"/>
        <v>65108</v>
      </c>
      <c r="AN41" s="310">
        <f t="shared" si="23"/>
        <v>56416</v>
      </c>
      <c r="AO41" s="310">
        <f t="shared" si="23"/>
        <v>54858</v>
      </c>
      <c r="AP41" s="310">
        <f t="shared" si="23"/>
        <v>55432</v>
      </c>
      <c r="AQ41" s="310">
        <f t="shared" si="23"/>
        <v>54858</v>
      </c>
      <c r="AR41" s="310">
        <f t="shared" si="23"/>
        <v>55432</v>
      </c>
      <c r="AS41" s="310">
        <f t="shared" si="23"/>
        <v>54858</v>
      </c>
      <c r="AT41" s="310">
        <f t="shared" si="23"/>
        <v>55432</v>
      </c>
      <c r="AU41" s="310">
        <f t="shared" si="23"/>
        <v>55432</v>
      </c>
      <c r="AV41" s="310">
        <f t="shared" si="23"/>
        <v>54858</v>
      </c>
      <c r="AW41" s="310">
        <f t="shared" si="23"/>
        <v>53710</v>
      </c>
      <c r="AX41" s="310">
        <f t="shared" si="23"/>
        <v>54284</v>
      </c>
      <c r="AY41" s="310">
        <f t="shared" si="23"/>
        <v>53710</v>
      </c>
      <c r="AZ41" s="310">
        <f t="shared" si="23"/>
        <v>54284</v>
      </c>
      <c r="BA41" s="310">
        <f t="shared" si="23"/>
        <v>53710</v>
      </c>
      <c r="BB41" s="310">
        <f t="shared" si="23"/>
        <v>54284</v>
      </c>
      <c r="BC41" s="310">
        <f t="shared" si="23"/>
        <v>53710</v>
      </c>
      <c r="BD41" s="310">
        <f t="shared" si="23"/>
        <v>54284</v>
      </c>
      <c r="BE41" s="310">
        <f t="shared" si="23"/>
        <v>53710</v>
      </c>
      <c r="BF41" s="310">
        <f t="shared" si="23"/>
        <v>66174</v>
      </c>
      <c r="BG41" s="310">
        <f t="shared" si="23"/>
        <v>66912</v>
      </c>
      <c r="BH41" s="310">
        <f t="shared" si="23"/>
        <v>66174</v>
      </c>
      <c r="BI41" s="310">
        <f t="shared" si="23"/>
        <v>67650</v>
      </c>
      <c r="BJ41" s="310">
        <f t="shared" si="23"/>
        <v>68388</v>
      </c>
      <c r="BK41" s="310">
        <f t="shared" si="23"/>
        <v>68388</v>
      </c>
      <c r="BL41" s="310">
        <f t="shared" si="23"/>
        <v>68388</v>
      </c>
    </row>
    <row r="42" spans="1:64" ht="9.6" customHeight="1" x14ac:dyDescent="0.2">
      <c r="B42" s="297"/>
      <c r="C42" s="297"/>
      <c r="D42" s="297"/>
      <c r="E42" s="297"/>
      <c r="F42" s="297"/>
      <c r="G42" s="297"/>
      <c r="H42" s="297"/>
      <c r="I42" s="297"/>
      <c r="J42" s="297"/>
      <c r="K42" s="297"/>
      <c r="L42" s="297"/>
      <c r="M42" s="297"/>
      <c r="N42" s="297"/>
      <c r="O42" s="297"/>
      <c r="P42" s="297"/>
      <c r="Q42" s="297"/>
      <c r="R42" s="297"/>
      <c r="S42" s="297"/>
    </row>
    <row r="43" spans="1:64" ht="9" hidden="1" customHeight="1" x14ac:dyDescent="0.2">
      <c r="A43" s="72"/>
      <c r="B43" s="297"/>
      <c r="C43" s="297"/>
      <c r="D43" s="297"/>
      <c r="E43" s="297"/>
      <c r="F43" s="297"/>
      <c r="G43" s="297"/>
      <c r="H43" s="297"/>
      <c r="I43" s="297"/>
      <c r="J43" s="297"/>
      <c r="K43" s="297"/>
      <c r="L43" s="297"/>
      <c r="M43" s="297"/>
      <c r="N43" s="297"/>
      <c r="O43" s="297"/>
      <c r="P43" s="297"/>
    </row>
    <row r="44" spans="1:64" ht="10.7" customHeight="1" thickBot="1" x14ac:dyDescent="0.25">
      <c r="A44" s="72"/>
      <c r="B44" s="297"/>
      <c r="C44" s="297"/>
      <c r="D44" s="297"/>
      <c r="E44" s="297"/>
      <c r="F44" s="297"/>
      <c r="G44" s="297"/>
      <c r="H44" s="297"/>
      <c r="I44" s="297"/>
      <c r="J44" s="297"/>
      <c r="K44" s="297"/>
      <c r="L44" s="297"/>
      <c r="M44" s="297"/>
      <c r="N44" s="297"/>
      <c r="O44" s="297"/>
      <c r="P44" s="297"/>
    </row>
    <row r="45" spans="1:64" ht="12.75" thickBot="1" x14ac:dyDescent="0.25">
      <c r="A45" s="159" t="s">
        <v>128</v>
      </c>
    </row>
    <row r="46" spans="1:64" ht="13.35" customHeight="1" x14ac:dyDescent="0.2">
      <c r="A46" s="159" t="s">
        <v>128</v>
      </c>
    </row>
    <row r="47" spans="1:64" ht="20.25" customHeight="1" x14ac:dyDescent="0.2">
      <c r="A47" s="234" t="s">
        <v>129</v>
      </c>
    </row>
    <row r="48" spans="1:64" ht="20.25" customHeight="1" x14ac:dyDescent="0.2">
      <c r="A48" s="234" t="s">
        <v>130</v>
      </c>
    </row>
    <row r="49" spans="1:1" ht="20.25" customHeight="1" x14ac:dyDescent="0.2">
      <c r="A49" s="108" t="s">
        <v>131</v>
      </c>
    </row>
    <row r="50" spans="1:1" ht="20.25" customHeight="1" thickBot="1" x14ac:dyDescent="0.25">
      <c r="A50" s="234" t="s">
        <v>247</v>
      </c>
    </row>
    <row r="51" spans="1:1" ht="12.75" thickBot="1" x14ac:dyDescent="0.25">
      <c r="A51" s="159" t="s">
        <v>133</v>
      </c>
    </row>
    <row r="52" spans="1:1" ht="144.75" thickBot="1" x14ac:dyDescent="0.25">
      <c r="A52" s="274" t="s">
        <v>352</v>
      </c>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72"/>
  <sheetViews>
    <sheetView zoomScaleNormal="100" workbookViewId="0">
      <pane xSplit="1" topLeftCell="B1" activePane="topRight" state="frozen"/>
      <selection pane="topRight" activeCell="B1" sqref="B1:C1048576"/>
    </sheetView>
  </sheetViews>
  <sheetFormatPr defaultColWidth="8.7109375" defaultRowHeight="12.75" x14ac:dyDescent="0.2"/>
  <cols>
    <col min="1" max="1" width="69.85546875" style="212" customWidth="1"/>
    <col min="2" max="16384" width="8.7109375" style="212"/>
  </cols>
  <sheetData>
    <row r="1" spans="1:2" x14ac:dyDescent="0.2">
      <c r="A1" s="238" t="s">
        <v>134</v>
      </c>
    </row>
    <row r="2" spans="1:2" ht="18" customHeight="1" x14ac:dyDescent="0.2">
      <c r="A2" s="239" t="s">
        <v>320</v>
      </c>
      <c r="B2" s="123" t="e">
        <f>'C завтраками| Bed and breakfast'!#REF!</f>
        <v>#REF!</v>
      </c>
    </row>
    <row r="3" spans="1:2" x14ac:dyDescent="0.2">
      <c r="A3" s="110" t="s">
        <v>124</v>
      </c>
      <c r="B3" s="123" t="e">
        <f>'C завтраками| Bed and breakfast'!#REF!</f>
        <v>#REF!</v>
      </c>
    </row>
    <row r="4" spans="1:2" x14ac:dyDescent="0.2">
      <c r="A4" s="113" t="s">
        <v>148</v>
      </c>
      <c r="B4" s="258"/>
    </row>
    <row r="5" spans="1:2" x14ac:dyDescent="0.2">
      <c r="A5" s="115">
        <v>1</v>
      </c>
      <c r="B5" s="257" t="e">
        <f>'C завтраками| Bed and breakfast'!#REF!*0.9</f>
        <v>#REF!</v>
      </c>
    </row>
    <row r="6" spans="1:2" x14ac:dyDescent="0.2">
      <c r="A6" s="115">
        <v>2</v>
      </c>
      <c r="B6" s="257" t="e">
        <f>'C завтраками| Bed and breakfast'!#REF!*0.9</f>
        <v>#REF!</v>
      </c>
    </row>
    <row r="7" spans="1:2" x14ac:dyDescent="0.2">
      <c r="A7" s="115" t="s">
        <v>149</v>
      </c>
      <c r="B7" s="257"/>
    </row>
    <row r="8" spans="1:2" x14ac:dyDescent="0.2">
      <c r="A8" s="115">
        <v>1</v>
      </c>
      <c r="B8" s="257" t="e">
        <f>'C завтраками| Bed and breakfast'!#REF!*0.9</f>
        <v>#REF!</v>
      </c>
    </row>
    <row r="9" spans="1:2" x14ac:dyDescent="0.2">
      <c r="A9" s="115">
        <v>2</v>
      </c>
      <c r="B9" s="257" t="e">
        <f>'C завтраками| Bed and breakfast'!#REF!*0.9</f>
        <v>#REF!</v>
      </c>
    </row>
    <row r="10" spans="1:2" x14ac:dyDescent="0.2">
      <c r="A10" s="115" t="s">
        <v>135</v>
      </c>
      <c r="B10" s="257"/>
    </row>
    <row r="11" spans="1:2" x14ac:dyDescent="0.2">
      <c r="A11" s="115">
        <v>1</v>
      </c>
      <c r="B11" s="257" t="e">
        <f>'C завтраками| Bed and breakfast'!#REF!*0.9</f>
        <v>#REF!</v>
      </c>
    </row>
    <row r="12" spans="1:2" x14ac:dyDescent="0.2">
      <c r="A12" s="115">
        <v>2</v>
      </c>
      <c r="B12" s="257" t="e">
        <f>'C завтраками| Bed and breakfast'!#REF!*0.9</f>
        <v>#REF!</v>
      </c>
    </row>
    <row r="13" spans="1:2" x14ac:dyDescent="0.2">
      <c r="A13" s="114" t="s">
        <v>137</v>
      </c>
      <c r="B13" s="257"/>
    </row>
    <row r="14" spans="1:2" x14ac:dyDescent="0.2">
      <c r="A14" s="115">
        <v>1</v>
      </c>
      <c r="B14" s="257" t="e">
        <f>'C завтраками| Bed and breakfast'!#REF!*0.9</f>
        <v>#REF!</v>
      </c>
    </row>
    <row r="15" spans="1:2" x14ac:dyDescent="0.2">
      <c r="A15" s="115">
        <v>2</v>
      </c>
      <c r="B15" s="257" t="e">
        <f>'C завтраками| Bed and breakfast'!#REF!*0.9</f>
        <v>#REF!</v>
      </c>
    </row>
    <row r="16" spans="1:2" x14ac:dyDescent="0.2">
      <c r="A16" s="97" t="s">
        <v>139</v>
      </c>
      <c r="B16" s="257"/>
    </row>
    <row r="17" spans="1:2" x14ac:dyDescent="0.2">
      <c r="A17" s="98" t="s">
        <v>78</v>
      </c>
      <c r="B17" s="257" t="e">
        <f>'C завтраками| Bed and breakfast'!#REF!*0.9</f>
        <v>#REF!</v>
      </c>
    </row>
    <row r="18" spans="1:2" x14ac:dyDescent="0.2">
      <c r="A18" s="97" t="s">
        <v>138</v>
      </c>
      <c r="B18" s="257"/>
    </row>
    <row r="19" spans="1:2" x14ac:dyDescent="0.2">
      <c r="A19" s="98" t="s">
        <v>67</v>
      </c>
      <c r="B19" s="257" t="e">
        <f>'C завтраками| Bed and breakfast'!#REF!*0.9</f>
        <v>#REF!</v>
      </c>
    </row>
    <row r="20" spans="1:2" x14ac:dyDescent="0.2">
      <c r="A20" s="86"/>
      <c r="B20" s="258"/>
    </row>
    <row r="21" spans="1:2" x14ac:dyDescent="0.2">
      <c r="A21" s="240" t="s">
        <v>163</v>
      </c>
      <c r="B21" s="201" t="e">
        <f t="shared" ref="B21" si="0">B2</f>
        <v>#REF!</v>
      </c>
    </row>
    <row r="22" spans="1:2" x14ac:dyDescent="0.2">
      <c r="A22" s="112" t="s">
        <v>124</v>
      </c>
      <c r="B22" s="202" t="e">
        <f t="shared" ref="B22" si="1">B3</f>
        <v>#REF!</v>
      </c>
    </row>
    <row r="23" spans="1:2" x14ac:dyDescent="0.2">
      <c r="A23" s="113" t="s">
        <v>148</v>
      </c>
      <c r="B23" s="258"/>
    </row>
    <row r="24" spans="1:2" x14ac:dyDescent="0.2">
      <c r="A24" s="115">
        <v>1</v>
      </c>
      <c r="B24" s="263" t="e">
        <f t="shared" ref="B24" si="2">ROUNDUP(B5*0.9,)</f>
        <v>#REF!</v>
      </c>
    </row>
    <row r="25" spans="1:2" x14ac:dyDescent="0.2">
      <c r="A25" s="115">
        <v>2</v>
      </c>
      <c r="B25" s="263" t="e">
        <f t="shared" ref="B25" si="3">ROUNDUP(B6*0.9,)</f>
        <v>#REF!</v>
      </c>
    </row>
    <row r="26" spans="1:2" x14ac:dyDescent="0.2">
      <c r="A26" s="115" t="s">
        <v>149</v>
      </c>
      <c r="B26" s="263"/>
    </row>
    <row r="27" spans="1:2" x14ac:dyDescent="0.2">
      <c r="A27" s="115">
        <v>1</v>
      </c>
      <c r="B27" s="263" t="e">
        <f t="shared" ref="B27" si="4">ROUNDUP(B8*0.9,)</f>
        <v>#REF!</v>
      </c>
    </row>
    <row r="28" spans="1:2" x14ac:dyDescent="0.2">
      <c r="A28" s="115">
        <v>2</v>
      </c>
      <c r="B28" s="263" t="e">
        <f t="shared" ref="B28" si="5">ROUNDUP(B9*0.9,)</f>
        <v>#REF!</v>
      </c>
    </row>
    <row r="29" spans="1:2" x14ac:dyDescent="0.2">
      <c r="A29" s="115" t="s">
        <v>135</v>
      </c>
      <c r="B29" s="263"/>
    </row>
    <row r="30" spans="1:2" x14ac:dyDescent="0.2">
      <c r="A30" s="115">
        <v>1</v>
      </c>
      <c r="B30" s="263" t="e">
        <f t="shared" ref="B30" si="6">ROUNDUP(B11*0.9,)</f>
        <v>#REF!</v>
      </c>
    </row>
    <row r="31" spans="1:2" x14ac:dyDescent="0.2">
      <c r="A31" s="115">
        <v>2</v>
      </c>
      <c r="B31" s="263" t="e">
        <f t="shared" ref="B31" si="7">ROUNDUP(B12*0.9,)</f>
        <v>#REF!</v>
      </c>
    </row>
    <row r="32" spans="1:2" x14ac:dyDescent="0.2">
      <c r="A32" s="114" t="s">
        <v>137</v>
      </c>
      <c r="B32" s="263"/>
    </row>
    <row r="33" spans="1:2" x14ac:dyDescent="0.2">
      <c r="A33" s="115">
        <v>1</v>
      </c>
      <c r="B33" s="263" t="e">
        <f t="shared" ref="B33" si="8">ROUNDUP(B14*0.9,)</f>
        <v>#REF!</v>
      </c>
    </row>
    <row r="34" spans="1:2" x14ac:dyDescent="0.2">
      <c r="A34" s="115">
        <v>2</v>
      </c>
      <c r="B34" s="263" t="e">
        <f t="shared" ref="B34" si="9">ROUNDUP(B15*0.9,)</f>
        <v>#REF!</v>
      </c>
    </row>
    <row r="35" spans="1:2" x14ac:dyDescent="0.2">
      <c r="A35" s="97" t="s">
        <v>139</v>
      </c>
      <c r="B35" s="263"/>
    </row>
    <row r="36" spans="1:2" x14ac:dyDescent="0.2">
      <c r="A36" s="98" t="s">
        <v>78</v>
      </c>
      <c r="B36" s="263" t="e">
        <f t="shared" ref="B36" si="10">ROUNDUP(B17*0.9,)</f>
        <v>#REF!</v>
      </c>
    </row>
    <row r="37" spans="1:2" x14ac:dyDescent="0.2">
      <c r="A37" s="97" t="s">
        <v>138</v>
      </c>
      <c r="B37" s="263"/>
    </row>
    <row r="38" spans="1:2" x14ac:dyDescent="0.2">
      <c r="A38" s="98" t="s">
        <v>67</v>
      </c>
      <c r="B38" s="263" t="e">
        <f t="shared" ref="B38" si="11">ROUNDUP(B19*0.9,)</f>
        <v>#REF!</v>
      </c>
    </row>
    <row r="40" spans="1:2" ht="165" x14ac:dyDescent="0.2">
      <c r="A40" s="254" t="s">
        <v>326</v>
      </c>
    </row>
    <row r="41" spans="1:2" x14ac:dyDescent="0.2">
      <c r="A41" s="191" t="s">
        <v>143</v>
      </c>
    </row>
    <row r="42" spans="1:2" x14ac:dyDescent="0.2">
      <c r="A42" s="126" t="s">
        <v>324</v>
      </c>
    </row>
    <row r="43" spans="1:2" x14ac:dyDescent="0.2">
      <c r="A43" s="126" t="s">
        <v>321</v>
      </c>
    </row>
    <row r="44" spans="1:2" x14ac:dyDescent="0.2">
      <c r="A44" s="127"/>
    </row>
    <row r="45" spans="1:2" x14ac:dyDescent="0.2">
      <c r="A45" s="191" t="s">
        <v>128</v>
      </c>
    </row>
    <row r="47" spans="1:2" x14ac:dyDescent="0.2">
      <c r="A47" s="217" t="s">
        <v>156</v>
      </c>
    </row>
    <row r="48" spans="1:2" x14ac:dyDescent="0.2">
      <c r="A48" s="215" t="s">
        <v>129</v>
      </c>
    </row>
    <row r="49" spans="1:1" x14ac:dyDescent="0.2">
      <c r="A49" s="215" t="s">
        <v>130</v>
      </c>
    </row>
    <row r="50" spans="1:1" ht="24" x14ac:dyDescent="0.2">
      <c r="A50" s="216" t="s">
        <v>131</v>
      </c>
    </row>
    <row r="51" spans="1:1" x14ac:dyDescent="0.2">
      <c r="A51" s="234" t="s">
        <v>247</v>
      </c>
    </row>
    <row r="52" spans="1:1" ht="24" x14ac:dyDescent="0.2">
      <c r="A52" s="216" t="s">
        <v>325</v>
      </c>
    </row>
    <row r="53" spans="1:1" x14ac:dyDescent="0.2">
      <c r="A53" s="122"/>
    </row>
    <row r="54" spans="1:1" ht="25.5" x14ac:dyDescent="0.2">
      <c r="A54" s="209" t="s">
        <v>250</v>
      </c>
    </row>
    <row r="55" spans="1:1" ht="45" x14ac:dyDescent="0.2">
      <c r="A55" s="265" t="s">
        <v>322</v>
      </c>
    </row>
    <row r="56" spans="1:1" ht="33.75" x14ac:dyDescent="0.2">
      <c r="A56" s="265" t="s">
        <v>323</v>
      </c>
    </row>
    <row r="57" spans="1:1" ht="33.75" x14ac:dyDescent="0.2">
      <c r="A57" s="265" t="s">
        <v>327</v>
      </c>
    </row>
    <row r="58" spans="1:1" ht="22.5" x14ac:dyDescent="0.2">
      <c r="A58" s="265" t="s">
        <v>328</v>
      </c>
    </row>
    <row r="59" spans="1:1" ht="22.5" x14ac:dyDescent="0.2">
      <c r="A59" s="265" t="s">
        <v>329</v>
      </c>
    </row>
    <row r="60" spans="1:1" ht="45" x14ac:dyDescent="0.2">
      <c r="A60" s="265" t="s">
        <v>330</v>
      </c>
    </row>
    <row r="61" spans="1:1" ht="45" x14ac:dyDescent="0.2">
      <c r="A61" s="265" t="s">
        <v>331</v>
      </c>
    </row>
    <row r="62" spans="1:1" ht="42" x14ac:dyDescent="0.2">
      <c r="A62" s="166" t="s">
        <v>170</v>
      </c>
    </row>
    <row r="63" spans="1:1" ht="21" x14ac:dyDescent="0.2">
      <c r="A63" s="185" t="s">
        <v>166</v>
      </c>
    </row>
    <row r="64" spans="1:1" ht="53.25" x14ac:dyDescent="0.2">
      <c r="A64" s="153" t="s">
        <v>167</v>
      </c>
    </row>
    <row r="65" spans="1:1" ht="31.5" x14ac:dyDescent="0.2">
      <c r="A65" s="131" t="s">
        <v>168</v>
      </c>
    </row>
    <row r="66" spans="1:1" x14ac:dyDescent="0.2">
      <c r="A66" s="133"/>
    </row>
    <row r="67" spans="1:1" x14ac:dyDescent="0.2">
      <c r="A67" s="134" t="s">
        <v>133</v>
      </c>
    </row>
    <row r="68" spans="1:1" ht="24" x14ac:dyDescent="0.2">
      <c r="A68" s="135" t="s">
        <v>154</v>
      </c>
    </row>
    <row r="69" spans="1:1" ht="24" x14ac:dyDescent="0.2">
      <c r="A69" s="135" t="s">
        <v>155</v>
      </c>
    </row>
    <row r="70" spans="1:1" ht="24" x14ac:dyDescent="0.2">
      <c r="A70" s="135" t="s">
        <v>154</v>
      </c>
    </row>
    <row r="71" spans="1:1" ht="24" x14ac:dyDescent="0.2">
      <c r="A71" s="135" t="s">
        <v>155</v>
      </c>
    </row>
    <row r="72" spans="1:1" x14ac:dyDescent="0.2">
      <c r="A72" s="132"/>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73"/>
  <sheetViews>
    <sheetView zoomScaleNormal="100" workbookViewId="0">
      <pane xSplit="1" topLeftCell="B1" activePane="topRight" state="frozen"/>
      <selection pane="topRight" activeCell="A33" sqref="A33"/>
    </sheetView>
  </sheetViews>
  <sheetFormatPr defaultColWidth="8.7109375" defaultRowHeight="12.75" x14ac:dyDescent="0.2"/>
  <cols>
    <col min="1" max="1" width="82.5703125" style="212" customWidth="1"/>
    <col min="2" max="16384" width="8.7109375" style="212"/>
  </cols>
  <sheetData>
    <row r="1" spans="1:2" x14ac:dyDescent="0.2">
      <c r="A1" s="238" t="s">
        <v>134</v>
      </c>
    </row>
    <row r="2" spans="1:2" ht="18" customHeight="1" x14ac:dyDescent="0.2">
      <c r="A2" s="239" t="s">
        <v>320</v>
      </c>
      <c r="B2" s="123" t="e">
        <f>'Осенние Каникулы | FIT15 '!B2</f>
        <v>#REF!</v>
      </c>
    </row>
    <row r="3" spans="1:2" x14ac:dyDescent="0.2">
      <c r="A3" s="110" t="s">
        <v>124</v>
      </c>
      <c r="B3" s="123" t="e">
        <f>'Осенние Каникулы | FIT15 '!B3</f>
        <v>#REF!</v>
      </c>
    </row>
    <row r="4" spans="1:2" x14ac:dyDescent="0.2">
      <c r="A4" s="113" t="s">
        <v>148</v>
      </c>
      <c r="B4" s="258"/>
    </row>
    <row r="5" spans="1:2" x14ac:dyDescent="0.2">
      <c r="A5" s="115">
        <v>1</v>
      </c>
      <c r="B5" s="257" t="e">
        <f>'Осенние Каникулы | FIT15 '!B5</f>
        <v>#REF!</v>
      </c>
    </row>
    <row r="6" spans="1:2" x14ac:dyDescent="0.2">
      <c r="A6" s="115">
        <v>2</v>
      </c>
      <c r="B6" s="257" t="e">
        <f>'Осенние Каникулы | FIT15 '!B6</f>
        <v>#REF!</v>
      </c>
    </row>
    <row r="7" spans="1:2" x14ac:dyDescent="0.2">
      <c r="A7" s="115" t="s">
        <v>149</v>
      </c>
      <c r="B7" s="257"/>
    </row>
    <row r="8" spans="1:2" x14ac:dyDescent="0.2">
      <c r="A8" s="115">
        <v>1</v>
      </c>
      <c r="B8" s="257" t="e">
        <f>'Осенние Каникулы | FIT15 '!B8</f>
        <v>#REF!</v>
      </c>
    </row>
    <row r="9" spans="1:2" x14ac:dyDescent="0.2">
      <c r="A9" s="115">
        <v>2</v>
      </c>
      <c r="B9" s="257" t="e">
        <f>'Осенние Каникулы | FIT15 '!B9</f>
        <v>#REF!</v>
      </c>
    </row>
    <row r="10" spans="1:2" x14ac:dyDescent="0.2">
      <c r="A10" s="115" t="s">
        <v>135</v>
      </c>
      <c r="B10" s="257"/>
    </row>
    <row r="11" spans="1:2" x14ac:dyDescent="0.2">
      <c r="A11" s="115">
        <v>1</v>
      </c>
      <c r="B11" s="257" t="e">
        <f>'Осенние Каникулы | FIT15 '!B11</f>
        <v>#REF!</v>
      </c>
    </row>
    <row r="12" spans="1:2" x14ac:dyDescent="0.2">
      <c r="A12" s="115">
        <v>2</v>
      </c>
      <c r="B12" s="257" t="e">
        <f>'Осенние Каникулы | FIT15 '!B12</f>
        <v>#REF!</v>
      </c>
    </row>
    <row r="13" spans="1:2" x14ac:dyDescent="0.2">
      <c r="A13" s="114" t="s">
        <v>137</v>
      </c>
      <c r="B13" s="257"/>
    </row>
    <row r="14" spans="1:2" x14ac:dyDescent="0.2">
      <c r="A14" s="115">
        <v>1</v>
      </c>
      <c r="B14" s="257" t="e">
        <f>'Осенние Каникулы | FIT15 '!B14</f>
        <v>#REF!</v>
      </c>
    </row>
    <row r="15" spans="1:2" x14ac:dyDescent="0.2">
      <c r="A15" s="115">
        <v>2</v>
      </c>
      <c r="B15" s="257" t="e">
        <f>'Осенние Каникулы | FIT15 '!B15</f>
        <v>#REF!</v>
      </c>
    </row>
    <row r="16" spans="1:2" x14ac:dyDescent="0.2">
      <c r="A16" s="97" t="s">
        <v>139</v>
      </c>
      <c r="B16" s="257"/>
    </row>
    <row r="17" spans="1:2" x14ac:dyDescent="0.2">
      <c r="A17" s="98" t="s">
        <v>78</v>
      </c>
      <c r="B17" s="257" t="e">
        <f>'Осенние Каникулы | FIT15 '!B17</f>
        <v>#REF!</v>
      </c>
    </row>
    <row r="18" spans="1:2" x14ac:dyDescent="0.2">
      <c r="A18" s="97" t="s">
        <v>138</v>
      </c>
      <c r="B18" s="257"/>
    </row>
    <row r="19" spans="1:2" x14ac:dyDescent="0.2">
      <c r="A19" s="98" t="s">
        <v>67</v>
      </c>
      <c r="B19" s="257" t="e">
        <f>'Осенние Каникулы | FIT15 '!B19</f>
        <v>#REF!</v>
      </c>
    </row>
    <row r="20" spans="1:2" x14ac:dyDescent="0.2">
      <c r="A20" s="86"/>
      <c r="B20" s="258"/>
    </row>
    <row r="21" spans="1:2" x14ac:dyDescent="0.2">
      <c r="A21" s="240" t="s">
        <v>163</v>
      </c>
      <c r="B21" s="201" t="e">
        <f t="shared" ref="B21" si="0">B2</f>
        <v>#REF!</v>
      </c>
    </row>
    <row r="22" spans="1:2" x14ac:dyDescent="0.2">
      <c r="A22" s="112" t="s">
        <v>124</v>
      </c>
      <c r="B22" s="202" t="e">
        <f t="shared" ref="B22" si="1">B3</f>
        <v>#REF!</v>
      </c>
    </row>
    <row r="23" spans="1:2" x14ac:dyDescent="0.2">
      <c r="A23" s="113" t="s">
        <v>148</v>
      </c>
      <c r="B23" s="258"/>
    </row>
    <row r="24" spans="1:2" x14ac:dyDescent="0.2">
      <c r="A24" s="115">
        <v>1</v>
      </c>
      <c r="B24" s="263" t="e">
        <f t="shared" ref="B24" si="2">ROUNDUP(B5*0.87,)</f>
        <v>#REF!</v>
      </c>
    </row>
    <row r="25" spans="1:2" x14ac:dyDescent="0.2">
      <c r="A25" s="115">
        <v>2</v>
      </c>
      <c r="B25" s="263" t="e">
        <f t="shared" ref="B25" si="3">ROUNDUP(B6*0.87,)</f>
        <v>#REF!</v>
      </c>
    </row>
    <row r="26" spans="1:2" x14ac:dyDescent="0.2">
      <c r="A26" s="115" t="s">
        <v>149</v>
      </c>
      <c r="B26" s="263"/>
    </row>
    <row r="27" spans="1:2" x14ac:dyDescent="0.2">
      <c r="A27" s="115">
        <v>1</v>
      </c>
      <c r="B27" s="263" t="e">
        <f t="shared" ref="B27" si="4">ROUNDUP(B8*0.87,)</f>
        <v>#REF!</v>
      </c>
    </row>
    <row r="28" spans="1:2" ht="11.45" customHeight="1" x14ac:dyDescent="0.2">
      <c r="A28" s="115">
        <v>2</v>
      </c>
      <c r="B28" s="263" t="e">
        <f t="shared" ref="B28" si="5">ROUNDUP(B9*0.87,)</f>
        <v>#REF!</v>
      </c>
    </row>
    <row r="29" spans="1:2" x14ac:dyDescent="0.2">
      <c r="A29" s="115" t="s">
        <v>135</v>
      </c>
      <c r="B29" s="263"/>
    </row>
    <row r="30" spans="1:2" x14ac:dyDescent="0.2">
      <c r="A30" s="115">
        <v>1</v>
      </c>
      <c r="B30" s="263" t="e">
        <f t="shared" ref="B30" si="6">ROUNDUP(B11*0.87,)</f>
        <v>#REF!</v>
      </c>
    </row>
    <row r="31" spans="1:2" x14ac:dyDescent="0.2">
      <c r="A31" s="115">
        <v>2</v>
      </c>
      <c r="B31" s="263" t="e">
        <f t="shared" ref="B31" si="7">ROUNDUP(B12*0.87,)</f>
        <v>#REF!</v>
      </c>
    </row>
    <row r="32" spans="1:2" x14ac:dyDescent="0.2">
      <c r="A32" s="114" t="s">
        <v>137</v>
      </c>
      <c r="B32" s="263"/>
    </row>
    <row r="33" spans="1:2" x14ac:dyDescent="0.2">
      <c r="A33" s="115">
        <v>1</v>
      </c>
      <c r="B33" s="263" t="e">
        <f t="shared" ref="B33" si="8">ROUNDUP(B14*0.87,)</f>
        <v>#REF!</v>
      </c>
    </row>
    <row r="34" spans="1:2" x14ac:dyDescent="0.2">
      <c r="A34" s="115">
        <v>2</v>
      </c>
      <c r="B34" s="263" t="e">
        <f t="shared" ref="B34" si="9">ROUNDUP(B15*0.87,)</f>
        <v>#REF!</v>
      </c>
    </row>
    <row r="35" spans="1:2" x14ac:dyDescent="0.2">
      <c r="A35" s="97" t="s">
        <v>139</v>
      </c>
      <c r="B35" s="263"/>
    </row>
    <row r="36" spans="1:2" x14ac:dyDescent="0.2">
      <c r="A36" s="98" t="s">
        <v>78</v>
      </c>
      <c r="B36" s="263" t="e">
        <f t="shared" ref="B36" si="10">ROUNDUP(B17*0.87,)</f>
        <v>#REF!</v>
      </c>
    </row>
    <row r="37" spans="1:2" x14ac:dyDescent="0.2">
      <c r="A37" s="97" t="s">
        <v>138</v>
      </c>
      <c r="B37" s="263"/>
    </row>
    <row r="38" spans="1:2" x14ac:dyDescent="0.2">
      <c r="A38" s="98" t="s">
        <v>67</v>
      </c>
      <c r="B38" s="263" t="e">
        <f t="shared" ref="B38" si="11">ROUNDUP(B19*0.87,)</f>
        <v>#REF!</v>
      </c>
    </row>
    <row r="40" spans="1:2" ht="135" x14ac:dyDescent="0.2">
      <c r="A40" s="264" t="s">
        <v>326</v>
      </c>
    </row>
    <row r="41" spans="1:2" x14ac:dyDescent="0.2">
      <c r="A41" s="191" t="s">
        <v>143</v>
      </c>
    </row>
    <row r="42" spans="1:2" x14ac:dyDescent="0.2">
      <c r="A42" s="126" t="s">
        <v>324</v>
      </c>
    </row>
    <row r="43" spans="1:2" x14ac:dyDescent="0.2">
      <c r="A43" s="126" t="s">
        <v>321</v>
      </c>
    </row>
    <row r="44" spans="1:2" x14ac:dyDescent="0.2">
      <c r="A44" s="127"/>
    </row>
    <row r="45" spans="1:2" x14ac:dyDescent="0.2">
      <c r="A45" s="191" t="s">
        <v>128</v>
      </c>
    </row>
    <row r="47" spans="1:2" x14ac:dyDescent="0.2">
      <c r="A47" s="217" t="s">
        <v>156</v>
      </c>
    </row>
    <row r="48" spans="1:2" x14ac:dyDescent="0.2">
      <c r="A48" s="215" t="s">
        <v>129</v>
      </c>
    </row>
    <row r="49" spans="1:1" x14ac:dyDescent="0.2">
      <c r="A49" s="215" t="s">
        <v>130</v>
      </c>
    </row>
    <row r="50" spans="1:1" ht="24" x14ac:dyDescent="0.2">
      <c r="A50" s="216" t="s">
        <v>131</v>
      </c>
    </row>
    <row r="51" spans="1:1" ht="12" customHeight="1" x14ac:dyDescent="0.2">
      <c r="A51" s="234" t="s">
        <v>247</v>
      </c>
    </row>
    <row r="52" spans="1:1" ht="24" x14ac:dyDescent="0.2">
      <c r="A52" s="216" t="s">
        <v>325</v>
      </c>
    </row>
    <row r="53" spans="1:1" x14ac:dyDescent="0.2">
      <c r="A53" s="122"/>
    </row>
    <row r="54" spans="1:1" ht="25.5" x14ac:dyDescent="0.2">
      <c r="A54" s="209" t="s">
        <v>250</v>
      </c>
    </row>
    <row r="55" spans="1:1" ht="45" x14ac:dyDescent="0.2">
      <c r="A55" s="265" t="s">
        <v>322</v>
      </c>
    </row>
    <row r="56" spans="1:1" ht="22.5" x14ac:dyDescent="0.2">
      <c r="A56" s="265" t="s">
        <v>323</v>
      </c>
    </row>
    <row r="57" spans="1:1" ht="22.5" x14ac:dyDescent="0.2">
      <c r="A57" s="265" t="s">
        <v>327</v>
      </c>
    </row>
    <row r="58" spans="1:1" ht="22.5" x14ac:dyDescent="0.2">
      <c r="A58" s="265" t="s">
        <v>328</v>
      </c>
    </row>
    <row r="59" spans="1:1" ht="22.5" x14ac:dyDescent="0.2">
      <c r="A59" s="265" t="s">
        <v>329</v>
      </c>
    </row>
    <row r="60" spans="1:1" ht="33.75" x14ac:dyDescent="0.2">
      <c r="A60" s="265" t="s">
        <v>330</v>
      </c>
    </row>
    <row r="61" spans="1:1" ht="33.75" x14ac:dyDescent="0.2">
      <c r="A61" s="265" t="s">
        <v>331</v>
      </c>
    </row>
    <row r="62" spans="1:1" ht="42" x14ac:dyDescent="0.2">
      <c r="A62" s="166" t="s">
        <v>170</v>
      </c>
    </row>
    <row r="63" spans="1:1" ht="21" x14ac:dyDescent="0.2">
      <c r="A63" s="185" t="s">
        <v>166</v>
      </c>
    </row>
    <row r="64" spans="1:1" ht="42.75" x14ac:dyDescent="0.2">
      <c r="A64" s="153" t="s">
        <v>167</v>
      </c>
    </row>
    <row r="65" spans="1:1" ht="21" x14ac:dyDescent="0.2">
      <c r="A65" s="131" t="s">
        <v>168</v>
      </c>
    </row>
    <row r="66" spans="1:1" x14ac:dyDescent="0.2">
      <c r="A66" s="133"/>
    </row>
    <row r="67" spans="1:1" x14ac:dyDescent="0.2">
      <c r="A67" s="134" t="s">
        <v>133</v>
      </c>
    </row>
    <row r="68" spans="1:1" ht="24" x14ac:dyDescent="0.2">
      <c r="A68" s="135" t="s">
        <v>154</v>
      </c>
    </row>
    <row r="69" spans="1:1" ht="24" x14ac:dyDescent="0.2">
      <c r="A69" s="135" t="s">
        <v>155</v>
      </c>
    </row>
    <row r="70" spans="1:1" ht="24" x14ac:dyDescent="0.2">
      <c r="A70" s="135" t="s">
        <v>154</v>
      </c>
    </row>
    <row r="71" spans="1:1" ht="24" x14ac:dyDescent="0.2">
      <c r="A71" s="135" t="s">
        <v>155</v>
      </c>
    </row>
    <row r="72" spans="1:1" x14ac:dyDescent="0.2">
      <c r="A72" s="135"/>
    </row>
    <row r="73" spans="1:1" x14ac:dyDescent="0.2">
      <c r="A73" s="13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15"/>
  <sheetViews>
    <sheetView zoomScaleNormal="100" workbookViewId="0"/>
  </sheetViews>
  <sheetFormatPr defaultColWidth="9" defaultRowHeight="12.75" x14ac:dyDescent="0.2"/>
  <cols>
    <col min="1" max="1" width="31.5703125" style="1" customWidth="1"/>
    <col min="2" max="2" width="27.140625" style="1" customWidth="1"/>
    <col min="3" max="3" width="10.5703125" style="1" bestFit="1" customWidth="1"/>
    <col min="4" max="4" width="11.5703125" style="1" customWidth="1"/>
    <col min="5" max="16384" width="9" style="1"/>
  </cols>
  <sheetData>
    <row r="1" spans="1:4" x14ac:dyDescent="0.2">
      <c r="A1" s="20" t="s">
        <v>31</v>
      </c>
      <c r="B1" s="8"/>
      <c r="C1" s="8"/>
      <c r="D1" s="8"/>
    </row>
    <row r="2" spans="1:4" x14ac:dyDescent="0.2">
      <c r="A2" s="3" t="s">
        <v>22</v>
      </c>
      <c r="B2" s="23" t="s">
        <v>43</v>
      </c>
      <c r="C2" s="5"/>
      <c r="D2" s="5"/>
    </row>
    <row r="3" spans="1:4" x14ac:dyDescent="0.2">
      <c r="A3" s="12" t="s">
        <v>32</v>
      </c>
      <c r="B3" s="3"/>
      <c r="C3" s="4"/>
      <c r="D3" s="4"/>
    </row>
    <row r="4" spans="1:4" x14ac:dyDescent="0.2">
      <c r="A4" s="22" t="s">
        <v>42</v>
      </c>
      <c r="B4" s="3">
        <v>3500</v>
      </c>
      <c r="C4" s="4"/>
      <c r="D4" s="4"/>
    </row>
    <row r="5" spans="1:4" x14ac:dyDescent="0.2">
      <c r="A5" s="3" t="s">
        <v>40</v>
      </c>
      <c r="B5" s="24">
        <v>3500</v>
      </c>
      <c r="C5" s="4"/>
      <c r="D5" s="4"/>
    </row>
    <row r="6" spans="1:4" x14ac:dyDescent="0.2">
      <c r="A6" s="3" t="s">
        <v>44</v>
      </c>
      <c r="B6" s="24">
        <v>3500</v>
      </c>
      <c r="C6" s="4"/>
      <c r="D6" s="4"/>
    </row>
    <row r="7" spans="1:4" x14ac:dyDescent="0.2">
      <c r="C7" s="4"/>
      <c r="D7" s="4"/>
    </row>
    <row r="8" spans="1:4" x14ac:dyDescent="0.2">
      <c r="C8" s="4"/>
      <c r="D8" s="4"/>
    </row>
    <row r="9" spans="1:4" x14ac:dyDescent="0.2">
      <c r="A9" s="20" t="s">
        <v>31</v>
      </c>
      <c r="B9" s="2"/>
      <c r="C9" s="4"/>
      <c r="D9" s="4"/>
    </row>
    <row r="10" spans="1:4" x14ac:dyDescent="0.2">
      <c r="A10" s="3" t="s">
        <v>22</v>
      </c>
      <c r="B10" s="23" t="s">
        <v>43</v>
      </c>
      <c r="C10" s="4"/>
      <c r="D10" s="4"/>
    </row>
    <row r="11" spans="1:4" x14ac:dyDescent="0.2">
      <c r="A11" s="12" t="s">
        <v>33</v>
      </c>
      <c r="B11" s="3"/>
      <c r="C11" s="4"/>
      <c r="D11" s="4"/>
    </row>
    <row r="12" spans="1:4" x14ac:dyDescent="0.2">
      <c r="A12" s="22" t="s">
        <v>42</v>
      </c>
      <c r="B12" s="3">
        <v>3500</v>
      </c>
      <c r="C12" s="4"/>
      <c r="D12" s="4"/>
    </row>
    <row r="13" spans="1:4" x14ac:dyDescent="0.2">
      <c r="A13" s="3" t="s">
        <v>40</v>
      </c>
      <c r="B13" s="24">
        <v>3500</v>
      </c>
      <c r="C13" s="4"/>
      <c r="D13" s="4"/>
    </row>
    <row r="14" spans="1:4" x14ac:dyDescent="0.2">
      <c r="A14" s="3" t="s">
        <v>44</v>
      </c>
      <c r="B14" s="24">
        <v>3500</v>
      </c>
      <c r="C14" s="4"/>
      <c r="D14" s="4"/>
    </row>
    <row r="15" spans="1:4" ht="18" customHeight="1" x14ac:dyDescent="0.2">
      <c r="A15" s="20"/>
      <c r="C15" s="5"/>
      <c r="D15" s="5"/>
    </row>
  </sheetData>
  <pageMargins left="0.75" right="0.75" top="1" bottom="1" header="0.5" footer="0.5"/>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O53"/>
  <sheetViews>
    <sheetView zoomScaleNormal="100" workbookViewId="0">
      <pane xSplit="10" topLeftCell="AA1" activePane="topRight" state="frozen"/>
      <selection pane="topRight" activeCell="A46" sqref="A46:A47"/>
    </sheetView>
  </sheetViews>
  <sheetFormatPr defaultColWidth="9" defaultRowHeight="12" x14ac:dyDescent="0.2"/>
  <cols>
    <col min="1" max="1" width="80.5703125" style="65" customWidth="1"/>
    <col min="2" max="40" width="0" style="65" hidden="1" customWidth="1"/>
    <col min="41" max="16384" width="9" style="65"/>
  </cols>
  <sheetData>
    <row r="1" spans="1:41" ht="11.45" customHeight="1" x14ac:dyDescent="0.2">
      <c r="A1" s="94" t="s">
        <v>134</v>
      </c>
    </row>
    <row r="2" spans="1:41" ht="11.45" customHeight="1" x14ac:dyDescent="0.2">
      <c r="A2" s="136" t="s">
        <v>144</v>
      </c>
    </row>
    <row r="3" spans="1:41" ht="11.45" customHeight="1" x14ac:dyDescent="0.2">
      <c r="A3" s="136"/>
    </row>
    <row r="4" spans="1:41" ht="11.45" customHeight="1" x14ac:dyDescent="0.2">
      <c r="A4" s="136" t="s">
        <v>125</v>
      </c>
      <c r="K4" s="89" t="e">
        <f>'C завтраками| Bed and breakfast'!#REF!</f>
        <v>#REF!</v>
      </c>
      <c r="L4" s="89" t="e">
        <f>'C завтраками| Bed and breakfast'!#REF!</f>
        <v>#REF!</v>
      </c>
      <c r="M4" s="123" t="e">
        <f>'C завтраками| Bed and breakfast'!#REF!</f>
        <v>#REF!</v>
      </c>
      <c r="N4" s="123" t="e">
        <f>'C завтраками| Bed and breakfast'!#REF!</f>
        <v>#REF!</v>
      </c>
      <c r="O4" s="123" t="e">
        <f>'C завтраками| Bed and breakfast'!#REF!</f>
        <v>#REF!</v>
      </c>
      <c r="P4" s="123" t="e">
        <f>'C завтраками| Bed and breakfast'!#REF!</f>
        <v>#REF!</v>
      </c>
      <c r="Q4" s="123" t="e">
        <f>'C завтраками| Bed and breakfast'!#REF!</f>
        <v>#REF!</v>
      </c>
      <c r="R4" s="123" t="e">
        <f>'C завтраками| Bed and breakfast'!#REF!</f>
        <v>#REF!</v>
      </c>
      <c r="S4" s="123" t="e">
        <f>'C завтраками| Bed and breakfast'!#REF!</f>
        <v>#REF!</v>
      </c>
      <c r="T4" s="123" t="e">
        <f>'C завтраками| Bed and breakfast'!#REF!</f>
        <v>#REF!</v>
      </c>
      <c r="U4" s="123" t="e">
        <f>'C завтраками| Bed and breakfast'!#REF!</f>
        <v>#REF!</v>
      </c>
      <c r="V4" s="123" t="e">
        <f>'C завтраками| Bed and breakfast'!#REF!</f>
        <v>#REF!</v>
      </c>
      <c r="W4" s="123" t="e">
        <f>'C завтраками| Bed and breakfast'!#REF!</f>
        <v>#REF!</v>
      </c>
      <c r="X4" s="123" t="e">
        <f>'C завтраками| Bed and breakfast'!#REF!</f>
        <v>#REF!</v>
      </c>
      <c r="Y4" s="123" t="e">
        <f>'C завтраками| Bed and breakfast'!#REF!</f>
        <v>#REF!</v>
      </c>
      <c r="Z4" s="123" t="e">
        <f>'C завтраками| Bed and breakfast'!#REF!</f>
        <v>#REF!</v>
      </c>
      <c r="AA4" s="123" t="e">
        <f>'C завтраками| Bed and breakfast'!#REF!</f>
        <v>#REF!</v>
      </c>
      <c r="AB4" s="123" t="e">
        <f>'C завтраками| Bed and breakfast'!#REF!</f>
        <v>#REF!</v>
      </c>
      <c r="AC4" s="167" t="e">
        <f>'C завтраками| Bed and breakfast'!#REF!</f>
        <v>#REF!</v>
      </c>
      <c r="AD4" s="167" t="e">
        <f>'C завтраками| Bed and breakfast'!#REF!</f>
        <v>#REF!</v>
      </c>
      <c r="AE4" s="167" t="e">
        <f>'C завтраками| Bed and breakfast'!#REF!</f>
        <v>#REF!</v>
      </c>
      <c r="AF4" s="167" t="e">
        <f>'C завтраками| Bed and breakfast'!#REF!</f>
        <v>#REF!</v>
      </c>
      <c r="AG4" s="167" t="e">
        <f>'C завтраками| Bed and breakfast'!#REF!</f>
        <v>#REF!</v>
      </c>
      <c r="AH4" s="167" t="e">
        <f>'C завтраками| Bed and breakfast'!#REF!</f>
        <v>#REF!</v>
      </c>
      <c r="AI4" s="167" t="e">
        <f>'C завтраками| Bed and breakfast'!#REF!</f>
        <v>#REF!</v>
      </c>
      <c r="AJ4" s="167" t="e">
        <f>'C завтраками| Bed and breakfast'!#REF!</f>
        <v>#REF!</v>
      </c>
      <c r="AK4" s="167" t="e">
        <f>'C завтраками| Bed and breakfast'!#REF!</f>
        <v>#REF!</v>
      </c>
      <c r="AL4" s="167" t="e">
        <f>'C завтраками| Bed and breakfast'!#REF!</f>
        <v>#REF!</v>
      </c>
      <c r="AM4" s="167" t="e">
        <f>'C завтраками| Bed and breakfast'!#REF!</f>
        <v>#REF!</v>
      </c>
      <c r="AN4" s="167" t="e">
        <f>'C завтраками| Bed and breakfast'!#REF!</f>
        <v>#REF!</v>
      </c>
      <c r="AO4" s="167" t="e">
        <f>'C завтраками| Bed and breakfast'!#REF!</f>
        <v>#REF!</v>
      </c>
    </row>
    <row r="5" spans="1:41" s="34" customFormat="1" ht="21.6" customHeight="1" x14ac:dyDescent="0.2">
      <c r="A5" s="67" t="s">
        <v>124</v>
      </c>
      <c r="B5" s="123" t="e">
        <f>'C завтраками| Bed and breakfast'!#REF!</f>
        <v>#REF!</v>
      </c>
      <c r="C5" s="123" t="e">
        <f>'C завтраками| Bed and breakfast'!#REF!</f>
        <v>#REF!</v>
      </c>
      <c r="D5" s="123" t="e">
        <f>'C завтраками| Bed and breakfast'!#REF!</f>
        <v>#REF!</v>
      </c>
      <c r="E5" s="123" t="e">
        <f>'C завтраками| Bed and breakfast'!#REF!</f>
        <v>#REF!</v>
      </c>
      <c r="F5" s="123" t="e">
        <f>'C завтраками| Bed and breakfast'!#REF!</f>
        <v>#REF!</v>
      </c>
      <c r="G5" s="123" t="e">
        <f>'C завтраками| Bed and breakfast'!#REF!</f>
        <v>#REF!</v>
      </c>
      <c r="H5" s="123" t="e">
        <f>'C завтраками| Bed and breakfast'!#REF!</f>
        <v>#REF!</v>
      </c>
      <c r="I5" s="123" t="e">
        <f>'C завтраками| Bed and breakfast'!#REF!</f>
        <v>#REF!</v>
      </c>
      <c r="J5" s="123" t="e">
        <f>'C завтраками| Bed and breakfast'!#REF!</f>
        <v>#REF!</v>
      </c>
      <c r="K5" s="89" t="e">
        <f>'C завтраками| Bed and breakfast'!#REF!</f>
        <v>#REF!</v>
      </c>
      <c r="L5" s="89" t="e">
        <f>'C завтраками| Bed and breakfast'!#REF!</f>
        <v>#REF!</v>
      </c>
      <c r="M5" s="123" t="e">
        <f>'C завтраками| Bed and breakfast'!#REF!</f>
        <v>#REF!</v>
      </c>
      <c r="N5" s="123" t="e">
        <f>'C завтраками| Bed and breakfast'!#REF!</f>
        <v>#REF!</v>
      </c>
      <c r="O5" s="123" t="e">
        <f>'C завтраками| Bed and breakfast'!#REF!</f>
        <v>#REF!</v>
      </c>
      <c r="P5" s="123" t="e">
        <f>'C завтраками| Bed and breakfast'!#REF!</f>
        <v>#REF!</v>
      </c>
      <c r="Q5" s="123" t="e">
        <f>'C завтраками| Bed and breakfast'!#REF!</f>
        <v>#REF!</v>
      </c>
      <c r="R5" s="123" t="e">
        <f>'C завтраками| Bed and breakfast'!#REF!</f>
        <v>#REF!</v>
      </c>
      <c r="S5" s="123" t="e">
        <f>'C завтраками| Bed and breakfast'!#REF!</f>
        <v>#REF!</v>
      </c>
      <c r="T5" s="123" t="e">
        <f>'C завтраками| Bed and breakfast'!#REF!</f>
        <v>#REF!</v>
      </c>
      <c r="U5" s="123" t="e">
        <f>'C завтраками| Bed and breakfast'!#REF!</f>
        <v>#REF!</v>
      </c>
      <c r="V5" s="123" t="e">
        <f>'C завтраками| Bed and breakfast'!#REF!</f>
        <v>#REF!</v>
      </c>
      <c r="W5" s="123" t="e">
        <f>'C завтраками| Bed and breakfast'!#REF!</f>
        <v>#REF!</v>
      </c>
      <c r="X5" s="123" t="e">
        <f>'C завтраками| Bed and breakfast'!#REF!</f>
        <v>#REF!</v>
      </c>
      <c r="Y5" s="123" t="e">
        <f>'C завтраками| Bed and breakfast'!#REF!</f>
        <v>#REF!</v>
      </c>
      <c r="Z5" s="123" t="e">
        <f>'C завтраками| Bed and breakfast'!#REF!</f>
        <v>#REF!</v>
      </c>
      <c r="AA5" s="123" t="e">
        <f>'C завтраками| Bed and breakfast'!#REF!</f>
        <v>#REF!</v>
      </c>
      <c r="AB5" s="123" t="e">
        <f>'C завтраками| Bed and breakfast'!#REF!</f>
        <v>#REF!</v>
      </c>
      <c r="AC5" s="167" t="e">
        <f>'C завтраками| Bed and breakfast'!#REF!</f>
        <v>#REF!</v>
      </c>
      <c r="AD5" s="167" t="e">
        <f>'C завтраками| Bed and breakfast'!#REF!</f>
        <v>#REF!</v>
      </c>
      <c r="AE5" s="167" t="e">
        <f>'C завтраками| Bed and breakfast'!#REF!</f>
        <v>#REF!</v>
      </c>
      <c r="AF5" s="167" t="e">
        <f>'C завтраками| Bed and breakfast'!#REF!</f>
        <v>#REF!</v>
      </c>
      <c r="AG5" s="167" t="e">
        <f>'C завтраками| Bed and breakfast'!#REF!</f>
        <v>#REF!</v>
      </c>
      <c r="AH5" s="167" t="e">
        <f>'C завтраками| Bed and breakfast'!#REF!</f>
        <v>#REF!</v>
      </c>
      <c r="AI5" s="167" t="e">
        <f>'C завтраками| Bed and breakfast'!#REF!</f>
        <v>#REF!</v>
      </c>
      <c r="AJ5" s="167" t="e">
        <f>'C завтраками| Bed and breakfast'!#REF!</f>
        <v>#REF!</v>
      </c>
      <c r="AK5" s="167" t="e">
        <f>'C завтраками| Bed and breakfast'!#REF!</f>
        <v>#REF!</v>
      </c>
      <c r="AL5" s="167" t="e">
        <f>'C завтраками| Bed and breakfast'!#REF!</f>
        <v>#REF!</v>
      </c>
      <c r="AM5" s="167" t="e">
        <f>'C завтраками| Bed and breakfast'!#REF!</f>
        <v>#REF!</v>
      </c>
      <c r="AN5" s="167" t="e">
        <f>'C завтраками| Bed and breakfast'!#REF!</f>
        <v>#REF!</v>
      </c>
      <c r="AO5" s="167" t="e">
        <f>'C завтраками| Bed and breakfast'!#REF!</f>
        <v>#REF!</v>
      </c>
    </row>
    <row r="6" spans="1:41" x14ac:dyDescent="0.2">
      <c r="A6" s="74" t="s">
        <v>148</v>
      </c>
    </row>
    <row r="7" spans="1:41" x14ac:dyDescent="0.2">
      <c r="A7" s="75">
        <v>1</v>
      </c>
      <c r="B7" s="124" t="e">
        <f>'C завтраками| Bed and breakfast'!#REF!*0.85</f>
        <v>#REF!</v>
      </c>
      <c r="C7" s="124" t="e">
        <f>'C завтраками| Bed and breakfast'!#REF!*0.85</f>
        <v>#REF!</v>
      </c>
      <c r="D7" s="124" t="e">
        <f>'C завтраками| Bed and breakfast'!#REF!*0.85</f>
        <v>#REF!</v>
      </c>
      <c r="E7" s="124" t="e">
        <f>'C завтраками| Bed and breakfast'!#REF!*0.85</f>
        <v>#REF!</v>
      </c>
      <c r="F7" s="124" t="e">
        <f>'C завтраками| Bed and breakfast'!#REF!*0.85</f>
        <v>#REF!</v>
      </c>
      <c r="G7" s="124" t="e">
        <f>'C завтраками| Bed and breakfast'!#REF!*0.85</f>
        <v>#REF!</v>
      </c>
      <c r="H7" s="124" t="e">
        <f>'C завтраками| Bed and breakfast'!#REF!*0.85</f>
        <v>#REF!</v>
      </c>
      <c r="I7" s="124" t="e">
        <f>'C завтраками| Bed and breakfast'!#REF!*0.85</f>
        <v>#REF!</v>
      </c>
      <c r="J7" s="124" t="e">
        <f>'C завтраками| Bed and breakfast'!#REF!*0.85</f>
        <v>#REF!</v>
      </c>
      <c r="K7" s="124" t="e">
        <f>'C завтраками| Bed and breakfast'!#REF!*0.85</f>
        <v>#REF!</v>
      </c>
      <c r="L7" s="124" t="e">
        <f>'C завтраками| Bed and breakfast'!#REF!*0.85</f>
        <v>#REF!</v>
      </c>
      <c r="M7" s="124" t="e">
        <f>'C завтраками| Bed and breakfast'!#REF!*0.85</f>
        <v>#REF!</v>
      </c>
      <c r="N7" s="124" t="e">
        <f>'C завтраками| Bed and breakfast'!#REF!*0.85</f>
        <v>#REF!</v>
      </c>
      <c r="O7" s="124" t="e">
        <f>'C завтраками| Bed and breakfast'!#REF!*0.85</f>
        <v>#REF!</v>
      </c>
      <c r="P7" s="124" t="e">
        <f>'C завтраками| Bed and breakfast'!#REF!*0.85</f>
        <v>#REF!</v>
      </c>
      <c r="Q7" s="124" t="e">
        <f>'C завтраками| Bed and breakfast'!#REF!*0.85</f>
        <v>#REF!</v>
      </c>
      <c r="R7" s="124" t="e">
        <f>'C завтраками| Bed and breakfast'!#REF!*0.85</f>
        <v>#REF!</v>
      </c>
      <c r="S7" s="124" t="e">
        <f>'C завтраками| Bed and breakfast'!#REF!*0.85</f>
        <v>#REF!</v>
      </c>
      <c r="T7" s="124" t="e">
        <f>'C завтраками| Bed and breakfast'!#REF!*0.85</f>
        <v>#REF!</v>
      </c>
      <c r="U7" s="124" t="e">
        <f>'C завтраками| Bed and breakfast'!#REF!*0.85</f>
        <v>#REF!</v>
      </c>
      <c r="V7" s="124" t="e">
        <f>'C завтраками| Bed and breakfast'!#REF!*0.85</f>
        <v>#REF!</v>
      </c>
      <c r="W7" s="124" t="e">
        <f>'C завтраками| Bed and breakfast'!#REF!*0.85</f>
        <v>#REF!</v>
      </c>
      <c r="X7" s="124" t="e">
        <f>'C завтраками| Bed and breakfast'!#REF!*0.85</f>
        <v>#REF!</v>
      </c>
      <c r="Y7" s="124" t="e">
        <f>'C завтраками| Bed and breakfast'!#REF!*0.85</f>
        <v>#REF!</v>
      </c>
      <c r="Z7" s="124" t="e">
        <f>'C завтраками| Bed and breakfast'!#REF!*0.85</f>
        <v>#REF!</v>
      </c>
      <c r="AA7" s="124" t="e">
        <f>'C завтраками| Bed and breakfast'!#REF!*0.85</f>
        <v>#REF!</v>
      </c>
      <c r="AB7" s="124" t="e">
        <f>'C завтраками| Bed and breakfast'!#REF!*0.85</f>
        <v>#REF!</v>
      </c>
      <c r="AC7" s="124" t="e">
        <f>'C завтраками| Bed and breakfast'!#REF!*0.85</f>
        <v>#REF!</v>
      </c>
      <c r="AD7" s="124" t="e">
        <f>'C завтраками| Bed and breakfast'!#REF!*0.85</f>
        <v>#REF!</v>
      </c>
      <c r="AE7" s="124" t="e">
        <f>'C завтраками| Bed and breakfast'!#REF!*0.85</f>
        <v>#REF!</v>
      </c>
      <c r="AF7" s="124" t="e">
        <f>'C завтраками| Bed and breakfast'!#REF!*0.85</f>
        <v>#REF!</v>
      </c>
      <c r="AG7" s="124" t="e">
        <f>'C завтраками| Bed and breakfast'!#REF!*0.85</f>
        <v>#REF!</v>
      </c>
      <c r="AH7" s="124" t="e">
        <f>'C завтраками| Bed and breakfast'!#REF!*0.85</f>
        <v>#REF!</v>
      </c>
      <c r="AI7" s="124" t="e">
        <f>'C завтраками| Bed and breakfast'!#REF!*0.85</f>
        <v>#REF!</v>
      </c>
      <c r="AJ7" s="124" t="e">
        <f>'C завтраками| Bed and breakfast'!#REF!*0.85</f>
        <v>#REF!</v>
      </c>
      <c r="AK7" s="124" t="e">
        <f>'C завтраками| Bed and breakfast'!#REF!*0.85</f>
        <v>#REF!</v>
      </c>
      <c r="AL7" s="124" t="e">
        <f>'C завтраками| Bed and breakfast'!#REF!*0.85</f>
        <v>#REF!</v>
      </c>
      <c r="AM7" s="124" t="e">
        <f>'C завтраками| Bed and breakfast'!#REF!*0.85</f>
        <v>#REF!</v>
      </c>
      <c r="AN7" s="124" t="e">
        <f>'C завтраками| Bed and breakfast'!#REF!*0.85</f>
        <v>#REF!</v>
      </c>
      <c r="AO7" s="124" t="e">
        <f>'C завтраками| Bed and breakfast'!#REF!*0.85</f>
        <v>#REF!</v>
      </c>
    </row>
    <row r="8" spans="1:41" x14ac:dyDescent="0.2">
      <c r="A8" s="75">
        <v>2</v>
      </c>
      <c r="B8" s="124" t="e">
        <f>'C завтраками| Bed and breakfast'!#REF!*0.85</f>
        <v>#REF!</v>
      </c>
      <c r="C8" s="124" t="e">
        <f>'C завтраками| Bed and breakfast'!#REF!*0.85</f>
        <v>#REF!</v>
      </c>
      <c r="D8" s="124" t="e">
        <f>'C завтраками| Bed and breakfast'!#REF!*0.85</f>
        <v>#REF!</v>
      </c>
      <c r="E8" s="124" t="e">
        <f>'C завтраками| Bed and breakfast'!#REF!*0.85</f>
        <v>#REF!</v>
      </c>
      <c r="F8" s="124" t="e">
        <f>'C завтраками| Bed and breakfast'!#REF!*0.85</f>
        <v>#REF!</v>
      </c>
      <c r="G8" s="124" t="e">
        <f>'C завтраками| Bed and breakfast'!#REF!*0.85</f>
        <v>#REF!</v>
      </c>
      <c r="H8" s="124" t="e">
        <f>'C завтраками| Bed and breakfast'!#REF!*0.85</f>
        <v>#REF!</v>
      </c>
      <c r="I8" s="124" t="e">
        <f>'C завтраками| Bed and breakfast'!#REF!*0.85</f>
        <v>#REF!</v>
      </c>
      <c r="J8" s="124" t="e">
        <f>'C завтраками| Bed and breakfast'!#REF!*0.85</f>
        <v>#REF!</v>
      </c>
      <c r="K8" s="124" t="e">
        <f>'C завтраками| Bed and breakfast'!#REF!*0.85</f>
        <v>#REF!</v>
      </c>
      <c r="L8" s="124" t="e">
        <f>'C завтраками| Bed and breakfast'!#REF!*0.85</f>
        <v>#REF!</v>
      </c>
      <c r="M8" s="124" t="e">
        <f>'C завтраками| Bed and breakfast'!#REF!*0.85</f>
        <v>#REF!</v>
      </c>
      <c r="N8" s="124" t="e">
        <f>'C завтраками| Bed and breakfast'!#REF!*0.85</f>
        <v>#REF!</v>
      </c>
      <c r="O8" s="124" t="e">
        <f>'C завтраками| Bed and breakfast'!#REF!*0.85</f>
        <v>#REF!</v>
      </c>
      <c r="P8" s="124" t="e">
        <f>'C завтраками| Bed and breakfast'!#REF!*0.85</f>
        <v>#REF!</v>
      </c>
      <c r="Q8" s="124" t="e">
        <f>'C завтраками| Bed and breakfast'!#REF!*0.85</f>
        <v>#REF!</v>
      </c>
      <c r="R8" s="124" t="e">
        <f>'C завтраками| Bed and breakfast'!#REF!*0.85</f>
        <v>#REF!</v>
      </c>
      <c r="S8" s="124" t="e">
        <f>'C завтраками| Bed and breakfast'!#REF!*0.85</f>
        <v>#REF!</v>
      </c>
      <c r="T8" s="124" t="e">
        <f>'C завтраками| Bed and breakfast'!#REF!*0.85</f>
        <v>#REF!</v>
      </c>
      <c r="U8" s="124" t="e">
        <f>'C завтраками| Bed and breakfast'!#REF!*0.85</f>
        <v>#REF!</v>
      </c>
      <c r="V8" s="124" t="e">
        <f>'C завтраками| Bed and breakfast'!#REF!*0.85</f>
        <v>#REF!</v>
      </c>
      <c r="W8" s="124" t="e">
        <f>'C завтраками| Bed and breakfast'!#REF!*0.85</f>
        <v>#REF!</v>
      </c>
      <c r="X8" s="124" t="e">
        <f>'C завтраками| Bed and breakfast'!#REF!*0.85</f>
        <v>#REF!</v>
      </c>
      <c r="Y8" s="124" t="e">
        <f>'C завтраками| Bed and breakfast'!#REF!*0.85</f>
        <v>#REF!</v>
      </c>
      <c r="Z8" s="124" t="e">
        <f>'C завтраками| Bed and breakfast'!#REF!*0.85</f>
        <v>#REF!</v>
      </c>
      <c r="AA8" s="124" t="e">
        <f>'C завтраками| Bed and breakfast'!#REF!*0.85</f>
        <v>#REF!</v>
      </c>
      <c r="AB8" s="124" t="e">
        <f>'C завтраками| Bed and breakfast'!#REF!*0.85</f>
        <v>#REF!</v>
      </c>
      <c r="AC8" s="124" t="e">
        <f>'C завтраками| Bed and breakfast'!#REF!*0.85</f>
        <v>#REF!</v>
      </c>
      <c r="AD8" s="124" t="e">
        <f>'C завтраками| Bed and breakfast'!#REF!*0.85</f>
        <v>#REF!</v>
      </c>
      <c r="AE8" s="124" t="e">
        <f>'C завтраками| Bed and breakfast'!#REF!*0.85</f>
        <v>#REF!</v>
      </c>
      <c r="AF8" s="124" t="e">
        <f>'C завтраками| Bed and breakfast'!#REF!*0.85</f>
        <v>#REF!</v>
      </c>
      <c r="AG8" s="124" t="e">
        <f>'C завтраками| Bed and breakfast'!#REF!*0.85</f>
        <v>#REF!</v>
      </c>
      <c r="AH8" s="124" t="e">
        <f>'C завтраками| Bed and breakfast'!#REF!*0.85</f>
        <v>#REF!</v>
      </c>
      <c r="AI8" s="124" t="e">
        <f>'C завтраками| Bed and breakfast'!#REF!*0.85</f>
        <v>#REF!</v>
      </c>
      <c r="AJ8" s="124" t="e">
        <f>'C завтраками| Bed and breakfast'!#REF!*0.85</f>
        <v>#REF!</v>
      </c>
      <c r="AK8" s="124" t="e">
        <f>'C завтраками| Bed and breakfast'!#REF!*0.85</f>
        <v>#REF!</v>
      </c>
      <c r="AL8" s="124" t="e">
        <f>'C завтраками| Bed and breakfast'!#REF!*0.85</f>
        <v>#REF!</v>
      </c>
      <c r="AM8" s="124" t="e">
        <f>'C завтраками| Bed and breakfast'!#REF!*0.85</f>
        <v>#REF!</v>
      </c>
      <c r="AN8" s="124" t="e">
        <f>'C завтраками| Bed and breakfast'!#REF!*0.85</f>
        <v>#REF!</v>
      </c>
      <c r="AO8" s="124" t="e">
        <f>'C завтраками| Bed and breakfast'!#REF!*0.85</f>
        <v>#REF!</v>
      </c>
    </row>
    <row r="9" spans="1:41" x14ac:dyDescent="0.2">
      <c r="A9" s="74" t="s">
        <v>149</v>
      </c>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row>
    <row r="10" spans="1:41" x14ac:dyDescent="0.2">
      <c r="A10" s="75">
        <v>1</v>
      </c>
      <c r="B10" s="124" t="e">
        <f>'C завтраками| Bed and breakfast'!#REF!*0.85</f>
        <v>#REF!</v>
      </c>
      <c r="C10" s="124" t="e">
        <f>'C завтраками| Bed and breakfast'!#REF!*0.85</f>
        <v>#REF!</v>
      </c>
      <c r="D10" s="124" t="e">
        <f>'C завтраками| Bed and breakfast'!#REF!*0.85</f>
        <v>#REF!</v>
      </c>
      <c r="E10" s="124" t="e">
        <f>'C завтраками| Bed and breakfast'!#REF!*0.85</f>
        <v>#REF!</v>
      </c>
      <c r="F10" s="124" t="e">
        <f>'C завтраками| Bed and breakfast'!#REF!*0.85</f>
        <v>#REF!</v>
      </c>
      <c r="G10" s="124" t="e">
        <f>'C завтраками| Bed and breakfast'!#REF!*0.85</f>
        <v>#REF!</v>
      </c>
      <c r="H10" s="124" t="e">
        <f>'C завтраками| Bed and breakfast'!#REF!*0.85</f>
        <v>#REF!</v>
      </c>
      <c r="I10" s="124" t="e">
        <f>'C завтраками| Bed and breakfast'!#REF!*0.85</f>
        <v>#REF!</v>
      </c>
      <c r="J10" s="124" t="e">
        <f>'C завтраками| Bed and breakfast'!#REF!*0.85</f>
        <v>#REF!</v>
      </c>
      <c r="K10" s="124" t="e">
        <f>'C завтраками| Bed and breakfast'!#REF!*0.85</f>
        <v>#REF!</v>
      </c>
      <c r="L10" s="124" t="e">
        <f>'C завтраками| Bed and breakfast'!#REF!*0.85</f>
        <v>#REF!</v>
      </c>
      <c r="M10" s="124" t="e">
        <f>'C завтраками| Bed and breakfast'!#REF!*0.85</f>
        <v>#REF!</v>
      </c>
      <c r="N10" s="124" t="e">
        <f>'C завтраками| Bed and breakfast'!#REF!*0.85</f>
        <v>#REF!</v>
      </c>
      <c r="O10" s="124" t="e">
        <f>'C завтраками| Bed and breakfast'!#REF!*0.85</f>
        <v>#REF!</v>
      </c>
      <c r="P10" s="124" t="e">
        <f>'C завтраками| Bed and breakfast'!#REF!*0.85</f>
        <v>#REF!</v>
      </c>
      <c r="Q10" s="124" t="e">
        <f>'C завтраками| Bed and breakfast'!#REF!*0.85</f>
        <v>#REF!</v>
      </c>
      <c r="R10" s="124" t="e">
        <f>'C завтраками| Bed and breakfast'!#REF!*0.85</f>
        <v>#REF!</v>
      </c>
      <c r="S10" s="124" t="e">
        <f>'C завтраками| Bed and breakfast'!#REF!*0.85</f>
        <v>#REF!</v>
      </c>
      <c r="T10" s="124" t="e">
        <f>'C завтраками| Bed and breakfast'!#REF!*0.85</f>
        <v>#REF!</v>
      </c>
      <c r="U10" s="124" t="e">
        <f>'C завтраками| Bed and breakfast'!#REF!*0.85</f>
        <v>#REF!</v>
      </c>
      <c r="V10" s="124" t="e">
        <f>'C завтраками| Bed and breakfast'!#REF!*0.85</f>
        <v>#REF!</v>
      </c>
      <c r="W10" s="124" t="e">
        <f>'C завтраками| Bed and breakfast'!#REF!*0.85</f>
        <v>#REF!</v>
      </c>
      <c r="X10" s="124" t="e">
        <f>'C завтраками| Bed and breakfast'!#REF!*0.85</f>
        <v>#REF!</v>
      </c>
      <c r="Y10" s="124" t="e">
        <f>'C завтраками| Bed and breakfast'!#REF!*0.85</f>
        <v>#REF!</v>
      </c>
      <c r="Z10" s="124" t="e">
        <f>'C завтраками| Bed and breakfast'!#REF!*0.85</f>
        <v>#REF!</v>
      </c>
      <c r="AA10" s="124" t="e">
        <f>'C завтраками| Bed and breakfast'!#REF!*0.85</f>
        <v>#REF!</v>
      </c>
      <c r="AB10" s="124" t="e">
        <f>'C завтраками| Bed and breakfast'!#REF!*0.85</f>
        <v>#REF!</v>
      </c>
      <c r="AC10" s="124" t="e">
        <f>'C завтраками| Bed and breakfast'!#REF!*0.85</f>
        <v>#REF!</v>
      </c>
      <c r="AD10" s="124" t="e">
        <f>'C завтраками| Bed and breakfast'!#REF!*0.85</f>
        <v>#REF!</v>
      </c>
      <c r="AE10" s="124" t="e">
        <f>'C завтраками| Bed and breakfast'!#REF!*0.85</f>
        <v>#REF!</v>
      </c>
      <c r="AF10" s="124" t="e">
        <f>'C завтраками| Bed and breakfast'!#REF!*0.85</f>
        <v>#REF!</v>
      </c>
      <c r="AG10" s="124" t="e">
        <f>'C завтраками| Bed and breakfast'!#REF!*0.85</f>
        <v>#REF!</v>
      </c>
      <c r="AH10" s="124" t="e">
        <f>'C завтраками| Bed and breakfast'!#REF!*0.85</f>
        <v>#REF!</v>
      </c>
      <c r="AI10" s="124" t="e">
        <f>'C завтраками| Bed and breakfast'!#REF!*0.85</f>
        <v>#REF!</v>
      </c>
      <c r="AJ10" s="124" t="e">
        <f>'C завтраками| Bed and breakfast'!#REF!*0.85</f>
        <v>#REF!</v>
      </c>
      <c r="AK10" s="124" t="e">
        <f>'C завтраками| Bed and breakfast'!#REF!*0.85</f>
        <v>#REF!</v>
      </c>
      <c r="AL10" s="124" t="e">
        <f>'C завтраками| Bed and breakfast'!#REF!*0.85</f>
        <v>#REF!</v>
      </c>
      <c r="AM10" s="124" t="e">
        <f>'C завтраками| Bed and breakfast'!#REF!*0.85</f>
        <v>#REF!</v>
      </c>
      <c r="AN10" s="124" t="e">
        <f>'C завтраками| Bed and breakfast'!#REF!*0.85</f>
        <v>#REF!</v>
      </c>
      <c r="AO10" s="124" t="e">
        <f>'C завтраками| Bed and breakfast'!#REF!*0.85</f>
        <v>#REF!</v>
      </c>
    </row>
    <row r="11" spans="1:41" x14ac:dyDescent="0.2">
      <c r="A11" s="75">
        <v>2</v>
      </c>
      <c r="B11" s="124" t="e">
        <f>'C завтраками| Bed and breakfast'!#REF!*0.85</f>
        <v>#REF!</v>
      </c>
      <c r="C11" s="124" t="e">
        <f>'C завтраками| Bed and breakfast'!#REF!*0.85</f>
        <v>#REF!</v>
      </c>
      <c r="D11" s="124" t="e">
        <f>'C завтраками| Bed and breakfast'!#REF!*0.85</f>
        <v>#REF!</v>
      </c>
      <c r="E11" s="124" t="e">
        <f>'C завтраками| Bed and breakfast'!#REF!*0.85</f>
        <v>#REF!</v>
      </c>
      <c r="F11" s="124" t="e">
        <f>'C завтраками| Bed and breakfast'!#REF!*0.85</f>
        <v>#REF!</v>
      </c>
      <c r="G11" s="124" t="e">
        <f>'C завтраками| Bed and breakfast'!#REF!*0.85</f>
        <v>#REF!</v>
      </c>
      <c r="H11" s="124" t="e">
        <f>'C завтраками| Bed and breakfast'!#REF!*0.85</f>
        <v>#REF!</v>
      </c>
      <c r="I11" s="124" t="e">
        <f>'C завтраками| Bed and breakfast'!#REF!*0.85</f>
        <v>#REF!</v>
      </c>
      <c r="J11" s="124" t="e">
        <f>'C завтраками| Bed and breakfast'!#REF!*0.85</f>
        <v>#REF!</v>
      </c>
      <c r="K11" s="124" t="e">
        <f>'C завтраками| Bed and breakfast'!#REF!*0.85</f>
        <v>#REF!</v>
      </c>
      <c r="L11" s="124" t="e">
        <f>'C завтраками| Bed and breakfast'!#REF!*0.85</f>
        <v>#REF!</v>
      </c>
      <c r="M11" s="124" t="e">
        <f>'C завтраками| Bed and breakfast'!#REF!*0.85</f>
        <v>#REF!</v>
      </c>
      <c r="N11" s="124" t="e">
        <f>'C завтраками| Bed and breakfast'!#REF!*0.85</f>
        <v>#REF!</v>
      </c>
      <c r="O11" s="124" t="e">
        <f>'C завтраками| Bed and breakfast'!#REF!*0.85</f>
        <v>#REF!</v>
      </c>
      <c r="P11" s="124" t="e">
        <f>'C завтраками| Bed and breakfast'!#REF!*0.85</f>
        <v>#REF!</v>
      </c>
      <c r="Q11" s="124" t="e">
        <f>'C завтраками| Bed and breakfast'!#REF!*0.85</f>
        <v>#REF!</v>
      </c>
      <c r="R11" s="124" t="e">
        <f>'C завтраками| Bed and breakfast'!#REF!*0.85</f>
        <v>#REF!</v>
      </c>
      <c r="S11" s="124" t="e">
        <f>'C завтраками| Bed and breakfast'!#REF!*0.85</f>
        <v>#REF!</v>
      </c>
      <c r="T11" s="124" t="e">
        <f>'C завтраками| Bed and breakfast'!#REF!*0.85</f>
        <v>#REF!</v>
      </c>
      <c r="U11" s="124" t="e">
        <f>'C завтраками| Bed and breakfast'!#REF!*0.85</f>
        <v>#REF!</v>
      </c>
      <c r="V11" s="124" t="e">
        <f>'C завтраками| Bed and breakfast'!#REF!*0.85</f>
        <v>#REF!</v>
      </c>
      <c r="W11" s="124" t="e">
        <f>'C завтраками| Bed and breakfast'!#REF!*0.85</f>
        <v>#REF!</v>
      </c>
      <c r="X11" s="124" t="e">
        <f>'C завтраками| Bed and breakfast'!#REF!*0.85</f>
        <v>#REF!</v>
      </c>
      <c r="Y11" s="124" t="e">
        <f>'C завтраками| Bed and breakfast'!#REF!*0.85</f>
        <v>#REF!</v>
      </c>
      <c r="Z11" s="124" t="e">
        <f>'C завтраками| Bed and breakfast'!#REF!*0.85</f>
        <v>#REF!</v>
      </c>
      <c r="AA11" s="124" t="e">
        <f>'C завтраками| Bed and breakfast'!#REF!*0.85</f>
        <v>#REF!</v>
      </c>
      <c r="AB11" s="124" t="e">
        <f>'C завтраками| Bed and breakfast'!#REF!*0.85</f>
        <v>#REF!</v>
      </c>
      <c r="AC11" s="124" t="e">
        <f>'C завтраками| Bed and breakfast'!#REF!*0.85</f>
        <v>#REF!</v>
      </c>
      <c r="AD11" s="124" t="e">
        <f>'C завтраками| Bed and breakfast'!#REF!*0.85</f>
        <v>#REF!</v>
      </c>
      <c r="AE11" s="124" t="e">
        <f>'C завтраками| Bed and breakfast'!#REF!*0.85</f>
        <v>#REF!</v>
      </c>
      <c r="AF11" s="124" t="e">
        <f>'C завтраками| Bed and breakfast'!#REF!*0.85</f>
        <v>#REF!</v>
      </c>
      <c r="AG11" s="124" t="e">
        <f>'C завтраками| Bed and breakfast'!#REF!*0.85</f>
        <v>#REF!</v>
      </c>
      <c r="AH11" s="124" t="e">
        <f>'C завтраками| Bed and breakfast'!#REF!*0.85</f>
        <v>#REF!</v>
      </c>
      <c r="AI11" s="124" t="e">
        <f>'C завтраками| Bed and breakfast'!#REF!*0.85</f>
        <v>#REF!</v>
      </c>
      <c r="AJ11" s="124" t="e">
        <f>'C завтраками| Bed and breakfast'!#REF!*0.85</f>
        <v>#REF!</v>
      </c>
      <c r="AK11" s="124" t="e">
        <f>'C завтраками| Bed and breakfast'!#REF!*0.85</f>
        <v>#REF!</v>
      </c>
      <c r="AL11" s="124" t="e">
        <f>'C завтраками| Bed and breakfast'!#REF!*0.85</f>
        <v>#REF!</v>
      </c>
      <c r="AM11" s="124" t="e">
        <f>'C завтраками| Bed and breakfast'!#REF!*0.85</f>
        <v>#REF!</v>
      </c>
      <c r="AN11" s="124" t="e">
        <f>'C завтраками| Bed and breakfast'!#REF!*0.85</f>
        <v>#REF!</v>
      </c>
      <c r="AO11" s="124" t="e">
        <f>'C завтраками| Bed and breakfast'!#REF!*0.85</f>
        <v>#REF!</v>
      </c>
    </row>
    <row r="12" spans="1:41" x14ac:dyDescent="0.2">
      <c r="A12" s="97" t="s">
        <v>135</v>
      </c>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row>
    <row r="13" spans="1:41" x14ac:dyDescent="0.2">
      <c r="A13" s="98">
        <v>1</v>
      </c>
      <c r="B13" s="124" t="e">
        <f>'C завтраками| Bed and breakfast'!#REF!*0.85</f>
        <v>#REF!</v>
      </c>
      <c r="C13" s="124" t="e">
        <f>'C завтраками| Bed and breakfast'!#REF!*0.85</f>
        <v>#REF!</v>
      </c>
      <c r="D13" s="124" t="e">
        <f>'C завтраками| Bed and breakfast'!#REF!*0.85</f>
        <v>#REF!</v>
      </c>
      <c r="E13" s="124" t="e">
        <f>'C завтраками| Bed and breakfast'!#REF!*0.85</f>
        <v>#REF!</v>
      </c>
      <c r="F13" s="124" t="e">
        <f>'C завтраками| Bed and breakfast'!#REF!*0.85</f>
        <v>#REF!</v>
      </c>
      <c r="G13" s="124" t="e">
        <f>'C завтраками| Bed and breakfast'!#REF!*0.85</f>
        <v>#REF!</v>
      </c>
      <c r="H13" s="124" t="e">
        <f>'C завтраками| Bed and breakfast'!#REF!*0.85</f>
        <v>#REF!</v>
      </c>
      <c r="I13" s="124" t="e">
        <f>'C завтраками| Bed and breakfast'!#REF!*0.85</f>
        <v>#REF!</v>
      </c>
      <c r="J13" s="124" t="e">
        <f>'C завтраками| Bed and breakfast'!#REF!*0.85</f>
        <v>#REF!</v>
      </c>
      <c r="K13" s="124" t="e">
        <f>'C завтраками| Bed and breakfast'!#REF!*0.85</f>
        <v>#REF!</v>
      </c>
      <c r="L13" s="124" t="e">
        <f>'C завтраками| Bed and breakfast'!#REF!*0.85</f>
        <v>#REF!</v>
      </c>
      <c r="M13" s="124" t="e">
        <f>'C завтраками| Bed and breakfast'!#REF!*0.85</f>
        <v>#REF!</v>
      </c>
      <c r="N13" s="124" t="e">
        <f>'C завтраками| Bed and breakfast'!#REF!*0.85</f>
        <v>#REF!</v>
      </c>
      <c r="O13" s="124" t="e">
        <f>'C завтраками| Bed and breakfast'!#REF!*0.85</f>
        <v>#REF!</v>
      </c>
      <c r="P13" s="124" t="e">
        <f>'C завтраками| Bed and breakfast'!#REF!*0.85</f>
        <v>#REF!</v>
      </c>
      <c r="Q13" s="124" t="e">
        <f>'C завтраками| Bed and breakfast'!#REF!*0.85</f>
        <v>#REF!</v>
      </c>
      <c r="R13" s="124" t="e">
        <f>'C завтраками| Bed and breakfast'!#REF!*0.85</f>
        <v>#REF!</v>
      </c>
      <c r="S13" s="124" t="e">
        <f>'C завтраками| Bed and breakfast'!#REF!*0.85</f>
        <v>#REF!</v>
      </c>
      <c r="T13" s="124" t="e">
        <f>'C завтраками| Bed and breakfast'!#REF!*0.85</f>
        <v>#REF!</v>
      </c>
      <c r="U13" s="124" t="e">
        <f>'C завтраками| Bed and breakfast'!#REF!*0.85</f>
        <v>#REF!</v>
      </c>
      <c r="V13" s="124" t="e">
        <f>'C завтраками| Bed and breakfast'!#REF!*0.85</f>
        <v>#REF!</v>
      </c>
      <c r="W13" s="124" t="e">
        <f>'C завтраками| Bed and breakfast'!#REF!*0.85</f>
        <v>#REF!</v>
      </c>
      <c r="X13" s="124" t="e">
        <f>'C завтраками| Bed and breakfast'!#REF!*0.85</f>
        <v>#REF!</v>
      </c>
      <c r="Y13" s="124" t="e">
        <f>'C завтраками| Bed and breakfast'!#REF!*0.85</f>
        <v>#REF!</v>
      </c>
      <c r="Z13" s="124" t="e">
        <f>'C завтраками| Bed and breakfast'!#REF!*0.85</f>
        <v>#REF!</v>
      </c>
      <c r="AA13" s="124" t="e">
        <f>'C завтраками| Bed and breakfast'!#REF!*0.85</f>
        <v>#REF!</v>
      </c>
      <c r="AB13" s="124" t="e">
        <f>'C завтраками| Bed and breakfast'!#REF!*0.85</f>
        <v>#REF!</v>
      </c>
      <c r="AC13" s="124" t="e">
        <f>'C завтраками| Bed and breakfast'!#REF!*0.85</f>
        <v>#REF!</v>
      </c>
      <c r="AD13" s="124" t="e">
        <f>'C завтраками| Bed and breakfast'!#REF!*0.85</f>
        <v>#REF!</v>
      </c>
      <c r="AE13" s="124" t="e">
        <f>'C завтраками| Bed and breakfast'!#REF!*0.85</f>
        <v>#REF!</v>
      </c>
      <c r="AF13" s="124" t="e">
        <f>'C завтраками| Bed and breakfast'!#REF!*0.85</f>
        <v>#REF!</v>
      </c>
      <c r="AG13" s="124" t="e">
        <f>'C завтраками| Bed and breakfast'!#REF!*0.85</f>
        <v>#REF!</v>
      </c>
      <c r="AH13" s="124" t="e">
        <f>'C завтраками| Bed and breakfast'!#REF!*0.85</f>
        <v>#REF!</v>
      </c>
      <c r="AI13" s="124" t="e">
        <f>'C завтраками| Bed and breakfast'!#REF!*0.85</f>
        <v>#REF!</v>
      </c>
      <c r="AJ13" s="124" t="e">
        <f>'C завтраками| Bed and breakfast'!#REF!*0.85</f>
        <v>#REF!</v>
      </c>
      <c r="AK13" s="124" t="e">
        <f>'C завтраками| Bed and breakfast'!#REF!*0.85</f>
        <v>#REF!</v>
      </c>
      <c r="AL13" s="124" t="e">
        <f>'C завтраками| Bed and breakfast'!#REF!*0.85</f>
        <v>#REF!</v>
      </c>
      <c r="AM13" s="124" t="e">
        <f>'C завтраками| Bed and breakfast'!#REF!*0.85</f>
        <v>#REF!</v>
      </c>
      <c r="AN13" s="124" t="e">
        <f>'C завтраками| Bed and breakfast'!#REF!*0.85</f>
        <v>#REF!</v>
      </c>
      <c r="AO13" s="124" t="e">
        <f>'C завтраками| Bed and breakfast'!#REF!*0.85</f>
        <v>#REF!</v>
      </c>
    </row>
    <row r="14" spans="1:41" x14ac:dyDescent="0.2">
      <c r="A14" s="98">
        <v>2</v>
      </c>
      <c r="B14" s="124" t="e">
        <f>'C завтраками| Bed and breakfast'!#REF!*0.85</f>
        <v>#REF!</v>
      </c>
      <c r="C14" s="124" t="e">
        <f>'C завтраками| Bed and breakfast'!#REF!*0.85</f>
        <v>#REF!</v>
      </c>
      <c r="D14" s="124" t="e">
        <f>'C завтраками| Bed and breakfast'!#REF!*0.85</f>
        <v>#REF!</v>
      </c>
      <c r="E14" s="124" t="e">
        <f>'C завтраками| Bed and breakfast'!#REF!*0.85</f>
        <v>#REF!</v>
      </c>
      <c r="F14" s="124" t="e">
        <f>'C завтраками| Bed and breakfast'!#REF!*0.85</f>
        <v>#REF!</v>
      </c>
      <c r="G14" s="124" t="e">
        <f>'C завтраками| Bed and breakfast'!#REF!*0.85</f>
        <v>#REF!</v>
      </c>
      <c r="H14" s="124" t="e">
        <f>'C завтраками| Bed and breakfast'!#REF!*0.85</f>
        <v>#REF!</v>
      </c>
      <c r="I14" s="124" t="e">
        <f>'C завтраками| Bed and breakfast'!#REF!*0.85</f>
        <v>#REF!</v>
      </c>
      <c r="J14" s="124" t="e">
        <f>'C завтраками| Bed and breakfast'!#REF!*0.85</f>
        <v>#REF!</v>
      </c>
      <c r="K14" s="124" t="e">
        <f>'C завтраками| Bed and breakfast'!#REF!*0.85</f>
        <v>#REF!</v>
      </c>
      <c r="L14" s="124" t="e">
        <f>'C завтраками| Bed and breakfast'!#REF!*0.85</f>
        <v>#REF!</v>
      </c>
      <c r="M14" s="124" t="e">
        <f>'C завтраками| Bed and breakfast'!#REF!*0.85</f>
        <v>#REF!</v>
      </c>
      <c r="N14" s="124" t="e">
        <f>'C завтраками| Bed and breakfast'!#REF!*0.85</f>
        <v>#REF!</v>
      </c>
      <c r="O14" s="124" t="e">
        <f>'C завтраками| Bed and breakfast'!#REF!*0.85</f>
        <v>#REF!</v>
      </c>
      <c r="P14" s="124" t="e">
        <f>'C завтраками| Bed and breakfast'!#REF!*0.85</f>
        <v>#REF!</v>
      </c>
      <c r="Q14" s="124" t="e">
        <f>'C завтраками| Bed and breakfast'!#REF!*0.85</f>
        <v>#REF!</v>
      </c>
      <c r="R14" s="124" t="e">
        <f>'C завтраками| Bed and breakfast'!#REF!*0.85</f>
        <v>#REF!</v>
      </c>
      <c r="S14" s="124" t="e">
        <f>'C завтраками| Bed and breakfast'!#REF!*0.85</f>
        <v>#REF!</v>
      </c>
      <c r="T14" s="124" t="e">
        <f>'C завтраками| Bed and breakfast'!#REF!*0.85</f>
        <v>#REF!</v>
      </c>
      <c r="U14" s="124" t="e">
        <f>'C завтраками| Bed and breakfast'!#REF!*0.85</f>
        <v>#REF!</v>
      </c>
      <c r="V14" s="124" t="e">
        <f>'C завтраками| Bed and breakfast'!#REF!*0.85</f>
        <v>#REF!</v>
      </c>
      <c r="W14" s="124" t="e">
        <f>'C завтраками| Bed and breakfast'!#REF!*0.85</f>
        <v>#REF!</v>
      </c>
      <c r="X14" s="124" t="e">
        <f>'C завтраками| Bed and breakfast'!#REF!*0.85</f>
        <v>#REF!</v>
      </c>
      <c r="Y14" s="124" t="e">
        <f>'C завтраками| Bed and breakfast'!#REF!*0.85</f>
        <v>#REF!</v>
      </c>
      <c r="Z14" s="124" t="e">
        <f>'C завтраками| Bed and breakfast'!#REF!*0.85</f>
        <v>#REF!</v>
      </c>
      <c r="AA14" s="124" t="e">
        <f>'C завтраками| Bed and breakfast'!#REF!*0.85</f>
        <v>#REF!</v>
      </c>
      <c r="AB14" s="124" t="e">
        <f>'C завтраками| Bed and breakfast'!#REF!*0.85</f>
        <v>#REF!</v>
      </c>
      <c r="AC14" s="124" t="e">
        <f>'C завтраками| Bed and breakfast'!#REF!*0.85</f>
        <v>#REF!</v>
      </c>
      <c r="AD14" s="124" t="e">
        <f>'C завтраками| Bed and breakfast'!#REF!*0.85</f>
        <v>#REF!</v>
      </c>
      <c r="AE14" s="124" t="e">
        <f>'C завтраками| Bed and breakfast'!#REF!*0.85</f>
        <v>#REF!</v>
      </c>
      <c r="AF14" s="124" t="e">
        <f>'C завтраками| Bed and breakfast'!#REF!*0.85</f>
        <v>#REF!</v>
      </c>
      <c r="AG14" s="124" t="e">
        <f>'C завтраками| Bed and breakfast'!#REF!*0.85</f>
        <v>#REF!</v>
      </c>
      <c r="AH14" s="124" t="e">
        <f>'C завтраками| Bed and breakfast'!#REF!*0.85</f>
        <v>#REF!</v>
      </c>
      <c r="AI14" s="124" t="e">
        <f>'C завтраками| Bed and breakfast'!#REF!*0.85</f>
        <v>#REF!</v>
      </c>
      <c r="AJ14" s="124" t="e">
        <f>'C завтраками| Bed and breakfast'!#REF!*0.85</f>
        <v>#REF!</v>
      </c>
      <c r="AK14" s="124" t="e">
        <f>'C завтраками| Bed and breakfast'!#REF!*0.85</f>
        <v>#REF!</v>
      </c>
      <c r="AL14" s="124" t="e">
        <f>'C завтраками| Bed and breakfast'!#REF!*0.85</f>
        <v>#REF!</v>
      </c>
      <c r="AM14" s="124" t="e">
        <f>'C завтраками| Bed and breakfast'!#REF!*0.85</f>
        <v>#REF!</v>
      </c>
      <c r="AN14" s="124" t="e">
        <f>'C завтраками| Bed and breakfast'!#REF!*0.85</f>
        <v>#REF!</v>
      </c>
      <c r="AO14" s="124" t="e">
        <f>'C завтраками| Bed and breakfast'!#REF!*0.85</f>
        <v>#REF!</v>
      </c>
    </row>
    <row r="15" spans="1:41" x14ac:dyDescent="0.2">
      <c r="A15" s="97" t="s">
        <v>137</v>
      </c>
      <c r="B15" s="124"/>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row>
    <row r="16" spans="1:41" x14ac:dyDescent="0.2">
      <c r="A16" s="98">
        <v>1</v>
      </c>
      <c r="B16" s="124" t="e">
        <f>'C завтраками| Bed and breakfast'!#REF!*0.85</f>
        <v>#REF!</v>
      </c>
      <c r="C16" s="124" t="e">
        <f>'C завтраками| Bed and breakfast'!#REF!*0.85</f>
        <v>#REF!</v>
      </c>
      <c r="D16" s="124" t="e">
        <f>'C завтраками| Bed and breakfast'!#REF!*0.85</f>
        <v>#REF!</v>
      </c>
      <c r="E16" s="124" t="e">
        <f>'C завтраками| Bed and breakfast'!#REF!*0.85</f>
        <v>#REF!</v>
      </c>
      <c r="F16" s="124" t="e">
        <f>'C завтраками| Bed and breakfast'!#REF!*0.85</f>
        <v>#REF!</v>
      </c>
      <c r="G16" s="124" t="e">
        <f>'C завтраками| Bed and breakfast'!#REF!*0.85</f>
        <v>#REF!</v>
      </c>
      <c r="H16" s="124" t="e">
        <f>'C завтраками| Bed and breakfast'!#REF!*0.85</f>
        <v>#REF!</v>
      </c>
      <c r="I16" s="124" t="e">
        <f>'C завтраками| Bed and breakfast'!#REF!*0.85</f>
        <v>#REF!</v>
      </c>
      <c r="J16" s="124" t="e">
        <f>'C завтраками| Bed and breakfast'!#REF!*0.85</f>
        <v>#REF!</v>
      </c>
      <c r="K16" s="124" t="e">
        <f>'C завтраками| Bed and breakfast'!#REF!*0.85</f>
        <v>#REF!</v>
      </c>
      <c r="L16" s="124" t="e">
        <f>'C завтраками| Bed and breakfast'!#REF!*0.85</f>
        <v>#REF!</v>
      </c>
      <c r="M16" s="124" t="e">
        <f>'C завтраками| Bed and breakfast'!#REF!*0.85</f>
        <v>#REF!</v>
      </c>
      <c r="N16" s="124" t="e">
        <f>'C завтраками| Bed and breakfast'!#REF!*0.85</f>
        <v>#REF!</v>
      </c>
      <c r="O16" s="124" t="e">
        <f>'C завтраками| Bed and breakfast'!#REF!*0.85</f>
        <v>#REF!</v>
      </c>
      <c r="P16" s="124" t="e">
        <f>'C завтраками| Bed and breakfast'!#REF!*0.85</f>
        <v>#REF!</v>
      </c>
      <c r="Q16" s="124" t="e">
        <f>'C завтраками| Bed and breakfast'!#REF!*0.85</f>
        <v>#REF!</v>
      </c>
      <c r="R16" s="124" t="e">
        <f>'C завтраками| Bed and breakfast'!#REF!*0.85</f>
        <v>#REF!</v>
      </c>
      <c r="S16" s="124" t="e">
        <f>'C завтраками| Bed and breakfast'!#REF!*0.85</f>
        <v>#REF!</v>
      </c>
      <c r="T16" s="124" t="e">
        <f>'C завтраками| Bed and breakfast'!#REF!*0.85</f>
        <v>#REF!</v>
      </c>
      <c r="U16" s="124" t="e">
        <f>'C завтраками| Bed and breakfast'!#REF!*0.85</f>
        <v>#REF!</v>
      </c>
      <c r="V16" s="124" t="e">
        <f>'C завтраками| Bed and breakfast'!#REF!*0.85</f>
        <v>#REF!</v>
      </c>
      <c r="W16" s="124" t="e">
        <f>'C завтраками| Bed and breakfast'!#REF!*0.85</f>
        <v>#REF!</v>
      </c>
      <c r="X16" s="124" t="e">
        <f>'C завтраками| Bed and breakfast'!#REF!*0.85</f>
        <v>#REF!</v>
      </c>
      <c r="Y16" s="124" t="e">
        <f>'C завтраками| Bed and breakfast'!#REF!*0.85</f>
        <v>#REF!</v>
      </c>
      <c r="Z16" s="124" t="e">
        <f>'C завтраками| Bed and breakfast'!#REF!*0.85</f>
        <v>#REF!</v>
      </c>
      <c r="AA16" s="124" t="e">
        <f>'C завтраками| Bed and breakfast'!#REF!*0.85</f>
        <v>#REF!</v>
      </c>
      <c r="AB16" s="124" t="e">
        <f>'C завтраками| Bed and breakfast'!#REF!*0.85</f>
        <v>#REF!</v>
      </c>
      <c r="AC16" s="124" t="e">
        <f>'C завтраками| Bed and breakfast'!#REF!*0.85</f>
        <v>#REF!</v>
      </c>
      <c r="AD16" s="124" t="e">
        <f>'C завтраками| Bed and breakfast'!#REF!*0.85</f>
        <v>#REF!</v>
      </c>
      <c r="AE16" s="124" t="e">
        <f>'C завтраками| Bed and breakfast'!#REF!*0.85</f>
        <v>#REF!</v>
      </c>
      <c r="AF16" s="124" t="e">
        <f>'C завтраками| Bed and breakfast'!#REF!*0.85</f>
        <v>#REF!</v>
      </c>
      <c r="AG16" s="124" t="e">
        <f>'C завтраками| Bed and breakfast'!#REF!*0.85</f>
        <v>#REF!</v>
      </c>
      <c r="AH16" s="124" t="e">
        <f>'C завтраками| Bed and breakfast'!#REF!*0.85</f>
        <v>#REF!</v>
      </c>
      <c r="AI16" s="124" t="e">
        <f>'C завтраками| Bed and breakfast'!#REF!*0.85</f>
        <v>#REF!</v>
      </c>
      <c r="AJ16" s="124" t="e">
        <f>'C завтраками| Bed and breakfast'!#REF!*0.85</f>
        <v>#REF!</v>
      </c>
      <c r="AK16" s="124" t="e">
        <f>'C завтраками| Bed and breakfast'!#REF!*0.85</f>
        <v>#REF!</v>
      </c>
      <c r="AL16" s="124" t="e">
        <f>'C завтраками| Bed and breakfast'!#REF!*0.85</f>
        <v>#REF!</v>
      </c>
      <c r="AM16" s="124" t="e">
        <f>'C завтраками| Bed and breakfast'!#REF!*0.85</f>
        <v>#REF!</v>
      </c>
      <c r="AN16" s="124" t="e">
        <f>'C завтраками| Bed and breakfast'!#REF!*0.85</f>
        <v>#REF!</v>
      </c>
      <c r="AO16" s="124" t="e">
        <f>'C завтраками| Bed and breakfast'!#REF!*0.85</f>
        <v>#REF!</v>
      </c>
    </row>
    <row r="17" spans="1:41" x14ac:dyDescent="0.2">
      <c r="A17" s="98">
        <v>2</v>
      </c>
      <c r="B17" s="124" t="e">
        <f>'C завтраками| Bed and breakfast'!#REF!*0.85</f>
        <v>#REF!</v>
      </c>
      <c r="C17" s="124" t="e">
        <f>'C завтраками| Bed and breakfast'!#REF!*0.85</f>
        <v>#REF!</v>
      </c>
      <c r="D17" s="124" t="e">
        <f>'C завтраками| Bed and breakfast'!#REF!*0.85</f>
        <v>#REF!</v>
      </c>
      <c r="E17" s="124" t="e">
        <f>'C завтраками| Bed and breakfast'!#REF!*0.85</f>
        <v>#REF!</v>
      </c>
      <c r="F17" s="124" t="e">
        <f>'C завтраками| Bed and breakfast'!#REF!*0.85</f>
        <v>#REF!</v>
      </c>
      <c r="G17" s="124" t="e">
        <f>'C завтраками| Bed and breakfast'!#REF!*0.85</f>
        <v>#REF!</v>
      </c>
      <c r="H17" s="124" t="e">
        <f>'C завтраками| Bed and breakfast'!#REF!*0.85</f>
        <v>#REF!</v>
      </c>
      <c r="I17" s="124" t="e">
        <f>'C завтраками| Bed and breakfast'!#REF!*0.85</f>
        <v>#REF!</v>
      </c>
      <c r="J17" s="124" t="e">
        <f>'C завтраками| Bed and breakfast'!#REF!*0.85</f>
        <v>#REF!</v>
      </c>
      <c r="K17" s="124" t="e">
        <f>'C завтраками| Bed and breakfast'!#REF!*0.85</f>
        <v>#REF!</v>
      </c>
      <c r="L17" s="124" t="e">
        <f>'C завтраками| Bed and breakfast'!#REF!*0.85</f>
        <v>#REF!</v>
      </c>
      <c r="M17" s="124" t="e">
        <f>'C завтраками| Bed and breakfast'!#REF!*0.85</f>
        <v>#REF!</v>
      </c>
      <c r="N17" s="124" t="e">
        <f>'C завтраками| Bed and breakfast'!#REF!*0.85</f>
        <v>#REF!</v>
      </c>
      <c r="O17" s="124" t="e">
        <f>'C завтраками| Bed and breakfast'!#REF!*0.85</f>
        <v>#REF!</v>
      </c>
      <c r="P17" s="124" t="e">
        <f>'C завтраками| Bed and breakfast'!#REF!*0.85</f>
        <v>#REF!</v>
      </c>
      <c r="Q17" s="124" t="e">
        <f>'C завтраками| Bed and breakfast'!#REF!*0.85</f>
        <v>#REF!</v>
      </c>
      <c r="R17" s="124" t="e">
        <f>'C завтраками| Bed and breakfast'!#REF!*0.85</f>
        <v>#REF!</v>
      </c>
      <c r="S17" s="124" t="e">
        <f>'C завтраками| Bed and breakfast'!#REF!*0.85</f>
        <v>#REF!</v>
      </c>
      <c r="T17" s="124" t="e">
        <f>'C завтраками| Bed and breakfast'!#REF!*0.85</f>
        <v>#REF!</v>
      </c>
      <c r="U17" s="124" t="e">
        <f>'C завтраками| Bed and breakfast'!#REF!*0.85</f>
        <v>#REF!</v>
      </c>
      <c r="V17" s="124" t="e">
        <f>'C завтраками| Bed and breakfast'!#REF!*0.85</f>
        <v>#REF!</v>
      </c>
      <c r="W17" s="124" t="e">
        <f>'C завтраками| Bed and breakfast'!#REF!*0.85</f>
        <v>#REF!</v>
      </c>
      <c r="X17" s="124" t="e">
        <f>'C завтраками| Bed and breakfast'!#REF!*0.85</f>
        <v>#REF!</v>
      </c>
      <c r="Y17" s="124" t="e">
        <f>'C завтраками| Bed and breakfast'!#REF!*0.85</f>
        <v>#REF!</v>
      </c>
      <c r="Z17" s="124" t="e">
        <f>'C завтраками| Bed and breakfast'!#REF!*0.85</f>
        <v>#REF!</v>
      </c>
      <c r="AA17" s="124" t="e">
        <f>'C завтраками| Bed and breakfast'!#REF!*0.85</f>
        <v>#REF!</v>
      </c>
      <c r="AB17" s="124" t="e">
        <f>'C завтраками| Bed and breakfast'!#REF!*0.85</f>
        <v>#REF!</v>
      </c>
      <c r="AC17" s="124" t="e">
        <f>'C завтраками| Bed and breakfast'!#REF!*0.85</f>
        <v>#REF!</v>
      </c>
      <c r="AD17" s="124" t="e">
        <f>'C завтраками| Bed and breakfast'!#REF!*0.85</f>
        <v>#REF!</v>
      </c>
      <c r="AE17" s="124" t="e">
        <f>'C завтраками| Bed and breakfast'!#REF!*0.85</f>
        <v>#REF!</v>
      </c>
      <c r="AF17" s="124" t="e">
        <f>'C завтраками| Bed and breakfast'!#REF!*0.85</f>
        <v>#REF!</v>
      </c>
      <c r="AG17" s="124" t="e">
        <f>'C завтраками| Bed and breakfast'!#REF!*0.85</f>
        <v>#REF!</v>
      </c>
      <c r="AH17" s="124" t="e">
        <f>'C завтраками| Bed and breakfast'!#REF!*0.85</f>
        <v>#REF!</v>
      </c>
      <c r="AI17" s="124" t="e">
        <f>'C завтраками| Bed and breakfast'!#REF!*0.85</f>
        <v>#REF!</v>
      </c>
      <c r="AJ17" s="124" t="e">
        <f>'C завтраками| Bed and breakfast'!#REF!*0.85</f>
        <v>#REF!</v>
      </c>
      <c r="AK17" s="124" t="e">
        <f>'C завтраками| Bed and breakfast'!#REF!*0.85</f>
        <v>#REF!</v>
      </c>
      <c r="AL17" s="124" t="e">
        <f>'C завтраками| Bed and breakfast'!#REF!*0.85</f>
        <v>#REF!</v>
      </c>
      <c r="AM17" s="124" t="e">
        <f>'C завтраками| Bed and breakfast'!#REF!*0.85</f>
        <v>#REF!</v>
      </c>
      <c r="AN17" s="124" t="e">
        <f>'C завтраками| Bed and breakfast'!#REF!*0.85</f>
        <v>#REF!</v>
      </c>
      <c r="AO17" s="124" t="e">
        <f>'C завтраками| Bed and breakfast'!#REF!*0.85</f>
        <v>#REF!</v>
      </c>
    </row>
    <row r="18" spans="1:41" x14ac:dyDescent="0.2">
      <c r="A18" s="97" t="s">
        <v>139</v>
      </c>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row>
    <row r="19" spans="1:41" x14ac:dyDescent="0.2">
      <c r="A19" s="98" t="s">
        <v>78</v>
      </c>
      <c r="B19" s="124" t="e">
        <f>'C завтраками| Bed and breakfast'!#REF!*0.85</f>
        <v>#REF!</v>
      </c>
      <c r="C19" s="124" t="e">
        <f>'C завтраками| Bed and breakfast'!#REF!*0.85</f>
        <v>#REF!</v>
      </c>
      <c r="D19" s="124" t="e">
        <f>'C завтраками| Bed and breakfast'!#REF!*0.85</f>
        <v>#REF!</v>
      </c>
      <c r="E19" s="124" t="e">
        <f>'C завтраками| Bed and breakfast'!#REF!*0.85</f>
        <v>#REF!</v>
      </c>
      <c r="F19" s="124" t="e">
        <f>'C завтраками| Bed and breakfast'!#REF!*0.85</f>
        <v>#REF!</v>
      </c>
      <c r="G19" s="124" t="e">
        <f>'C завтраками| Bed and breakfast'!#REF!*0.85</f>
        <v>#REF!</v>
      </c>
      <c r="H19" s="124" t="e">
        <f>'C завтраками| Bed and breakfast'!#REF!*0.85</f>
        <v>#REF!</v>
      </c>
      <c r="I19" s="124" t="e">
        <f>'C завтраками| Bed and breakfast'!#REF!*0.85</f>
        <v>#REF!</v>
      </c>
      <c r="J19" s="124" t="e">
        <f>'C завтраками| Bed and breakfast'!#REF!*0.85</f>
        <v>#REF!</v>
      </c>
      <c r="K19" s="124" t="e">
        <f>'C завтраками| Bed and breakfast'!#REF!*0.85</f>
        <v>#REF!</v>
      </c>
      <c r="L19" s="124" t="e">
        <f>'C завтраками| Bed and breakfast'!#REF!*0.85</f>
        <v>#REF!</v>
      </c>
      <c r="M19" s="124" t="e">
        <f>'C завтраками| Bed and breakfast'!#REF!*0.85</f>
        <v>#REF!</v>
      </c>
      <c r="N19" s="124" t="e">
        <f>'C завтраками| Bed and breakfast'!#REF!*0.85</f>
        <v>#REF!</v>
      </c>
      <c r="O19" s="124" t="e">
        <f>'C завтраками| Bed and breakfast'!#REF!*0.85</f>
        <v>#REF!</v>
      </c>
      <c r="P19" s="124" t="e">
        <f>'C завтраками| Bed and breakfast'!#REF!*0.85</f>
        <v>#REF!</v>
      </c>
      <c r="Q19" s="124" t="e">
        <f>'C завтраками| Bed and breakfast'!#REF!*0.85</f>
        <v>#REF!</v>
      </c>
      <c r="R19" s="124" t="e">
        <f>'C завтраками| Bed and breakfast'!#REF!*0.85</f>
        <v>#REF!</v>
      </c>
      <c r="S19" s="124" t="e">
        <f>'C завтраками| Bed and breakfast'!#REF!*0.85</f>
        <v>#REF!</v>
      </c>
      <c r="T19" s="124" t="e">
        <f>'C завтраками| Bed and breakfast'!#REF!*0.85</f>
        <v>#REF!</v>
      </c>
      <c r="U19" s="124" t="e">
        <f>'C завтраками| Bed and breakfast'!#REF!*0.85</f>
        <v>#REF!</v>
      </c>
      <c r="V19" s="124" t="e">
        <f>'C завтраками| Bed and breakfast'!#REF!*0.85</f>
        <v>#REF!</v>
      </c>
      <c r="W19" s="124" t="e">
        <f>'C завтраками| Bed and breakfast'!#REF!*0.85</f>
        <v>#REF!</v>
      </c>
      <c r="X19" s="124" t="e">
        <f>'C завтраками| Bed and breakfast'!#REF!*0.85</f>
        <v>#REF!</v>
      </c>
      <c r="Y19" s="124" t="e">
        <f>'C завтраками| Bed and breakfast'!#REF!*0.85</f>
        <v>#REF!</v>
      </c>
      <c r="Z19" s="124" t="e">
        <f>'C завтраками| Bed and breakfast'!#REF!*0.85</f>
        <v>#REF!</v>
      </c>
      <c r="AA19" s="124" t="e">
        <f>'C завтраками| Bed and breakfast'!#REF!*0.85</f>
        <v>#REF!</v>
      </c>
      <c r="AB19" s="124" t="e">
        <f>'C завтраками| Bed and breakfast'!#REF!*0.85</f>
        <v>#REF!</v>
      </c>
      <c r="AC19" s="124" t="e">
        <f>'C завтраками| Bed and breakfast'!#REF!*0.85</f>
        <v>#REF!</v>
      </c>
      <c r="AD19" s="124" t="e">
        <f>'C завтраками| Bed and breakfast'!#REF!*0.85</f>
        <v>#REF!</v>
      </c>
      <c r="AE19" s="124" t="e">
        <f>'C завтраками| Bed and breakfast'!#REF!*0.85</f>
        <v>#REF!</v>
      </c>
      <c r="AF19" s="124" t="e">
        <f>'C завтраками| Bed and breakfast'!#REF!*0.85</f>
        <v>#REF!</v>
      </c>
      <c r="AG19" s="124" t="e">
        <f>'C завтраками| Bed and breakfast'!#REF!*0.85</f>
        <v>#REF!</v>
      </c>
      <c r="AH19" s="124" t="e">
        <f>'C завтраками| Bed and breakfast'!#REF!*0.85</f>
        <v>#REF!</v>
      </c>
      <c r="AI19" s="124" t="e">
        <f>'C завтраками| Bed and breakfast'!#REF!*0.85</f>
        <v>#REF!</v>
      </c>
      <c r="AJ19" s="124" t="e">
        <f>'C завтраками| Bed and breakfast'!#REF!*0.85</f>
        <v>#REF!</v>
      </c>
      <c r="AK19" s="124" t="e">
        <f>'C завтраками| Bed and breakfast'!#REF!*0.85</f>
        <v>#REF!</v>
      </c>
      <c r="AL19" s="124" t="e">
        <f>'C завтраками| Bed and breakfast'!#REF!*0.85</f>
        <v>#REF!</v>
      </c>
      <c r="AM19" s="124" t="e">
        <f>'C завтраками| Bed and breakfast'!#REF!*0.85</f>
        <v>#REF!</v>
      </c>
      <c r="AN19" s="124" t="e">
        <f>'C завтраками| Bed and breakfast'!#REF!*0.85</f>
        <v>#REF!</v>
      </c>
      <c r="AO19" s="124" t="e">
        <f>'C завтраками| Bed and breakfast'!#REF!*0.85</f>
        <v>#REF!</v>
      </c>
    </row>
    <row r="20" spans="1:41" x14ac:dyDescent="0.2">
      <c r="A20" s="97" t="s">
        <v>138</v>
      </c>
      <c r="B20" s="124"/>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row>
    <row r="21" spans="1:41" x14ac:dyDescent="0.2">
      <c r="A21" s="98" t="s">
        <v>67</v>
      </c>
      <c r="B21" s="124" t="e">
        <f>'C завтраками| Bed and breakfast'!#REF!*0.85</f>
        <v>#REF!</v>
      </c>
      <c r="C21" s="124" t="e">
        <f>'C завтраками| Bed and breakfast'!#REF!*0.85</f>
        <v>#REF!</v>
      </c>
      <c r="D21" s="124" t="e">
        <f>'C завтраками| Bed and breakfast'!#REF!*0.85</f>
        <v>#REF!</v>
      </c>
      <c r="E21" s="124" t="e">
        <f>'C завтраками| Bed and breakfast'!#REF!*0.85</f>
        <v>#REF!</v>
      </c>
      <c r="F21" s="124" t="e">
        <f>'C завтраками| Bed and breakfast'!#REF!*0.85</f>
        <v>#REF!</v>
      </c>
      <c r="G21" s="124" t="e">
        <f>'C завтраками| Bed and breakfast'!#REF!*0.85</f>
        <v>#REF!</v>
      </c>
      <c r="H21" s="124" t="e">
        <f>'C завтраками| Bed and breakfast'!#REF!*0.85</f>
        <v>#REF!</v>
      </c>
      <c r="I21" s="124" t="e">
        <f>'C завтраками| Bed and breakfast'!#REF!*0.85</f>
        <v>#REF!</v>
      </c>
      <c r="J21" s="124" t="e">
        <f>'C завтраками| Bed and breakfast'!#REF!*0.85</f>
        <v>#REF!</v>
      </c>
      <c r="K21" s="124" t="e">
        <f>'C завтраками| Bed and breakfast'!#REF!*0.85</f>
        <v>#REF!</v>
      </c>
      <c r="L21" s="124" t="e">
        <f>'C завтраками| Bed and breakfast'!#REF!*0.85</f>
        <v>#REF!</v>
      </c>
      <c r="M21" s="124" t="e">
        <f>'C завтраками| Bed and breakfast'!#REF!*0.85</f>
        <v>#REF!</v>
      </c>
      <c r="N21" s="124" t="e">
        <f>'C завтраками| Bed and breakfast'!#REF!*0.85</f>
        <v>#REF!</v>
      </c>
      <c r="O21" s="124" t="e">
        <f>'C завтраками| Bed and breakfast'!#REF!*0.85</f>
        <v>#REF!</v>
      </c>
      <c r="P21" s="124" t="e">
        <f>'C завтраками| Bed and breakfast'!#REF!*0.85</f>
        <v>#REF!</v>
      </c>
      <c r="Q21" s="124" t="e">
        <f>'C завтраками| Bed and breakfast'!#REF!*0.85</f>
        <v>#REF!</v>
      </c>
      <c r="R21" s="124" t="e">
        <f>'C завтраками| Bed and breakfast'!#REF!*0.85</f>
        <v>#REF!</v>
      </c>
      <c r="S21" s="124" t="e">
        <f>'C завтраками| Bed and breakfast'!#REF!*0.85</f>
        <v>#REF!</v>
      </c>
      <c r="T21" s="124" t="e">
        <f>'C завтраками| Bed and breakfast'!#REF!*0.85</f>
        <v>#REF!</v>
      </c>
      <c r="U21" s="124" t="e">
        <f>'C завтраками| Bed and breakfast'!#REF!*0.85</f>
        <v>#REF!</v>
      </c>
      <c r="V21" s="124" t="e">
        <f>'C завтраками| Bed and breakfast'!#REF!*0.85</f>
        <v>#REF!</v>
      </c>
      <c r="W21" s="124" t="e">
        <f>'C завтраками| Bed and breakfast'!#REF!*0.85</f>
        <v>#REF!</v>
      </c>
      <c r="X21" s="124" t="e">
        <f>'C завтраками| Bed and breakfast'!#REF!*0.85</f>
        <v>#REF!</v>
      </c>
      <c r="Y21" s="124" t="e">
        <f>'C завтраками| Bed and breakfast'!#REF!*0.85</f>
        <v>#REF!</v>
      </c>
      <c r="Z21" s="124" t="e">
        <f>'C завтраками| Bed and breakfast'!#REF!*0.85</f>
        <v>#REF!</v>
      </c>
      <c r="AA21" s="124" t="e">
        <f>'C завтраками| Bed and breakfast'!#REF!*0.85</f>
        <v>#REF!</v>
      </c>
      <c r="AB21" s="124" t="e">
        <f>'C завтраками| Bed and breakfast'!#REF!*0.85</f>
        <v>#REF!</v>
      </c>
      <c r="AC21" s="124" t="e">
        <f>'C завтраками| Bed and breakfast'!#REF!*0.85</f>
        <v>#REF!</v>
      </c>
      <c r="AD21" s="124" t="e">
        <f>'C завтраками| Bed and breakfast'!#REF!*0.85</f>
        <v>#REF!</v>
      </c>
      <c r="AE21" s="124" t="e">
        <f>'C завтраками| Bed and breakfast'!#REF!*0.85</f>
        <v>#REF!</v>
      </c>
      <c r="AF21" s="124" t="e">
        <f>'C завтраками| Bed and breakfast'!#REF!*0.85</f>
        <v>#REF!</v>
      </c>
      <c r="AG21" s="124" t="e">
        <f>'C завтраками| Bed and breakfast'!#REF!*0.85</f>
        <v>#REF!</v>
      </c>
      <c r="AH21" s="124" t="e">
        <f>'C завтраками| Bed and breakfast'!#REF!*0.85</f>
        <v>#REF!</v>
      </c>
      <c r="AI21" s="124" t="e">
        <f>'C завтраками| Bed and breakfast'!#REF!*0.85</f>
        <v>#REF!</v>
      </c>
      <c r="AJ21" s="124" t="e">
        <f>'C завтраками| Bed and breakfast'!#REF!*0.85</f>
        <v>#REF!</v>
      </c>
      <c r="AK21" s="124" t="e">
        <f>'C завтраками| Bed and breakfast'!#REF!*0.85</f>
        <v>#REF!</v>
      </c>
      <c r="AL21" s="124" t="e">
        <f>'C завтраками| Bed and breakfast'!#REF!*0.85</f>
        <v>#REF!</v>
      </c>
      <c r="AM21" s="124" t="e">
        <f>'C завтраками| Bed and breakfast'!#REF!*0.85</f>
        <v>#REF!</v>
      </c>
      <c r="AN21" s="124" t="e">
        <f>'C завтраками| Bed and breakfast'!#REF!*0.85</f>
        <v>#REF!</v>
      </c>
      <c r="AO21" s="124" t="e">
        <f>'C завтраками| Bed and breakfast'!#REF!*0.85</f>
        <v>#REF!</v>
      </c>
    </row>
    <row r="22" spans="1:41" ht="10.35" customHeight="1" x14ac:dyDescent="0.2">
      <c r="A22" s="158"/>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row>
    <row r="23" spans="1:41" ht="10.35" customHeight="1" x14ac:dyDescent="0.2">
      <c r="A23" s="107"/>
      <c r="B23" s="125"/>
      <c r="C23" s="125"/>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N23" s="125"/>
      <c r="AO23" s="125"/>
    </row>
    <row r="24" spans="1:41" ht="25.5" customHeight="1" x14ac:dyDescent="0.2">
      <c r="A24" s="157" t="s">
        <v>163</v>
      </c>
      <c r="B24" s="125"/>
      <c r="C24" s="125"/>
      <c r="D24" s="125"/>
      <c r="E24" s="125"/>
      <c r="F24" s="125"/>
      <c r="G24" s="125"/>
      <c r="H24" s="125"/>
      <c r="I24" s="125"/>
      <c r="J24" s="125"/>
      <c r="K24" s="89" t="e">
        <f>K4</f>
        <v>#REF!</v>
      </c>
      <c r="L24" s="89" t="e">
        <f t="shared" ref="L24:Q24" si="0">L4</f>
        <v>#REF!</v>
      </c>
      <c r="M24" s="123" t="e">
        <f t="shared" si="0"/>
        <v>#REF!</v>
      </c>
      <c r="N24" s="123" t="e">
        <f t="shared" si="0"/>
        <v>#REF!</v>
      </c>
      <c r="O24" s="123" t="e">
        <f t="shared" si="0"/>
        <v>#REF!</v>
      </c>
      <c r="P24" s="123" t="e">
        <f t="shared" si="0"/>
        <v>#REF!</v>
      </c>
      <c r="Q24" s="123" t="e">
        <f t="shared" si="0"/>
        <v>#REF!</v>
      </c>
      <c r="R24" s="123" t="e">
        <f t="shared" ref="R24:T25" si="1">R4</f>
        <v>#REF!</v>
      </c>
      <c r="S24" s="167" t="e">
        <f t="shared" si="1"/>
        <v>#REF!</v>
      </c>
      <c r="T24" s="167" t="e">
        <f t="shared" si="1"/>
        <v>#REF!</v>
      </c>
      <c r="U24" s="167" t="e">
        <f t="shared" ref="U24:AA24" si="2">U4</f>
        <v>#REF!</v>
      </c>
      <c r="V24" s="167" t="e">
        <f t="shared" si="2"/>
        <v>#REF!</v>
      </c>
      <c r="W24" s="167" t="e">
        <f t="shared" si="2"/>
        <v>#REF!</v>
      </c>
      <c r="X24" s="167" t="e">
        <f t="shared" si="2"/>
        <v>#REF!</v>
      </c>
      <c r="Y24" s="167" t="e">
        <f t="shared" si="2"/>
        <v>#REF!</v>
      </c>
      <c r="Z24" s="167" t="e">
        <f t="shared" si="2"/>
        <v>#REF!</v>
      </c>
      <c r="AA24" s="167" t="e">
        <f t="shared" si="2"/>
        <v>#REF!</v>
      </c>
      <c r="AB24" s="167" t="e">
        <f t="shared" ref="AB24:AC24" si="3">AB4</f>
        <v>#REF!</v>
      </c>
      <c r="AC24" s="155" t="e">
        <f t="shared" si="3"/>
        <v>#REF!</v>
      </c>
      <c r="AD24" s="155" t="e">
        <f t="shared" ref="AD24:AF24" si="4">AD4</f>
        <v>#REF!</v>
      </c>
      <c r="AE24" s="155" t="e">
        <f t="shared" si="4"/>
        <v>#REF!</v>
      </c>
      <c r="AF24" s="167" t="e">
        <f t="shared" si="4"/>
        <v>#REF!</v>
      </c>
      <c r="AG24" s="167" t="e">
        <f t="shared" ref="AG24:AO24" si="5">AG4</f>
        <v>#REF!</v>
      </c>
      <c r="AH24" s="167" t="e">
        <f t="shared" si="5"/>
        <v>#REF!</v>
      </c>
      <c r="AI24" s="167" t="e">
        <f t="shared" si="5"/>
        <v>#REF!</v>
      </c>
      <c r="AJ24" s="167" t="e">
        <f t="shared" si="5"/>
        <v>#REF!</v>
      </c>
      <c r="AK24" s="167" t="e">
        <f t="shared" si="5"/>
        <v>#REF!</v>
      </c>
      <c r="AL24" s="167" t="e">
        <f t="shared" si="5"/>
        <v>#REF!</v>
      </c>
      <c r="AM24" s="167" t="e">
        <f t="shared" si="5"/>
        <v>#REF!</v>
      </c>
      <c r="AN24" s="155" t="e">
        <f t="shared" si="5"/>
        <v>#REF!</v>
      </c>
      <c r="AO24" s="155" t="e">
        <f t="shared" si="5"/>
        <v>#REF!</v>
      </c>
    </row>
    <row r="25" spans="1:41" s="34" customFormat="1" ht="24.6" customHeight="1" x14ac:dyDescent="0.2">
      <c r="A25" s="67" t="s">
        <v>124</v>
      </c>
      <c r="B25" s="123" t="e">
        <f t="shared" ref="B25:J25" si="6">B5</f>
        <v>#REF!</v>
      </c>
      <c r="C25" s="123" t="e">
        <f t="shared" si="6"/>
        <v>#REF!</v>
      </c>
      <c r="D25" s="123" t="e">
        <f t="shared" si="6"/>
        <v>#REF!</v>
      </c>
      <c r="E25" s="123" t="e">
        <f t="shared" si="6"/>
        <v>#REF!</v>
      </c>
      <c r="F25" s="123" t="e">
        <f t="shared" si="6"/>
        <v>#REF!</v>
      </c>
      <c r="G25" s="123" t="e">
        <f t="shared" si="6"/>
        <v>#REF!</v>
      </c>
      <c r="H25" s="123" t="e">
        <f t="shared" si="6"/>
        <v>#REF!</v>
      </c>
      <c r="I25" s="123" t="e">
        <f t="shared" si="6"/>
        <v>#REF!</v>
      </c>
      <c r="J25" s="123" t="e">
        <f t="shared" si="6"/>
        <v>#REF!</v>
      </c>
      <c r="K25" s="89" t="e">
        <f>K5</f>
        <v>#REF!</v>
      </c>
      <c r="L25" s="89" t="e">
        <f t="shared" ref="L25:Q25" si="7">L5</f>
        <v>#REF!</v>
      </c>
      <c r="M25" s="123" t="e">
        <f t="shared" si="7"/>
        <v>#REF!</v>
      </c>
      <c r="N25" s="123" t="e">
        <f t="shared" si="7"/>
        <v>#REF!</v>
      </c>
      <c r="O25" s="123" t="e">
        <f t="shared" si="7"/>
        <v>#REF!</v>
      </c>
      <c r="P25" s="123" t="e">
        <f t="shared" si="7"/>
        <v>#REF!</v>
      </c>
      <c r="Q25" s="123" t="e">
        <f t="shared" si="7"/>
        <v>#REF!</v>
      </c>
      <c r="R25" s="123" t="e">
        <f t="shared" si="1"/>
        <v>#REF!</v>
      </c>
      <c r="S25" s="167" t="e">
        <f t="shared" si="1"/>
        <v>#REF!</v>
      </c>
      <c r="T25" s="167" t="e">
        <f t="shared" si="1"/>
        <v>#REF!</v>
      </c>
      <c r="U25" s="167" t="e">
        <f t="shared" ref="U25:AA25" si="8">U5</f>
        <v>#REF!</v>
      </c>
      <c r="V25" s="167" t="e">
        <f t="shared" si="8"/>
        <v>#REF!</v>
      </c>
      <c r="W25" s="167" t="e">
        <f t="shared" si="8"/>
        <v>#REF!</v>
      </c>
      <c r="X25" s="167" t="e">
        <f t="shared" si="8"/>
        <v>#REF!</v>
      </c>
      <c r="Y25" s="167" t="e">
        <f t="shared" si="8"/>
        <v>#REF!</v>
      </c>
      <c r="Z25" s="167" t="e">
        <f t="shared" si="8"/>
        <v>#REF!</v>
      </c>
      <c r="AA25" s="167" t="e">
        <f t="shared" si="8"/>
        <v>#REF!</v>
      </c>
      <c r="AB25" s="167" t="e">
        <f t="shared" ref="AB25:AC25" si="9">AB5</f>
        <v>#REF!</v>
      </c>
      <c r="AC25" s="155" t="e">
        <f t="shared" si="9"/>
        <v>#REF!</v>
      </c>
      <c r="AD25" s="155" t="e">
        <f t="shared" ref="AD25:AF25" si="10">AD5</f>
        <v>#REF!</v>
      </c>
      <c r="AE25" s="155" t="e">
        <f t="shared" si="10"/>
        <v>#REF!</v>
      </c>
      <c r="AF25" s="167" t="e">
        <f t="shared" si="10"/>
        <v>#REF!</v>
      </c>
      <c r="AG25" s="167" t="e">
        <f t="shared" ref="AG25:AO25" si="11">AG5</f>
        <v>#REF!</v>
      </c>
      <c r="AH25" s="167" t="e">
        <f t="shared" si="11"/>
        <v>#REF!</v>
      </c>
      <c r="AI25" s="167" t="e">
        <f t="shared" si="11"/>
        <v>#REF!</v>
      </c>
      <c r="AJ25" s="167" t="e">
        <f t="shared" si="11"/>
        <v>#REF!</v>
      </c>
      <c r="AK25" s="167" t="e">
        <f t="shared" si="11"/>
        <v>#REF!</v>
      </c>
      <c r="AL25" s="167" t="e">
        <f t="shared" si="11"/>
        <v>#REF!</v>
      </c>
      <c r="AM25" s="167" t="e">
        <f t="shared" si="11"/>
        <v>#REF!</v>
      </c>
      <c r="AN25" s="155" t="e">
        <f t="shared" si="11"/>
        <v>#REF!</v>
      </c>
      <c r="AO25" s="155" t="e">
        <f t="shared" si="11"/>
        <v>#REF!</v>
      </c>
    </row>
    <row r="26" spans="1:41" x14ac:dyDescent="0.2">
      <c r="A26" s="97" t="s">
        <v>136</v>
      </c>
      <c r="AL26" s="99"/>
      <c r="AM26" s="99"/>
      <c r="AN26" s="99"/>
      <c r="AO26" s="99"/>
    </row>
    <row r="27" spans="1:41" x14ac:dyDescent="0.2">
      <c r="A27" s="98">
        <v>1</v>
      </c>
      <c r="B27" s="124" t="e">
        <f t="shared" ref="B27:J27" si="12">B7*0.87</f>
        <v>#REF!</v>
      </c>
      <c r="C27" s="124" t="e">
        <f t="shared" si="12"/>
        <v>#REF!</v>
      </c>
      <c r="D27" s="124" t="e">
        <f t="shared" si="12"/>
        <v>#REF!</v>
      </c>
      <c r="E27" s="124" t="e">
        <f t="shared" si="12"/>
        <v>#REF!</v>
      </c>
      <c r="F27" s="124" t="e">
        <f t="shared" si="12"/>
        <v>#REF!</v>
      </c>
      <c r="G27" s="124" t="e">
        <f t="shared" si="12"/>
        <v>#REF!</v>
      </c>
      <c r="H27" s="124" t="e">
        <f t="shared" si="12"/>
        <v>#REF!</v>
      </c>
      <c r="I27" s="124" t="e">
        <f t="shared" si="12"/>
        <v>#REF!</v>
      </c>
      <c r="J27" s="124" t="e">
        <f t="shared" si="12"/>
        <v>#REF!</v>
      </c>
      <c r="K27" s="124" t="e">
        <f>ROUNDUP(K7*0.9,)</f>
        <v>#REF!</v>
      </c>
      <c r="L27" s="124" t="e">
        <f t="shared" ref="L27:Q27" si="13">ROUNDUP(L7*0.9,)</f>
        <v>#REF!</v>
      </c>
      <c r="M27" s="124" t="e">
        <f t="shared" si="13"/>
        <v>#REF!</v>
      </c>
      <c r="N27" s="124" t="e">
        <f t="shared" si="13"/>
        <v>#REF!</v>
      </c>
      <c r="O27" s="124" t="e">
        <f t="shared" si="13"/>
        <v>#REF!</v>
      </c>
      <c r="P27" s="124" t="e">
        <f t="shared" si="13"/>
        <v>#REF!</v>
      </c>
      <c r="Q27" s="124" t="e">
        <f t="shared" si="13"/>
        <v>#REF!</v>
      </c>
      <c r="R27" s="124" t="e">
        <f t="shared" ref="R27:T28" si="14">ROUNDUP(R7*0.9,)</f>
        <v>#REF!</v>
      </c>
      <c r="S27" s="124" t="e">
        <f t="shared" si="14"/>
        <v>#REF!</v>
      </c>
      <c r="T27" s="124" t="e">
        <f t="shared" si="14"/>
        <v>#REF!</v>
      </c>
      <c r="U27" s="124" t="e">
        <f t="shared" ref="U27:AA27" si="15">ROUNDUP(U7*0.9,)</f>
        <v>#REF!</v>
      </c>
      <c r="V27" s="124" t="e">
        <f t="shared" si="15"/>
        <v>#REF!</v>
      </c>
      <c r="W27" s="124" t="e">
        <f t="shared" si="15"/>
        <v>#REF!</v>
      </c>
      <c r="X27" s="124" t="e">
        <f t="shared" si="15"/>
        <v>#REF!</v>
      </c>
      <c r="Y27" s="124" t="e">
        <f t="shared" si="15"/>
        <v>#REF!</v>
      </c>
      <c r="Z27" s="124" t="e">
        <f t="shared" si="15"/>
        <v>#REF!</v>
      </c>
      <c r="AA27" s="124" t="e">
        <f t="shared" si="15"/>
        <v>#REF!</v>
      </c>
      <c r="AB27" s="124" t="e">
        <f t="shared" ref="AB27:AC27" si="16">ROUNDUP(AB7*0.9,)</f>
        <v>#REF!</v>
      </c>
      <c r="AC27" s="124" t="e">
        <f t="shared" si="16"/>
        <v>#REF!</v>
      </c>
      <c r="AD27" s="124" t="e">
        <f t="shared" ref="AD27:AF27" si="17">ROUNDUP(AD7*0.9,)</f>
        <v>#REF!</v>
      </c>
      <c r="AE27" s="124" t="e">
        <f t="shared" si="17"/>
        <v>#REF!</v>
      </c>
      <c r="AF27" s="124" t="e">
        <f t="shared" si="17"/>
        <v>#REF!</v>
      </c>
      <c r="AG27" s="124" t="e">
        <f t="shared" ref="AG27:AO27" si="18">ROUNDUP(AG7*0.9,)</f>
        <v>#REF!</v>
      </c>
      <c r="AH27" s="124" t="e">
        <f t="shared" si="18"/>
        <v>#REF!</v>
      </c>
      <c r="AI27" s="124" t="e">
        <f t="shared" si="18"/>
        <v>#REF!</v>
      </c>
      <c r="AJ27" s="124" t="e">
        <f t="shared" si="18"/>
        <v>#REF!</v>
      </c>
      <c r="AK27" s="124" t="e">
        <f t="shared" si="18"/>
        <v>#REF!</v>
      </c>
      <c r="AL27" s="176" t="e">
        <f t="shared" si="18"/>
        <v>#REF!</v>
      </c>
      <c r="AM27" s="176" t="e">
        <f t="shared" si="18"/>
        <v>#REF!</v>
      </c>
      <c r="AN27" s="176" t="e">
        <f t="shared" si="18"/>
        <v>#REF!</v>
      </c>
      <c r="AO27" s="176" t="e">
        <f t="shared" si="18"/>
        <v>#REF!</v>
      </c>
    </row>
    <row r="28" spans="1:41" x14ac:dyDescent="0.2">
      <c r="A28" s="98">
        <v>2</v>
      </c>
      <c r="B28" s="124" t="e">
        <f t="shared" ref="B28:J28" si="19">B8*0.87</f>
        <v>#REF!</v>
      </c>
      <c r="C28" s="124" t="e">
        <f t="shared" si="19"/>
        <v>#REF!</v>
      </c>
      <c r="D28" s="124" t="e">
        <f t="shared" si="19"/>
        <v>#REF!</v>
      </c>
      <c r="E28" s="124" t="e">
        <f t="shared" si="19"/>
        <v>#REF!</v>
      </c>
      <c r="F28" s="124" t="e">
        <f t="shared" si="19"/>
        <v>#REF!</v>
      </c>
      <c r="G28" s="124" t="e">
        <f t="shared" si="19"/>
        <v>#REF!</v>
      </c>
      <c r="H28" s="124" t="e">
        <f t="shared" si="19"/>
        <v>#REF!</v>
      </c>
      <c r="I28" s="124" t="e">
        <f t="shared" si="19"/>
        <v>#REF!</v>
      </c>
      <c r="J28" s="124" t="e">
        <f t="shared" si="19"/>
        <v>#REF!</v>
      </c>
      <c r="K28" s="124" t="e">
        <f t="shared" ref="K28:K41" si="20">ROUNDUP(K8*0.9,)</f>
        <v>#REF!</v>
      </c>
      <c r="L28" s="124" t="e">
        <f t="shared" ref="L28:Q28" si="21">ROUNDUP(L8*0.9,)</f>
        <v>#REF!</v>
      </c>
      <c r="M28" s="124" t="e">
        <f t="shared" si="21"/>
        <v>#REF!</v>
      </c>
      <c r="N28" s="124" t="e">
        <f t="shared" si="21"/>
        <v>#REF!</v>
      </c>
      <c r="O28" s="124" t="e">
        <f t="shared" si="21"/>
        <v>#REF!</v>
      </c>
      <c r="P28" s="124" t="e">
        <f t="shared" si="21"/>
        <v>#REF!</v>
      </c>
      <c r="Q28" s="124" t="e">
        <f t="shared" si="21"/>
        <v>#REF!</v>
      </c>
      <c r="R28" s="124" t="e">
        <f t="shared" si="14"/>
        <v>#REF!</v>
      </c>
      <c r="S28" s="124" t="e">
        <f t="shared" si="14"/>
        <v>#REF!</v>
      </c>
      <c r="T28" s="124" t="e">
        <f t="shared" si="14"/>
        <v>#REF!</v>
      </c>
      <c r="U28" s="124" t="e">
        <f t="shared" ref="U28:AA28" si="22">ROUNDUP(U8*0.9,)</f>
        <v>#REF!</v>
      </c>
      <c r="V28" s="124" t="e">
        <f t="shared" si="22"/>
        <v>#REF!</v>
      </c>
      <c r="W28" s="124" t="e">
        <f t="shared" si="22"/>
        <v>#REF!</v>
      </c>
      <c r="X28" s="124" t="e">
        <f t="shared" si="22"/>
        <v>#REF!</v>
      </c>
      <c r="Y28" s="124" t="e">
        <f t="shared" si="22"/>
        <v>#REF!</v>
      </c>
      <c r="Z28" s="124" t="e">
        <f t="shared" si="22"/>
        <v>#REF!</v>
      </c>
      <c r="AA28" s="124" t="e">
        <f t="shared" si="22"/>
        <v>#REF!</v>
      </c>
      <c r="AB28" s="124" t="e">
        <f t="shared" ref="AB28:AC28" si="23">ROUNDUP(AB8*0.9,)</f>
        <v>#REF!</v>
      </c>
      <c r="AC28" s="124" t="e">
        <f t="shared" si="23"/>
        <v>#REF!</v>
      </c>
      <c r="AD28" s="124" t="e">
        <f t="shared" ref="AD28:AF28" si="24">ROUNDUP(AD8*0.9,)</f>
        <v>#REF!</v>
      </c>
      <c r="AE28" s="124" t="e">
        <f t="shared" si="24"/>
        <v>#REF!</v>
      </c>
      <c r="AF28" s="124" t="e">
        <f t="shared" si="24"/>
        <v>#REF!</v>
      </c>
      <c r="AG28" s="124" t="e">
        <f t="shared" ref="AG28:AO28" si="25">ROUNDUP(AG8*0.9,)</f>
        <v>#REF!</v>
      </c>
      <c r="AH28" s="124" t="e">
        <f t="shared" si="25"/>
        <v>#REF!</v>
      </c>
      <c r="AI28" s="124" t="e">
        <f t="shared" si="25"/>
        <v>#REF!</v>
      </c>
      <c r="AJ28" s="124" t="e">
        <f t="shared" si="25"/>
        <v>#REF!</v>
      </c>
      <c r="AK28" s="124" t="e">
        <f t="shared" si="25"/>
        <v>#REF!</v>
      </c>
      <c r="AL28" s="176" t="e">
        <f t="shared" si="25"/>
        <v>#REF!</v>
      </c>
      <c r="AM28" s="176" t="e">
        <f t="shared" si="25"/>
        <v>#REF!</v>
      </c>
      <c r="AN28" s="176" t="e">
        <f t="shared" si="25"/>
        <v>#REF!</v>
      </c>
      <c r="AO28" s="176" t="e">
        <f t="shared" si="25"/>
        <v>#REF!</v>
      </c>
    </row>
    <row r="29" spans="1:41" x14ac:dyDescent="0.2">
      <c r="A29" s="106" t="s">
        <v>147</v>
      </c>
      <c r="B29" s="124"/>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76"/>
      <c r="AM29" s="176"/>
      <c r="AN29" s="176"/>
      <c r="AO29" s="176"/>
    </row>
    <row r="30" spans="1:41" x14ac:dyDescent="0.2">
      <c r="A30" s="98">
        <v>1</v>
      </c>
      <c r="B30" s="124" t="e">
        <f t="shared" ref="B30:J30" si="26">B10*0.87</f>
        <v>#REF!</v>
      </c>
      <c r="C30" s="124" t="e">
        <f t="shared" si="26"/>
        <v>#REF!</v>
      </c>
      <c r="D30" s="124" t="e">
        <f t="shared" si="26"/>
        <v>#REF!</v>
      </c>
      <c r="E30" s="124" t="e">
        <f t="shared" si="26"/>
        <v>#REF!</v>
      </c>
      <c r="F30" s="124" t="e">
        <f t="shared" si="26"/>
        <v>#REF!</v>
      </c>
      <c r="G30" s="124" t="e">
        <f t="shared" si="26"/>
        <v>#REF!</v>
      </c>
      <c r="H30" s="124" t="e">
        <f t="shared" si="26"/>
        <v>#REF!</v>
      </c>
      <c r="I30" s="124" t="e">
        <f t="shared" si="26"/>
        <v>#REF!</v>
      </c>
      <c r="J30" s="124" t="e">
        <f t="shared" si="26"/>
        <v>#REF!</v>
      </c>
      <c r="K30" s="124" t="e">
        <f t="shared" si="20"/>
        <v>#REF!</v>
      </c>
      <c r="L30" s="124" t="e">
        <f t="shared" ref="L30:Q30" si="27">ROUNDUP(L10*0.9,)</f>
        <v>#REF!</v>
      </c>
      <c r="M30" s="124" t="e">
        <f t="shared" si="27"/>
        <v>#REF!</v>
      </c>
      <c r="N30" s="124" t="e">
        <f t="shared" si="27"/>
        <v>#REF!</v>
      </c>
      <c r="O30" s="124" t="e">
        <f t="shared" si="27"/>
        <v>#REF!</v>
      </c>
      <c r="P30" s="124" t="e">
        <f t="shared" si="27"/>
        <v>#REF!</v>
      </c>
      <c r="Q30" s="124" t="e">
        <f t="shared" si="27"/>
        <v>#REF!</v>
      </c>
      <c r="R30" s="124" t="e">
        <f t="shared" ref="R30:T31" si="28">ROUNDUP(R10*0.9,)</f>
        <v>#REF!</v>
      </c>
      <c r="S30" s="124" t="e">
        <f t="shared" si="28"/>
        <v>#REF!</v>
      </c>
      <c r="T30" s="124" t="e">
        <f t="shared" si="28"/>
        <v>#REF!</v>
      </c>
      <c r="U30" s="124" t="e">
        <f t="shared" ref="U30:AA30" si="29">ROUNDUP(U10*0.9,)</f>
        <v>#REF!</v>
      </c>
      <c r="V30" s="124" t="e">
        <f t="shared" si="29"/>
        <v>#REF!</v>
      </c>
      <c r="W30" s="124" t="e">
        <f t="shared" si="29"/>
        <v>#REF!</v>
      </c>
      <c r="X30" s="124" t="e">
        <f t="shared" si="29"/>
        <v>#REF!</v>
      </c>
      <c r="Y30" s="124" t="e">
        <f t="shared" si="29"/>
        <v>#REF!</v>
      </c>
      <c r="Z30" s="124" t="e">
        <f t="shared" si="29"/>
        <v>#REF!</v>
      </c>
      <c r="AA30" s="124" t="e">
        <f t="shared" si="29"/>
        <v>#REF!</v>
      </c>
      <c r="AB30" s="124" t="e">
        <f t="shared" ref="AB30:AC30" si="30">ROUNDUP(AB10*0.9,)</f>
        <v>#REF!</v>
      </c>
      <c r="AC30" s="124" t="e">
        <f t="shared" si="30"/>
        <v>#REF!</v>
      </c>
      <c r="AD30" s="124" t="e">
        <f t="shared" ref="AD30:AF30" si="31">ROUNDUP(AD10*0.9,)</f>
        <v>#REF!</v>
      </c>
      <c r="AE30" s="124" t="e">
        <f t="shared" si="31"/>
        <v>#REF!</v>
      </c>
      <c r="AF30" s="124" t="e">
        <f t="shared" si="31"/>
        <v>#REF!</v>
      </c>
      <c r="AG30" s="124" t="e">
        <f t="shared" ref="AG30:AO30" si="32">ROUNDUP(AG10*0.9,)</f>
        <v>#REF!</v>
      </c>
      <c r="AH30" s="124" t="e">
        <f t="shared" si="32"/>
        <v>#REF!</v>
      </c>
      <c r="AI30" s="124" t="e">
        <f t="shared" si="32"/>
        <v>#REF!</v>
      </c>
      <c r="AJ30" s="124" t="e">
        <f t="shared" si="32"/>
        <v>#REF!</v>
      </c>
      <c r="AK30" s="124" t="e">
        <f t="shared" si="32"/>
        <v>#REF!</v>
      </c>
      <c r="AL30" s="176" t="e">
        <f t="shared" si="32"/>
        <v>#REF!</v>
      </c>
      <c r="AM30" s="176" t="e">
        <f t="shared" si="32"/>
        <v>#REF!</v>
      </c>
      <c r="AN30" s="176" t="e">
        <f t="shared" si="32"/>
        <v>#REF!</v>
      </c>
      <c r="AO30" s="176" t="e">
        <f t="shared" si="32"/>
        <v>#REF!</v>
      </c>
    </row>
    <row r="31" spans="1:41" x14ac:dyDescent="0.2">
      <c r="A31" s="98">
        <v>2</v>
      </c>
      <c r="B31" s="124" t="e">
        <f t="shared" ref="B31:J31" si="33">B11*0.87</f>
        <v>#REF!</v>
      </c>
      <c r="C31" s="124" t="e">
        <f t="shared" si="33"/>
        <v>#REF!</v>
      </c>
      <c r="D31" s="124" t="e">
        <f t="shared" si="33"/>
        <v>#REF!</v>
      </c>
      <c r="E31" s="124" t="e">
        <f t="shared" si="33"/>
        <v>#REF!</v>
      </c>
      <c r="F31" s="124" t="e">
        <f t="shared" si="33"/>
        <v>#REF!</v>
      </c>
      <c r="G31" s="124" t="e">
        <f t="shared" si="33"/>
        <v>#REF!</v>
      </c>
      <c r="H31" s="124" t="e">
        <f t="shared" si="33"/>
        <v>#REF!</v>
      </c>
      <c r="I31" s="124" t="e">
        <f t="shared" si="33"/>
        <v>#REF!</v>
      </c>
      <c r="J31" s="124" t="e">
        <f t="shared" si="33"/>
        <v>#REF!</v>
      </c>
      <c r="K31" s="124" t="e">
        <f t="shared" si="20"/>
        <v>#REF!</v>
      </c>
      <c r="L31" s="124" t="e">
        <f t="shared" ref="L31:Q31" si="34">ROUNDUP(L11*0.9,)</f>
        <v>#REF!</v>
      </c>
      <c r="M31" s="124" t="e">
        <f t="shared" si="34"/>
        <v>#REF!</v>
      </c>
      <c r="N31" s="124" t="e">
        <f t="shared" si="34"/>
        <v>#REF!</v>
      </c>
      <c r="O31" s="124" t="e">
        <f t="shared" si="34"/>
        <v>#REF!</v>
      </c>
      <c r="P31" s="124" t="e">
        <f t="shared" si="34"/>
        <v>#REF!</v>
      </c>
      <c r="Q31" s="124" t="e">
        <f t="shared" si="34"/>
        <v>#REF!</v>
      </c>
      <c r="R31" s="124" t="e">
        <f t="shared" si="28"/>
        <v>#REF!</v>
      </c>
      <c r="S31" s="124" t="e">
        <f t="shared" si="28"/>
        <v>#REF!</v>
      </c>
      <c r="T31" s="124" t="e">
        <f t="shared" si="28"/>
        <v>#REF!</v>
      </c>
      <c r="U31" s="124" t="e">
        <f t="shared" ref="U31:AA31" si="35">ROUNDUP(U11*0.9,)</f>
        <v>#REF!</v>
      </c>
      <c r="V31" s="124" t="e">
        <f t="shared" si="35"/>
        <v>#REF!</v>
      </c>
      <c r="W31" s="124" t="e">
        <f t="shared" si="35"/>
        <v>#REF!</v>
      </c>
      <c r="X31" s="124" t="e">
        <f t="shared" si="35"/>
        <v>#REF!</v>
      </c>
      <c r="Y31" s="124" t="e">
        <f t="shared" si="35"/>
        <v>#REF!</v>
      </c>
      <c r="Z31" s="124" t="e">
        <f t="shared" si="35"/>
        <v>#REF!</v>
      </c>
      <c r="AA31" s="124" t="e">
        <f t="shared" si="35"/>
        <v>#REF!</v>
      </c>
      <c r="AB31" s="124" t="e">
        <f t="shared" ref="AB31:AC31" si="36">ROUNDUP(AB11*0.9,)</f>
        <v>#REF!</v>
      </c>
      <c r="AC31" s="124" t="e">
        <f t="shared" si="36"/>
        <v>#REF!</v>
      </c>
      <c r="AD31" s="124" t="e">
        <f t="shared" ref="AD31:AF31" si="37">ROUNDUP(AD11*0.9,)</f>
        <v>#REF!</v>
      </c>
      <c r="AE31" s="124" t="e">
        <f t="shared" si="37"/>
        <v>#REF!</v>
      </c>
      <c r="AF31" s="124" t="e">
        <f t="shared" si="37"/>
        <v>#REF!</v>
      </c>
      <c r="AG31" s="124" t="e">
        <f t="shared" ref="AG31:AO31" si="38">ROUNDUP(AG11*0.9,)</f>
        <v>#REF!</v>
      </c>
      <c r="AH31" s="124" t="e">
        <f t="shared" si="38"/>
        <v>#REF!</v>
      </c>
      <c r="AI31" s="124" t="e">
        <f t="shared" si="38"/>
        <v>#REF!</v>
      </c>
      <c r="AJ31" s="124" t="e">
        <f t="shared" si="38"/>
        <v>#REF!</v>
      </c>
      <c r="AK31" s="124" t="e">
        <f t="shared" si="38"/>
        <v>#REF!</v>
      </c>
      <c r="AL31" s="176" t="e">
        <f t="shared" si="38"/>
        <v>#REF!</v>
      </c>
      <c r="AM31" s="176" t="e">
        <f t="shared" si="38"/>
        <v>#REF!</v>
      </c>
      <c r="AN31" s="176" t="e">
        <f t="shared" si="38"/>
        <v>#REF!</v>
      </c>
      <c r="AO31" s="176" t="e">
        <f t="shared" si="38"/>
        <v>#REF!</v>
      </c>
    </row>
    <row r="32" spans="1:41" x14ac:dyDescent="0.2">
      <c r="A32" s="97" t="s">
        <v>135</v>
      </c>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76"/>
      <c r="AM32" s="176"/>
      <c r="AN32" s="176"/>
      <c r="AO32" s="176"/>
    </row>
    <row r="33" spans="1:41" x14ac:dyDescent="0.2">
      <c r="A33" s="99">
        <v>1</v>
      </c>
      <c r="B33" s="124" t="e">
        <f t="shared" ref="B33:J33" si="39">B13*0.87</f>
        <v>#REF!</v>
      </c>
      <c r="C33" s="124" t="e">
        <f t="shared" si="39"/>
        <v>#REF!</v>
      </c>
      <c r="D33" s="124" t="e">
        <f t="shared" si="39"/>
        <v>#REF!</v>
      </c>
      <c r="E33" s="124" t="e">
        <f t="shared" si="39"/>
        <v>#REF!</v>
      </c>
      <c r="F33" s="124" t="e">
        <f t="shared" si="39"/>
        <v>#REF!</v>
      </c>
      <c r="G33" s="124" t="e">
        <f t="shared" si="39"/>
        <v>#REF!</v>
      </c>
      <c r="H33" s="124" t="e">
        <f t="shared" si="39"/>
        <v>#REF!</v>
      </c>
      <c r="I33" s="124" t="e">
        <f t="shared" si="39"/>
        <v>#REF!</v>
      </c>
      <c r="J33" s="124" t="e">
        <f t="shared" si="39"/>
        <v>#REF!</v>
      </c>
      <c r="K33" s="124" t="e">
        <f t="shared" si="20"/>
        <v>#REF!</v>
      </c>
      <c r="L33" s="124" t="e">
        <f t="shared" ref="L33:Q33" si="40">ROUNDUP(L13*0.9,)</f>
        <v>#REF!</v>
      </c>
      <c r="M33" s="124" t="e">
        <f t="shared" si="40"/>
        <v>#REF!</v>
      </c>
      <c r="N33" s="124" t="e">
        <f t="shared" si="40"/>
        <v>#REF!</v>
      </c>
      <c r="O33" s="124" t="e">
        <f t="shared" si="40"/>
        <v>#REF!</v>
      </c>
      <c r="P33" s="124" t="e">
        <f t="shared" si="40"/>
        <v>#REF!</v>
      </c>
      <c r="Q33" s="124" t="e">
        <f t="shared" si="40"/>
        <v>#REF!</v>
      </c>
      <c r="R33" s="124" t="e">
        <f t="shared" ref="R33:T34" si="41">ROUNDUP(R13*0.9,)</f>
        <v>#REF!</v>
      </c>
      <c r="S33" s="124" t="e">
        <f t="shared" si="41"/>
        <v>#REF!</v>
      </c>
      <c r="T33" s="124" t="e">
        <f t="shared" si="41"/>
        <v>#REF!</v>
      </c>
      <c r="U33" s="124" t="e">
        <f t="shared" ref="U33:AA33" si="42">ROUNDUP(U13*0.9,)</f>
        <v>#REF!</v>
      </c>
      <c r="V33" s="124" t="e">
        <f t="shared" si="42"/>
        <v>#REF!</v>
      </c>
      <c r="W33" s="124" t="e">
        <f t="shared" si="42"/>
        <v>#REF!</v>
      </c>
      <c r="X33" s="124" t="e">
        <f t="shared" si="42"/>
        <v>#REF!</v>
      </c>
      <c r="Y33" s="124" t="e">
        <f t="shared" si="42"/>
        <v>#REF!</v>
      </c>
      <c r="Z33" s="124" t="e">
        <f t="shared" si="42"/>
        <v>#REF!</v>
      </c>
      <c r="AA33" s="124" t="e">
        <f t="shared" si="42"/>
        <v>#REF!</v>
      </c>
      <c r="AB33" s="124" t="e">
        <f t="shared" ref="AB33:AC33" si="43">ROUNDUP(AB13*0.9,)</f>
        <v>#REF!</v>
      </c>
      <c r="AC33" s="124" t="e">
        <f t="shared" si="43"/>
        <v>#REF!</v>
      </c>
      <c r="AD33" s="124" t="e">
        <f t="shared" ref="AD33:AF33" si="44">ROUNDUP(AD13*0.9,)</f>
        <v>#REF!</v>
      </c>
      <c r="AE33" s="124" t="e">
        <f t="shared" si="44"/>
        <v>#REF!</v>
      </c>
      <c r="AF33" s="124" t="e">
        <f t="shared" si="44"/>
        <v>#REF!</v>
      </c>
      <c r="AG33" s="124" t="e">
        <f t="shared" ref="AG33:AO33" si="45">ROUNDUP(AG13*0.9,)</f>
        <v>#REF!</v>
      </c>
      <c r="AH33" s="124" t="e">
        <f t="shared" si="45"/>
        <v>#REF!</v>
      </c>
      <c r="AI33" s="124" t="e">
        <f t="shared" si="45"/>
        <v>#REF!</v>
      </c>
      <c r="AJ33" s="124" t="e">
        <f t="shared" si="45"/>
        <v>#REF!</v>
      </c>
      <c r="AK33" s="124" t="e">
        <f t="shared" si="45"/>
        <v>#REF!</v>
      </c>
      <c r="AL33" s="176" t="e">
        <f t="shared" si="45"/>
        <v>#REF!</v>
      </c>
      <c r="AM33" s="176" t="e">
        <f t="shared" si="45"/>
        <v>#REF!</v>
      </c>
      <c r="AN33" s="176" t="e">
        <f t="shared" si="45"/>
        <v>#REF!</v>
      </c>
      <c r="AO33" s="176" t="e">
        <f t="shared" si="45"/>
        <v>#REF!</v>
      </c>
    </row>
    <row r="34" spans="1:41" x14ac:dyDescent="0.2">
      <c r="A34" s="99">
        <v>2</v>
      </c>
      <c r="B34" s="124" t="e">
        <f t="shared" ref="B34:J34" si="46">B14*0.87</f>
        <v>#REF!</v>
      </c>
      <c r="C34" s="124" t="e">
        <f t="shared" si="46"/>
        <v>#REF!</v>
      </c>
      <c r="D34" s="124" t="e">
        <f t="shared" si="46"/>
        <v>#REF!</v>
      </c>
      <c r="E34" s="124" t="e">
        <f t="shared" si="46"/>
        <v>#REF!</v>
      </c>
      <c r="F34" s="124" t="e">
        <f t="shared" si="46"/>
        <v>#REF!</v>
      </c>
      <c r="G34" s="124" t="e">
        <f t="shared" si="46"/>
        <v>#REF!</v>
      </c>
      <c r="H34" s="124" t="e">
        <f t="shared" si="46"/>
        <v>#REF!</v>
      </c>
      <c r="I34" s="124" t="e">
        <f t="shared" si="46"/>
        <v>#REF!</v>
      </c>
      <c r="J34" s="124" t="e">
        <f t="shared" si="46"/>
        <v>#REF!</v>
      </c>
      <c r="K34" s="124" t="e">
        <f t="shared" si="20"/>
        <v>#REF!</v>
      </c>
      <c r="L34" s="124" t="e">
        <f t="shared" ref="L34:Q34" si="47">ROUNDUP(L14*0.9,)</f>
        <v>#REF!</v>
      </c>
      <c r="M34" s="124" t="e">
        <f t="shared" si="47"/>
        <v>#REF!</v>
      </c>
      <c r="N34" s="124" t="e">
        <f t="shared" si="47"/>
        <v>#REF!</v>
      </c>
      <c r="O34" s="124" t="e">
        <f t="shared" si="47"/>
        <v>#REF!</v>
      </c>
      <c r="P34" s="124" t="e">
        <f t="shared" si="47"/>
        <v>#REF!</v>
      </c>
      <c r="Q34" s="124" t="e">
        <f t="shared" si="47"/>
        <v>#REF!</v>
      </c>
      <c r="R34" s="124" t="e">
        <f t="shared" si="41"/>
        <v>#REF!</v>
      </c>
      <c r="S34" s="124" t="e">
        <f t="shared" si="41"/>
        <v>#REF!</v>
      </c>
      <c r="T34" s="124" t="e">
        <f t="shared" si="41"/>
        <v>#REF!</v>
      </c>
      <c r="U34" s="124" t="e">
        <f t="shared" ref="U34:AA34" si="48">ROUNDUP(U14*0.9,)</f>
        <v>#REF!</v>
      </c>
      <c r="V34" s="124" t="e">
        <f t="shared" si="48"/>
        <v>#REF!</v>
      </c>
      <c r="W34" s="124" t="e">
        <f t="shared" si="48"/>
        <v>#REF!</v>
      </c>
      <c r="X34" s="124" t="e">
        <f t="shared" si="48"/>
        <v>#REF!</v>
      </c>
      <c r="Y34" s="124" t="e">
        <f t="shared" si="48"/>
        <v>#REF!</v>
      </c>
      <c r="Z34" s="124" t="e">
        <f t="shared" si="48"/>
        <v>#REF!</v>
      </c>
      <c r="AA34" s="124" t="e">
        <f t="shared" si="48"/>
        <v>#REF!</v>
      </c>
      <c r="AB34" s="124" t="e">
        <f t="shared" ref="AB34:AC34" si="49">ROUNDUP(AB14*0.9,)</f>
        <v>#REF!</v>
      </c>
      <c r="AC34" s="124" t="e">
        <f t="shared" si="49"/>
        <v>#REF!</v>
      </c>
      <c r="AD34" s="124" t="e">
        <f t="shared" ref="AD34:AF34" si="50">ROUNDUP(AD14*0.9,)</f>
        <v>#REF!</v>
      </c>
      <c r="AE34" s="124" t="e">
        <f t="shared" si="50"/>
        <v>#REF!</v>
      </c>
      <c r="AF34" s="124" t="e">
        <f t="shared" si="50"/>
        <v>#REF!</v>
      </c>
      <c r="AG34" s="124" t="e">
        <f t="shared" ref="AG34:AO34" si="51">ROUNDUP(AG14*0.9,)</f>
        <v>#REF!</v>
      </c>
      <c r="AH34" s="124" t="e">
        <f t="shared" si="51"/>
        <v>#REF!</v>
      </c>
      <c r="AI34" s="124" t="e">
        <f t="shared" si="51"/>
        <v>#REF!</v>
      </c>
      <c r="AJ34" s="124" t="e">
        <f t="shared" si="51"/>
        <v>#REF!</v>
      </c>
      <c r="AK34" s="124" t="e">
        <f t="shared" si="51"/>
        <v>#REF!</v>
      </c>
      <c r="AL34" s="176" t="e">
        <f t="shared" si="51"/>
        <v>#REF!</v>
      </c>
      <c r="AM34" s="176" t="e">
        <f t="shared" si="51"/>
        <v>#REF!</v>
      </c>
      <c r="AN34" s="176" t="e">
        <f t="shared" si="51"/>
        <v>#REF!</v>
      </c>
      <c r="AO34" s="176" t="e">
        <f t="shared" si="51"/>
        <v>#REF!</v>
      </c>
    </row>
    <row r="35" spans="1:41" x14ac:dyDescent="0.2">
      <c r="A35" s="97" t="s">
        <v>137</v>
      </c>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77"/>
      <c r="AM35" s="177"/>
      <c r="AN35" s="177"/>
      <c r="AO35" s="177"/>
    </row>
    <row r="36" spans="1:41" x14ac:dyDescent="0.2">
      <c r="A36" s="99">
        <v>1</v>
      </c>
      <c r="B36" s="124" t="e">
        <f t="shared" ref="B36:J36" si="52">B16*0.87</f>
        <v>#REF!</v>
      </c>
      <c r="C36" s="124" t="e">
        <f t="shared" si="52"/>
        <v>#REF!</v>
      </c>
      <c r="D36" s="124" t="e">
        <f t="shared" si="52"/>
        <v>#REF!</v>
      </c>
      <c r="E36" s="124" t="e">
        <f t="shared" si="52"/>
        <v>#REF!</v>
      </c>
      <c r="F36" s="124" t="e">
        <f t="shared" si="52"/>
        <v>#REF!</v>
      </c>
      <c r="G36" s="124" t="e">
        <f t="shared" si="52"/>
        <v>#REF!</v>
      </c>
      <c r="H36" s="124" t="e">
        <f t="shared" si="52"/>
        <v>#REF!</v>
      </c>
      <c r="I36" s="124" t="e">
        <f t="shared" si="52"/>
        <v>#REF!</v>
      </c>
      <c r="J36" s="124" t="e">
        <f t="shared" si="52"/>
        <v>#REF!</v>
      </c>
      <c r="K36" s="124" t="e">
        <f t="shared" si="20"/>
        <v>#REF!</v>
      </c>
      <c r="L36" s="124" t="e">
        <f t="shared" ref="L36:Q36" si="53">ROUNDUP(L16*0.9,)</f>
        <v>#REF!</v>
      </c>
      <c r="M36" s="124" t="e">
        <f t="shared" si="53"/>
        <v>#REF!</v>
      </c>
      <c r="N36" s="124" t="e">
        <f t="shared" si="53"/>
        <v>#REF!</v>
      </c>
      <c r="O36" s="124" t="e">
        <f t="shared" si="53"/>
        <v>#REF!</v>
      </c>
      <c r="P36" s="124" t="e">
        <f t="shared" si="53"/>
        <v>#REF!</v>
      </c>
      <c r="Q36" s="124" t="e">
        <f t="shared" si="53"/>
        <v>#REF!</v>
      </c>
      <c r="R36" s="124" t="e">
        <f t="shared" ref="R36:T37" si="54">ROUNDUP(R16*0.9,)</f>
        <v>#REF!</v>
      </c>
      <c r="S36" s="124" t="e">
        <f t="shared" si="54"/>
        <v>#REF!</v>
      </c>
      <c r="T36" s="124" t="e">
        <f t="shared" si="54"/>
        <v>#REF!</v>
      </c>
      <c r="U36" s="124" t="e">
        <f t="shared" ref="U36:AA36" si="55">ROUNDUP(U16*0.9,)</f>
        <v>#REF!</v>
      </c>
      <c r="V36" s="124" t="e">
        <f t="shared" si="55"/>
        <v>#REF!</v>
      </c>
      <c r="W36" s="124" t="e">
        <f t="shared" si="55"/>
        <v>#REF!</v>
      </c>
      <c r="X36" s="124" t="e">
        <f t="shared" si="55"/>
        <v>#REF!</v>
      </c>
      <c r="Y36" s="124" t="e">
        <f t="shared" si="55"/>
        <v>#REF!</v>
      </c>
      <c r="Z36" s="124" t="e">
        <f t="shared" si="55"/>
        <v>#REF!</v>
      </c>
      <c r="AA36" s="124" t="e">
        <f t="shared" si="55"/>
        <v>#REF!</v>
      </c>
      <c r="AB36" s="124" t="e">
        <f t="shared" ref="AB36:AC36" si="56">ROUNDUP(AB16*0.9,)</f>
        <v>#REF!</v>
      </c>
      <c r="AC36" s="124" t="e">
        <f t="shared" si="56"/>
        <v>#REF!</v>
      </c>
      <c r="AD36" s="124" t="e">
        <f t="shared" ref="AD36:AF36" si="57">ROUNDUP(AD16*0.9,)</f>
        <v>#REF!</v>
      </c>
      <c r="AE36" s="124" t="e">
        <f t="shared" si="57"/>
        <v>#REF!</v>
      </c>
      <c r="AF36" s="124" t="e">
        <f t="shared" si="57"/>
        <v>#REF!</v>
      </c>
      <c r="AG36" s="124" t="e">
        <f t="shared" ref="AG36:AO36" si="58">ROUNDUP(AG16*0.9,)</f>
        <v>#REF!</v>
      </c>
      <c r="AH36" s="124" t="e">
        <f t="shared" si="58"/>
        <v>#REF!</v>
      </c>
      <c r="AI36" s="124" t="e">
        <f t="shared" si="58"/>
        <v>#REF!</v>
      </c>
      <c r="AJ36" s="124" t="e">
        <f t="shared" si="58"/>
        <v>#REF!</v>
      </c>
      <c r="AK36" s="124" t="e">
        <f t="shared" si="58"/>
        <v>#REF!</v>
      </c>
      <c r="AL36" s="176" t="e">
        <f t="shared" si="58"/>
        <v>#REF!</v>
      </c>
      <c r="AM36" s="176" t="e">
        <f t="shared" si="58"/>
        <v>#REF!</v>
      </c>
      <c r="AN36" s="176" t="e">
        <f t="shared" si="58"/>
        <v>#REF!</v>
      </c>
      <c r="AO36" s="176" t="e">
        <f t="shared" si="58"/>
        <v>#REF!</v>
      </c>
    </row>
    <row r="37" spans="1:41" x14ac:dyDescent="0.2">
      <c r="A37" s="99">
        <v>2</v>
      </c>
      <c r="B37" s="124" t="e">
        <f t="shared" ref="B37:J37" si="59">B17*0.87</f>
        <v>#REF!</v>
      </c>
      <c r="C37" s="124" t="e">
        <f t="shared" si="59"/>
        <v>#REF!</v>
      </c>
      <c r="D37" s="124" t="e">
        <f t="shared" si="59"/>
        <v>#REF!</v>
      </c>
      <c r="E37" s="124" t="e">
        <f t="shared" si="59"/>
        <v>#REF!</v>
      </c>
      <c r="F37" s="124" t="e">
        <f t="shared" si="59"/>
        <v>#REF!</v>
      </c>
      <c r="G37" s="124" t="e">
        <f t="shared" si="59"/>
        <v>#REF!</v>
      </c>
      <c r="H37" s="124" t="e">
        <f t="shared" si="59"/>
        <v>#REF!</v>
      </c>
      <c r="I37" s="124" t="e">
        <f t="shared" si="59"/>
        <v>#REF!</v>
      </c>
      <c r="J37" s="124" t="e">
        <f t="shared" si="59"/>
        <v>#REF!</v>
      </c>
      <c r="K37" s="124" t="e">
        <f t="shared" si="20"/>
        <v>#REF!</v>
      </c>
      <c r="L37" s="124" t="e">
        <f t="shared" ref="L37:Q37" si="60">ROUNDUP(L17*0.9,)</f>
        <v>#REF!</v>
      </c>
      <c r="M37" s="124" t="e">
        <f t="shared" si="60"/>
        <v>#REF!</v>
      </c>
      <c r="N37" s="124" t="e">
        <f t="shared" si="60"/>
        <v>#REF!</v>
      </c>
      <c r="O37" s="124" t="e">
        <f t="shared" si="60"/>
        <v>#REF!</v>
      </c>
      <c r="P37" s="124" t="e">
        <f t="shared" si="60"/>
        <v>#REF!</v>
      </c>
      <c r="Q37" s="124" t="e">
        <f t="shared" si="60"/>
        <v>#REF!</v>
      </c>
      <c r="R37" s="124" t="e">
        <f t="shared" si="54"/>
        <v>#REF!</v>
      </c>
      <c r="S37" s="124" t="e">
        <f t="shared" si="54"/>
        <v>#REF!</v>
      </c>
      <c r="T37" s="124" t="e">
        <f t="shared" si="54"/>
        <v>#REF!</v>
      </c>
      <c r="U37" s="124" t="e">
        <f t="shared" ref="U37:AA37" si="61">ROUNDUP(U17*0.9,)</f>
        <v>#REF!</v>
      </c>
      <c r="V37" s="124" t="e">
        <f t="shared" si="61"/>
        <v>#REF!</v>
      </c>
      <c r="W37" s="124" t="e">
        <f t="shared" si="61"/>
        <v>#REF!</v>
      </c>
      <c r="X37" s="124" t="e">
        <f t="shared" si="61"/>
        <v>#REF!</v>
      </c>
      <c r="Y37" s="124" t="e">
        <f t="shared" si="61"/>
        <v>#REF!</v>
      </c>
      <c r="Z37" s="124" t="e">
        <f t="shared" si="61"/>
        <v>#REF!</v>
      </c>
      <c r="AA37" s="124" t="e">
        <f t="shared" si="61"/>
        <v>#REF!</v>
      </c>
      <c r="AB37" s="124" t="e">
        <f t="shared" ref="AB37:AC37" si="62">ROUNDUP(AB17*0.9,)</f>
        <v>#REF!</v>
      </c>
      <c r="AC37" s="124" t="e">
        <f t="shared" si="62"/>
        <v>#REF!</v>
      </c>
      <c r="AD37" s="124" t="e">
        <f t="shared" ref="AD37:AF37" si="63">ROUNDUP(AD17*0.9,)</f>
        <v>#REF!</v>
      </c>
      <c r="AE37" s="124" t="e">
        <f t="shared" si="63"/>
        <v>#REF!</v>
      </c>
      <c r="AF37" s="124" t="e">
        <f t="shared" si="63"/>
        <v>#REF!</v>
      </c>
      <c r="AG37" s="124" t="e">
        <f t="shared" ref="AG37:AO37" si="64">ROUNDUP(AG17*0.9,)</f>
        <v>#REF!</v>
      </c>
      <c r="AH37" s="124" t="e">
        <f t="shared" si="64"/>
        <v>#REF!</v>
      </c>
      <c r="AI37" s="124" t="e">
        <f t="shared" si="64"/>
        <v>#REF!</v>
      </c>
      <c r="AJ37" s="124" t="e">
        <f t="shared" si="64"/>
        <v>#REF!</v>
      </c>
      <c r="AK37" s="124" t="e">
        <f t="shared" si="64"/>
        <v>#REF!</v>
      </c>
      <c r="AL37" s="176" t="e">
        <f t="shared" si="64"/>
        <v>#REF!</v>
      </c>
      <c r="AM37" s="176" t="e">
        <f t="shared" si="64"/>
        <v>#REF!</v>
      </c>
      <c r="AN37" s="176" t="e">
        <f t="shared" si="64"/>
        <v>#REF!</v>
      </c>
      <c r="AO37" s="176" t="e">
        <f t="shared" si="64"/>
        <v>#REF!</v>
      </c>
    </row>
    <row r="38" spans="1:41" x14ac:dyDescent="0.2">
      <c r="A38" s="97" t="s">
        <v>139</v>
      </c>
      <c r="B38" s="124"/>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78"/>
      <c r="AM38" s="178"/>
      <c r="AN38" s="178"/>
      <c r="AO38" s="178"/>
    </row>
    <row r="39" spans="1:41" x14ac:dyDescent="0.2">
      <c r="A39" s="98" t="s">
        <v>78</v>
      </c>
      <c r="B39" s="124" t="e">
        <f t="shared" ref="B39:J39" si="65">B19*0.87</f>
        <v>#REF!</v>
      </c>
      <c r="C39" s="124" t="e">
        <f t="shared" si="65"/>
        <v>#REF!</v>
      </c>
      <c r="D39" s="124" t="e">
        <f t="shared" si="65"/>
        <v>#REF!</v>
      </c>
      <c r="E39" s="124" t="e">
        <f t="shared" si="65"/>
        <v>#REF!</v>
      </c>
      <c r="F39" s="124" t="e">
        <f t="shared" si="65"/>
        <v>#REF!</v>
      </c>
      <c r="G39" s="124" t="e">
        <f t="shared" si="65"/>
        <v>#REF!</v>
      </c>
      <c r="H39" s="124" t="e">
        <f t="shared" si="65"/>
        <v>#REF!</v>
      </c>
      <c r="I39" s="124" t="e">
        <f t="shared" si="65"/>
        <v>#REF!</v>
      </c>
      <c r="J39" s="124" t="e">
        <f t="shared" si="65"/>
        <v>#REF!</v>
      </c>
      <c r="K39" s="124" t="e">
        <f t="shared" si="20"/>
        <v>#REF!</v>
      </c>
      <c r="L39" s="124" t="e">
        <f t="shared" ref="L39:Q39" si="66">ROUNDUP(L19*0.9,)</f>
        <v>#REF!</v>
      </c>
      <c r="M39" s="124" t="e">
        <f t="shared" si="66"/>
        <v>#REF!</v>
      </c>
      <c r="N39" s="124" t="e">
        <f t="shared" si="66"/>
        <v>#REF!</v>
      </c>
      <c r="O39" s="124" t="e">
        <f t="shared" si="66"/>
        <v>#REF!</v>
      </c>
      <c r="P39" s="124" t="e">
        <f t="shared" si="66"/>
        <v>#REF!</v>
      </c>
      <c r="Q39" s="124" t="e">
        <f t="shared" si="66"/>
        <v>#REF!</v>
      </c>
      <c r="R39" s="124" t="e">
        <f>ROUNDUP(R19*0.9,)</f>
        <v>#REF!</v>
      </c>
      <c r="S39" s="124" t="e">
        <f>ROUNDUP(S19*0.9,)</f>
        <v>#REF!</v>
      </c>
      <c r="T39" s="124" t="e">
        <f>ROUNDUP(T19*0.9,)</f>
        <v>#REF!</v>
      </c>
      <c r="U39" s="124" t="e">
        <f t="shared" ref="U39:AA39" si="67">ROUNDUP(U19*0.9,)</f>
        <v>#REF!</v>
      </c>
      <c r="V39" s="124" t="e">
        <f t="shared" si="67"/>
        <v>#REF!</v>
      </c>
      <c r="W39" s="124" t="e">
        <f t="shared" si="67"/>
        <v>#REF!</v>
      </c>
      <c r="X39" s="124" t="e">
        <f t="shared" si="67"/>
        <v>#REF!</v>
      </c>
      <c r="Y39" s="124" t="e">
        <f t="shared" si="67"/>
        <v>#REF!</v>
      </c>
      <c r="Z39" s="124" t="e">
        <f t="shared" si="67"/>
        <v>#REF!</v>
      </c>
      <c r="AA39" s="124" t="e">
        <f t="shared" si="67"/>
        <v>#REF!</v>
      </c>
      <c r="AB39" s="124" t="e">
        <f t="shared" ref="AB39:AC39" si="68">ROUNDUP(AB19*0.9,)</f>
        <v>#REF!</v>
      </c>
      <c r="AC39" s="124" t="e">
        <f t="shared" si="68"/>
        <v>#REF!</v>
      </c>
      <c r="AD39" s="124" t="e">
        <f t="shared" ref="AD39:AF39" si="69">ROUNDUP(AD19*0.9,)</f>
        <v>#REF!</v>
      </c>
      <c r="AE39" s="124" t="e">
        <f t="shared" si="69"/>
        <v>#REF!</v>
      </c>
      <c r="AF39" s="124" t="e">
        <f t="shared" si="69"/>
        <v>#REF!</v>
      </c>
      <c r="AG39" s="124" t="e">
        <f t="shared" ref="AG39:AO39" si="70">ROUNDUP(AG19*0.9,)</f>
        <v>#REF!</v>
      </c>
      <c r="AH39" s="124" t="e">
        <f t="shared" si="70"/>
        <v>#REF!</v>
      </c>
      <c r="AI39" s="124" t="e">
        <f t="shared" si="70"/>
        <v>#REF!</v>
      </c>
      <c r="AJ39" s="124" t="e">
        <f t="shared" si="70"/>
        <v>#REF!</v>
      </c>
      <c r="AK39" s="124" t="e">
        <f t="shared" si="70"/>
        <v>#REF!</v>
      </c>
      <c r="AL39" s="176" t="e">
        <f t="shared" si="70"/>
        <v>#REF!</v>
      </c>
      <c r="AM39" s="176" t="e">
        <f t="shared" si="70"/>
        <v>#REF!</v>
      </c>
      <c r="AN39" s="176" t="e">
        <f t="shared" si="70"/>
        <v>#REF!</v>
      </c>
      <c r="AO39" s="176" t="e">
        <f t="shared" si="70"/>
        <v>#REF!</v>
      </c>
    </row>
    <row r="40" spans="1:41" x14ac:dyDescent="0.2">
      <c r="A40" s="97" t="s">
        <v>138</v>
      </c>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77"/>
      <c r="AM40" s="177"/>
      <c r="AN40" s="177"/>
      <c r="AO40" s="177"/>
    </row>
    <row r="41" spans="1:41" x14ac:dyDescent="0.2">
      <c r="A41" s="98" t="s">
        <v>67</v>
      </c>
      <c r="B41" s="124" t="e">
        <f t="shared" ref="B41:J41" si="71">B21*0.87</f>
        <v>#REF!</v>
      </c>
      <c r="C41" s="124" t="e">
        <f t="shared" si="71"/>
        <v>#REF!</v>
      </c>
      <c r="D41" s="124" t="e">
        <f t="shared" si="71"/>
        <v>#REF!</v>
      </c>
      <c r="E41" s="124" t="e">
        <f t="shared" si="71"/>
        <v>#REF!</v>
      </c>
      <c r="F41" s="124" t="e">
        <f t="shared" si="71"/>
        <v>#REF!</v>
      </c>
      <c r="G41" s="124" t="e">
        <f t="shared" si="71"/>
        <v>#REF!</v>
      </c>
      <c r="H41" s="124" t="e">
        <f t="shared" si="71"/>
        <v>#REF!</v>
      </c>
      <c r="I41" s="124" t="e">
        <f t="shared" si="71"/>
        <v>#REF!</v>
      </c>
      <c r="J41" s="124" t="e">
        <f t="shared" si="71"/>
        <v>#REF!</v>
      </c>
      <c r="K41" s="124" t="e">
        <f t="shared" si="20"/>
        <v>#REF!</v>
      </c>
      <c r="L41" s="124" t="e">
        <f t="shared" ref="L41:Q41" si="72">ROUNDUP(L21*0.9,)</f>
        <v>#REF!</v>
      </c>
      <c r="M41" s="124" t="e">
        <f t="shared" si="72"/>
        <v>#REF!</v>
      </c>
      <c r="N41" s="124" t="e">
        <f t="shared" si="72"/>
        <v>#REF!</v>
      </c>
      <c r="O41" s="124" t="e">
        <f t="shared" si="72"/>
        <v>#REF!</v>
      </c>
      <c r="P41" s="124" t="e">
        <f t="shared" si="72"/>
        <v>#REF!</v>
      </c>
      <c r="Q41" s="124" t="e">
        <f t="shared" si="72"/>
        <v>#REF!</v>
      </c>
      <c r="R41" s="124" t="e">
        <f>ROUNDUP(R21*0.9,)</f>
        <v>#REF!</v>
      </c>
      <c r="S41" s="124" t="e">
        <f>ROUNDUP(S21*0.9,)</f>
        <v>#REF!</v>
      </c>
      <c r="T41" s="124" t="e">
        <f>ROUNDUP(T21*0.9,)</f>
        <v>#REF!</v>
      </c>
      <c r="U41" s="124" t="e">
        <f t="shared" ref="U41:AA41" si="73">ROUNDUP(U21*0.9,)</f>
        <v>#REF!</v>
      </c>
      <c r="V41" s="124" t="e">
        <f t="shared" si="73"/>
        <v>#REF!</v>
      </c>
      <c r="W41" s="124" t="e">
        <f t="shared" si="73"/>
        <v>#REF!</v>
      </c>
      <c r="X41" s="124" t="e">
        <f t="shared" si="73"/>
        <v>#REF!</v>
      </c>
      <c r="Y41" s="124" t="e">
        <f t="shared" si="73"/>
        <v>#REF!</v>
      </c>
      <c r="Z41" s="124" t="e">
        <f t="shared" si="73"/>
        <v>#REF!</v>
      </c>
      <c r="AA41" s="124" t="e">
        <f t="shared" si="73"/>
        <v>#REF!</v>
      </c>
      <c r="AB41" s="124" t="e">
        <f t="shared" ref="AB41:AC41" si="74">ROUNDUP(AB21*0.9,)</f>
        <v>#REF!</v>
      </c>
      <c r="AC41" s="124" t="e">
        <f t="shared" si="74"/>
        <v>#REF!</v>
      </c>
      <c r="AD41" s="124" t="e">
        <f t="shared" ref="AD41:AF41" si="75">ROUNDUP(AD21*0.9,)</f>
        <v>#REF!</v>
      </c>
      <c r="AE41" s="124" t="e">
        <f t="shared" si="75"/>
        <v>#REF!</v>
      </c>
      <c r="AF41" s="124" t="e">
        <f t="shared" si="75"/>
        <v>#REF!</v>
      </c>
      <c r="AG41" s="124" t="e">
        <f t="shared" ref="AG41:AO41" si="76">ROUNDUP(AG21*0.9,)</f>
        <v>#REF!</v>
      </c>
      <c r="AH41" s="124" t="e">
        <f t="shared" si="76"/>
        <v>#REF!</v>
      </c>
      <c r="AI41" s="124" t="e">
        <f t="shared" si="76"/>
        <v>#REF!</v>
      </c>
      <c r="AJ41" s="124" t="e">
        <f t="shared" si="76"/>
        <v>#REF!</v>
      </c>
      <c r="AK41" s="124" t="e">
        <f t="shared" si="76"/>
        <v>#REF!</v>
      </c>
      <c r="AL41" s="176" t="e">
        <f t="shared" si="76"/>
        <v>#REF!</v>
      </c>
      <c r="AM41" s="176" t="e">
        <f t="shared" si="76"/>
        <v>#REF!</v>
      </c>
      <c r="AN41" s="179" t="e">
        <f t="shared" si="76"/>
        <v>#REF!</v>
      </c>
      <c r="AO41" s="176" t="e">
        <f t="shared" si="76"/>
        <v>#REF!</v>
      </c>
    </row>
    <row r="42" spans="1:41" ht="10.35" customHeight="1" thickBot="1" x14ac:dyDescent="0.25">
      <c r="A42" s="82"/>
      <c r="S42" s="125"/>
      <c r="T42" s="125"/>
      <c r="U42" s="125"/>
      <c r="V42" s="125"/>
      <c r="W42" s="125"/>
      <c r="X42" s="125"/>
      <c r="Y42" s="125"/>
      <c r="Z42" s="125"/>
      <c r="AA42" s="125"/>
      <c r="AB42" s="125"/>
      <c r="AC42" s="125"/>
      <c r="AD42" s="125"/>
      <c r="AE42" s="125"/>
      <c r="AF42" s="125"/>
      <c r="AG42" s="125"/>
    </row>
    <row r="43" spans="1:41" ht="12.75" thickBot="1" x14ac:dyDescent="0.25">
      <c r="A43" s="160" t="s">
        <v>128</v>
      </c>
    </row>
    <row r="44" spans="1:41" x14ac:dyDescent="0.2">
      <c r="A44" s="92" t="s">
        <v>129</v>
      </c>
    </row>
    <row r="45" spans="1:41" x14ac:dyDescent="0.2">
      <c r="A45" s="92" t="s">
        <v>130</v>
      </c>
    </row>
    <row r="46" spans="1:41" ht="12" customHeight="1" x14ac:dyDescent="0.2">
      <c r="A46" s="108" t="s">
        <v>131</v>
      </c>
    </row>
    <row r="47" spans="1:41" x14ac:dyDescent="0.2">
      <c r="A47" s="92" t="s">
        <v>132</v>
      </c>
    </row>
    <row r="48" spans="1:41" ht="11.45" customHeight="1" thickBot="1" x14ac:dyDescent="0.25">
      <c r="A48" s="82"/>
    </row>
    <row r="49" spans="1:1" ht="12.75" thickBot="1" x14ac:dyDescent="0.25">
      <c r="A49" s="160" t="s">
        <v>143</v>
      </c>
    </row>
    <row r="50" spans="1:1" x14ac:dyDescent="0.2">
      <c r="A50" s="161" t="s">
        <v>164</v>
      </c>
    </row>
    <row r="51" spans="1:1" ht="12.75" thickBot="1" x14ac:dyDescent="0.25">
      <c r="A51" s="20"/>
    </row>
    <row r="52" spans="1:1" ht="12.75" thickBot="1" x14ac:dyDescent="0.25">
      <c r="A52" s="162" t="s">
        <v>133</v>
      </c>
    </row>
    <row r="53" spans="1:1" ht="48" x14ac:dyDescent="0.2">
      <c r="A53" s="135" t="s">
        <v>165</v>
      </c>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F44"/>
  <sheetViews>
    <sheetView workbookViewId="0">
      <selection activeCell="A21" sqref="A21"/>
    </sheetView>
  </sheetViews>
  <sheetFormatPr defaultRowHeight="12.75" x14ac:dyDescent="0.2"/>
  <cols>
    <col min="1" max="1" width="50.42578125" customWidth="1"/>
    <col min="2" max="6" width="8.85546875" style="90" customWidth="1"/>
  </cols>
  <sheetData>
    <row r="1" spans="1:6" x14ac:dyDescent="0.2">
      <c r="A1" s="50" t="s">
        <v>134</v>
      </c>
    </row>
    <row r="2" spans="1:6" x14ac:dyDescent="0.2">
      <c r="A2" s="50" t="s">
        <v>141</v>
      </c>
    </row>
    <row r="4" spans="1:6" x14ac:dyDescent="0.2">
      <c r="A4" s="83" t="s">
        <v>125</v>
      </c>
    </row>
    <row r="6" spans="1:6" ht="31.5" customHeight="1" x14ac:dyDescent="0.2">
      <c r="A6" s="67" t="s">
        <v>124</v>
      </c>
      <c r="B6" s="89" t="e">
        <f>'C завтраками| Bed and breakfast'!#REF!</f>
        <v>#REF!</v>
      </c>
      <c r="C6" s="89" t="e">
        <f>'C завтраками| Bed and breakfast'!#REF!</f>
        <v>#REF!</v>
      </c>
      <c r="D6" s="89" t="e">
        <f>'C завтраками| Bed and breakfast'!#REF!</f>
        <v>#REF!</v>
      </c>
      <c r="E6" s="89" t="e">
        <f>'C завтраками| Bed and breakfast'!#REF!</f>
        <v>#REF!</v>
      </c>
      <c r="F6" s="89" t="e">
        <f>'C завтраками| Bed and breakfast'!#REF!</f>
        <v>#REF!</v>
      </c>
    </row>
    <row r="7" spans="1:6" x14ac:dyDescent="0.2">
      <c r="A7" s="74" t="s">
        <v>136</v>
      </c>
      <c r="B7" s="79"/>
      <c r="C7" s="79"/>
      <c r="D7" s="81"/>
      <c r="E7" s="81"/>
    </row>
    <row r="8" spans="1:6" x14ac:dyDescent="0.2">
      <c r="A8" s="75">
        <v>1</v>
      </c>
      <c r="B8" s="80" t="e">
        <f>'C завтраками| Bed and breakfast'!#REF!</f>
        <v>#REF!</v>
      </c>
      <c r="C8" s="80" t="e">
        <f>'C завтраками| Bed and breakfast'!#REF!</f>
        <v>#REF!</v>
      </c>
      <c r="D8" s="80" t="e">
        <f>'C завтраками| Bed and breakfast'!#REF!</f>
        <v>#REF!</v>
      </c>
      <c r="E8" s="80" t="e">
        <f>'C завтраками| Bed and breakfast'!#REF!</f>
        <v>#REF!</v>
      </c>
      <c r="F8" s="80" t="e">
        <f>'C завтраками| Bed and breakfast'!#REF!</f>
        <v>#REF!</v>
      </c>
    </row>
    <row r="9" spans="1:6" x14ac:dyDescent="0.2">
      <c r="A9" s="75">
        <v>2</v>
      </c>
      <c r="B9" s="80" t="e">
        <f>'C завтраками| Bed and breakfast'!#REF!</f>
        <v>#REF!</v>
      </c>
      <c r="C9" s="80" t="e">
        <f>'C завтраками| Bed and breakfast'!#REF!</f>
        <v>#REF!</v>
      </c>
      <c r="D9" s="80" t="e">
        <f>'C завтраками| Bed and breakfast'!#REF!</f>
        <v>#REF!</v>
      </c>
      <c r="E9" s="80" t="e">
        <f>'C завтраками| Bed and breakfast'!#REF!</f>
        <v>#REF!</v>
      </c>
      <c r="F9" s="80" t="e">
        <f>'C завтраками| Bed and breakfast'!#REF!</f>
        <v>#REF!</v>
      </c>
    </row>
    <row r="10" spans="1:6" x14ac:dyDescent="0.2">
      <c r="A10" s="74" t="s">
        <v>135</v>
      </c>
      <c r="B10" s="80"/>
      <c r="C10" s="80"/>
      <c r="D10" s="80"/>
      <c r="E10" s="80"/>
      <c r="F10" s="80"/>
    </row>
    <row r="11" spans="1:6" x14ac:dyDescent="0.2">
      <c r="A11" s="75">
        <v>1</v>
      </c>
      <c r="B11" s="80" t="e">
        <f>'C завтраками| Bed and breakfast'!#REF!</f>
        <v>#REF!</v>
      </c>
      <c r="C11" s="80" t="e">
        <f>'C завтраками| Bed and breakfast'!#REF!</f>
        <v>#REF!</v>
      </c>
      <c r="D11" s="80" t="e">
        <f>'C завтраками| Bed and breakfast'!#REF!</f>
        <v>#REF!</v>
      </c>
      <c r="E11" s="80" t="e">
        <f>'C завтраками| Bed and breakfast'!#REF!</f>
        <v>#REF!</v>
      </c>
      <c r="F11" s="80" t="e">
        <f>'C завтраками| Bed and breakfast'!#REF!</f>
        <v>#REF!</v>
      </c>
    </row>
    <row r="12" spans="1:6" x14ac:dyDescent="0.2">
      <c r="A12" s="75">
        <v>2</v>
      </c>
      <c r="B12" s="80" t="e">
        <f>'C завтраками| Bed and breakfast'!#REF!</f>
        <v>#REF!</v>
      </c>
      <c r="C12" s="80" t="e">
        <f>'C завтраками| Bed and breakfast'!#REF!</f>
        <v>#REF!</v>
      </c>
      <c r="D12" s="80" t="e">
        <f>'C завтраками| Bed and breakfast'!#REF!</f>
        <v>#REF!</v>
      </c>
      <c r="E12" s="80" t="e">
        <f>'C завтраками| Bed and breakfast'!#REF!</f>
        <v>#REF!</v>
      </c>
      <c r="F12" s="80" t="e">
        <f>'C завтраками| Bed and breakfast'!#REF!</f>
        <v>#REF!</v>
      </c>
    </row>
    <row r="13" spans="1:6" x14ac:dyDescent="0.2">
      <c r="A13" s="74" t="s">
        <v>137</v>
      </c>
      <c r="B13" s="80"/>
      <c r="C13" s="80"/>
      <c r="D13" s="80"/>
      <c r="E13" s="80"/>
      <c r="F13" s="80"/>
    </row>
    <row r="14" spans="1:6" x14ac:dyDescent="0.2">
      <c r="A14" s="75">
        <v>1</v>
      </c>
      <c r="B14" s="80" t="e">
        <f>'C завтраками| Bed and breakfast'!#REF!</f>
        <v>#REF!</v>
      </c>
      <c r="C14" s="80" t="e">
        <f>'C завтраками| Bed and breakfast'!#REF!</f>
        <v>#REF!</v>
      </c>
      <c r="D14" s="80" t="e">
        <f>'C завтраками| Bed and breakfast'!#REF!</f>
        <v>#REF!</v>
      </c>
      <c r="E14" s="80" t="e">
        <f>'C завтраками| Bed and breakfast'!#REF!</f>
        <v>#REF!</v>
      </c>
      <c r="F14" s="80" t="e">
        <f>'C завтраками| Bed and breakfast'!#REF!</f>
        <v>#REF!</v>
      </c>
    </row>
    <row r="15" spans="1:6" x14ac:dyDescent="0.2">
      <c r="A15" s="75">
        <v>2</v>
      </c>
      <c r="B15" s="80" t="e">
        <f>'C завтраками| Bed and breakfast'!#REF!</f>
        <v>#REF!</v>
      </c>
      <c r="C15" s="80" t="e">
        <f>'C завтраками| Bed and breakfast'!#REF!</f>
        <v>#REF!</v>
      </c>
      <c r="D15" s="80" t="e">
        <f>'C завтраками| Bed and breakfast'!#REF!</f>
        <v>#REF!</v>
      </c>
      <c r="E15" s="80" t="e">
        <f>'C завтраками| Bed and breakfast'!#REF!</f>
        <v>#REF!</v>
      </c>
      <c r="F15" s="80" t="e">
        <f>'C завтраками| Bed and breakfast'!#REF!</f>
        <v>#REF!</v>
      </c>
    </row>
    <row r="16" spans="1:6" x14ac:dyDescent="0.2">
      <c r="A16" s="74" t="s">
        <v>139</v>
      </c>
      <c r="B16" s="80"/>
      <c r="C16" s="80"/>
      <c r="D16" s="80"/>
      <c r="E16" s="80"/>
      <c r="F16" s="80"/>
    </row>
    <row r="17" spans="1:6" x14ac:dyDescent="0.2">
      <c r="A17" s="75" t="s">
        <v>78</v>
      </c>
      <c r="B17" s="80" t="e">
        <f>'C завтраками| Bed and breakfast'!#REF!</f>
        <v>#REF!</v>
      </c>
      <c r="C17" s="80" t="e">
        <f>'C завтраками| Bed and breakfast'!#REF!</f>
        <v>#REF!</v>
      </c>
      <c r="D17" s="80" t="e">
        <f>'C завтраками| Bed and breakfast'!#REF!</f>
        <v>#REF!</v>
      </c>
      <c r="E17" s="80" t="e">
        <f>'C завтраками| Bed and breakfast'!#REF!</f>
        <v>#REF!</v>
      </c>
      <c r="F17" s="80" t="e">
        <f>'C завтраками| Bed and breakfast'!#REF!</f>
        <v>#REF!</v>
      </c>
    </row>
    <row r="18" spans="1:6" x14ac:dyDescent="0.2">
      <c r="A18" s="74" t="s">
        <v>138</v>
      </c>
      <c r="B18" s="80"/>
      <c r="C18" s="80"/>
      <c r="D18" s="80"/>
      <c r="E18" s="80"/>
      <c r="F18" s="80"/>
    </row>
    <row r="19" spans="1:6" x14ac:dyDescent="0.2">
      <c r="A19" s="75" t="s">
        <v>67</v>
      </c>
      <c r="B19" s="80" t="e">
        <f>'C завтраками| Bed and breakfast'!#REF!</f>
        <v>#REF!</v>
      </c>
      <c r="C19" s="80" t="e">
        <f>'C завтраками| Bed and breakfast'!#REF!</f>
        <v>#REF!</v>
      </c>
      <c r="D19" s="80" t="e">
        <f>'C завтраками| Bed and breakfast'!#REF!</f>
        <v>#REF!</v>
      </c>
      <c r="E19" s="80" t="e">
        <f>'C завтраками| Bed and breakfast'!#REF!</f>
        <v>#REF!</v>
      </c>
      <c r="F19" s="80" t="e">
        <f>'C завтраками| Bed and breakfast'!#REF!</f>
        <v>#REF!</v>
      </c>
    </row>
    <row r="20" spans="1:6" x14ac:dyDescent="0.2">
      <c r="A20" s="84"/>
      <c r="B20" s="91"/>
      <c r="C20" s="91"/>
      <c r="D20" s="91"/>
      <c r="E20" s="91"/>
    </row>
    <row r="21" spans="1:6" x14ac:dyDescent="0.2">
      <c r="A21" s="85" t="s">
        <v>126</v>
      </c>
      <c r="B21" s="91"/>
      <c r="C21" s="91"/>
      <c r="D21" s="91"/>
      <c r="E21" s="91"/>
    </row>
    <row r="22" spans="1:6" x14ac:dyDescent="0.2">
      <c r="A22" s="67" t="s">
        <v>124</v>
      </c>
      <c r="B22" s="89" t="e">
        <f>B6</f>
        <v>#REF!</v>
      </c>
      <c r="C22" s="89" t="e">
        <f>C6</f>
        <v>#REF!</v>
      </c>
      <c r="D22" s="89" t="e">
        <f>D6</f>
        <v>#REF!</v>
      </c>
      <c r="E22" s="89" t="e">
        <f>E6</f>
        <v>#REF!</v>
      </c>
      <c r="F22" s="89" t="e">
        <f>F6</f>
        <v>#REF!</v>
      </c>
    </row>
    <row r="23" spans="1:6" x14ac:dyDescent="0.2">
      <c r="A23" s="74" t="s">
        <v>136</v>
      </c>
      <c r="B23" s="79"/>
      <c r="C23" s="79"/>
      <c r="D23" s="81"/>
      <c r="E23" s="81"/>
    </row>
    <row r="24" spans="1:6" x14ac:dyDescent="0.2">
      <c r="A24" s="75">
        <v>1</v>
      </c>
      <c r="B24" s="80" t="e">
        <f t="shared" ref="B24:F25" si="0">B8*0.75</f>
        <v>#REF!</v>
      </c>
      <c r="C24" s="80" t="e">
        <f t="shared" si="0"/>
        <v>#REF!</v>
      </c>
      <c r="D24" s="80" t="e">
        <f t="shared" si="0"/>
        <v>#REF!</v>
      </c>
      <c r="E24" s="80" t="e">
        <f t="shared" si="0"/>
        <v>#REF!</v>
      </c>
      <c r="F24" s="80" t="e">
        <f t="shared" si="0"/>
        <v>#REF!</v>
      </c>
    </row>
    <row r="25" spans="1:6" x14ac:dyDescent="0.2">
      <c r="A25" s="75">
        <v>2</v>
      </c>
      <c r="B25" s="80" t="e">
        <f t="shared" si="0"/>
        <v>#REF!</v>
      </c>
      <c r="C25" s="80" t="e">
        <f t="shared" si="0"/>
        <v>#REF!</v>
      </c>
      <c r="D25" s="80" t="e">
        <f t="shared" si="0"/>
        <v>#REF!</v>
      </c>
      <c r="E25" s="80" t="e">
        <f t="shared" si="0"/>
        <v>#REF!</v>
      </c>
      <c r="F25" s="80" t="e">
        <f t="shared" si="0"/>
        <v>#REF!</v>
      </c>
    </row>
    <row r="26" spans="1:6" x14ac:dyDescent="0.2">
      <c r="A26" s="74" t="s">
        <v>135</v>
      </c>
      <c r="B26" s="80"/>
      <c r="C26" s="80"/>
      <c r="D26" s="80"/>
      <c r="E26" s="80"/>
      <c r="F26" s="80"/>
    </row>
    <row r="27" spans="1:6" x14ac:dyDescent="0.2">
      <c r="A27" s="75">
        <v>1</v>
      </c>
      <c r="B27" s="80" t="e">
        <f t="shared" ref="B27:F28" si="1">B11*0.75</f>
        <v>#REF!</v>
      </c>
      <c r="C27" s="80" t="e">
        <f t="shared" si="1"/>
        <v>#REF!</v>
      </c>
      <c r="D27" s="80" t="e">
        <f t="shared" si="1"/>
        <v>#REF!</v>
      </c>
      <c r="E27" s="80" t="e">
        <f t="shared" si="1"/>
        <v>#REF!</v>
      </c>
      <c r="F27" s="80" t="e">
        <f t="shared" si="1"/>
        <v>#REF!</v>
      </c>
    </row>
    <row r="28" spans="1:6" x14ac:dyDescent="0.2">
      <c r="A28" s="75">
        <v>2</v>
      </c>
      <c r="B28" s="80" t="e">
        <f t="shared" si="1"/>
        <v>#REF!</v>
      </c>
      <c r="C28" s="80" t="e">
        <f t="shared" si="1"/>
        <v>#REF!</v>
      </c>
      <c r="D28" s="80" t="e">
        <f t="shared" si="1"/>
        <v>#REF!</v>
      </c>
      <c r="E28" s="80" t="e">
        <f t="shared" si="1"/>
        <v>#REF!</v>
      </c>
      <c r="F28" s="80" t="e">
        <f t="shared" si="1"/>
        <v>#REF!</v>
      </c>
    </row>
    <row r="29" spans="1:6" x14ac:dyDescent="0.2">
      <c r="A29" s="74" t="s">
        <v>137</v>
      </c>
      <c r="B29" s="80"/>
      <c r="C29" s="80"/>
      <c r="D29" s="80"/>
      <c r="E29" s="80"/>
      <c r="F29" s="80"/>
    </row>
    <row r="30" spans="1:6" x14ac:dyDescent="0.2">
      <c r="A30" s="75">
        <v>1</v>
      </c>
      <c r="B30" s="80" t="e">
        <f t="shared" ref="B30:F31" si="2">B14*0.75</f>
        <v>#REF!</v>
      </c>
      <c r="C30" s="80" t="e">
        <f t="shared" si="2"/>
        <v>#REF!</v>
      </c>
      <c r="D30" s="80" t="e">
        <f t="shared" si="2"/>
        <v>#REF!</v>
      </c>
      <c r="E30" s="80" t="e">
        <f t="shared" si="2"/>
        <v>#REF!</v>
      </c>
      <c r="F30" s="80" t="e">
        <f t="shared" si="2"/>
        <v>#REF!</v>
      </c>
    </row>
    <row r="31" spans="1:6" x14ac:dyDescent="0.2">
      <c r="A31" s="75">
        <v>2</v>
      </c>
      <c r="B31" s="80" t="e">
        <f t="shared" si="2"/>
        <v>#REF!</v>
      </c>
      <c r="C31" s="80" t="e">
        <f t="shared" si="2"/>
        <v>#REF!</v>
      </c>
      <c r="D31" s="80" t="e">
        <f t="shared" si="2"/>
        <v>#REF!</v>
      </c>
      <c r="E31" s="80" t="e">
        <f t="shared" si="2"/>
        <v>#REF!</v>
      </c>
      <c r="F31" s="80" t="e">
        <f t="shared" si="2"/>
        <v>#REF!</v>
      </c>
    </row>
    <row r="32" spans="1:6" x14ac:dyDescent="0.2">
      <c r="A32" s="74" t="s">
        <v>139</v>
      </c>
      <c r="B32" s="80"/>
      <c r="C32" s="80"/>
      <c r="D32" s="80"/>
      <c r="E32" s="80"/>
      <c r="F32" s="80"/>
    </row>
    <row r="33" spans="1:6" x14ac:dyDescent="0.2">
      <c r="A33" s="75" t="s">
        <v>78</v>
      </c>
      <c r="B33" s="80" t="e">
        <f>B17*0.75</f>
        <v>#REF!</v>
      </c>
      <c r="C33" s="80" t="e">
        <f>C17*0.75</f>
        <v>#REF!</v>
      </c>
      <c r="D33" s="80" t="e">
        <f>D17*0.75</f>
        <v>#REF!</v>
      </c>
      <c r="E33" s="80" t="e">
        <f>E17*0.75</f>
        <v>#REF!</v>
      </c>
      <c r="F33" s="80" t="e">
        <f>F17*0.75</f>
        <v>#REF!</v>
      </c>
    </row>
    <row r="34" spans="1:6" x14ac:dyDescent="0.2">
      <c r="A34" s="74" t="s">
        <v>138</v>
      </c>
      <c r="B34" s="80"/>
      <c r="C34" s="80"/>
      <c r="D34" s="80"/>
      <c r="E34" s="80"/>
      <c r="F34" s="80"/>
    </row>
    <row r="35" spans="1:6" x14ac:dyDescent="0.2">
      <c r="A35" s="75" t="s">
        <v>67</v>
      </c>
      <c r="B35" s="80" t="e">
        <f>B19*0.75</f>
        <v>#REF!</v>
      </c>
      <c r="C35" s="80" t="e">
        <f>C19*0.75</f>
        <v>#REF!</v>
      </c>
      <c r="D35" s="80" t="e">
        <f>D19*0.75</f>
        <v>#REF!</v>
      </c>
      <c r="E35" s="80" t="e">
        <f>E19*0.75</f>
        <v>#REF!</v>
      </c>
      <c r="F35" s="80" t="e">
        <f>F19*0.75</f>
        <v>#REF!</v>
      </c>
    </row>
    <row r="36" spans="1:6" x14ac:dyDescent="0.2">
      <c r="A36" s="86"/>
      <c r="B36" s="91"/>
      <c r="C36" s="91"/>
      <c r="D36" s="91"/>
      <c r="E36" s="91"/>
    </row>
    <row r="37" spans="1:6" x14ac:dyDescent="0.2">
      <c r="A37" s="69" t="s">
        <v>128</v>
      </c>
      <c r="B37" s="91"/>
      <c r="C37" s="91"/>
      <c r="D37" s="91"/>
      <c r="E37" s="91"/>
    </row>
    <row r="38" spans="1:6" x14ac:dyDescent="0.2">
      <c r="A38" s="70" t="s">
        <v>129</v>
      </c>
      <c r="B38" s="91"/>
      <c r="C38" s="91"/>
      <c r="D38" s="91"/>
      <c r="E38" s="91"/>
    </row>
    <row r="39" spans="1:6" x14ac:dyDescent="0.2">
      <c r="A39" s="70" t="s">
        <v>130</v>
      </c>
      <c r="B39" s="91"/>
      <c r="C39" s="91"/>
      <c r="D39" s="91"/>
      <c r="E39" s="91"/>
    </row>
    <row r="40" spans="1:6" ht="63.95" customHeight="1" x14ac:dyDescent="0.2">
      <c r="A40" s="73" t="s">
        <v>140</v>
      </c>
      <c r="B40" s="91"/>
      <c r="C40" s="91"/>
      <c r="D40" s="91"/>
      <c r="E40" s="91"/>
    </row>
    <row r="41" spans="1:6" x14ac:dyDescent="0.2">
      <c r="A41" s="70" t="s">
        <v>132</v>
      </c>
      <c r="B41" s="91"/>
      <c r="C41" s="91"/>
      <c r="D41" s="91"/>
      <c r="E41" s="91"/>
    </row>
    <row r="42" spans="1:6" x14ac:dyDescent="0.2">
      <c r="A42" s="87"/>
      <c r="B42" s="91"/>
      <c r="C42" s="91"/>
      <c r="D42" s="91"/>
      <c r="E42" s="91"/>
    </row>
    <row r="43" spans="1:6" ht="27.95" customHeight="1" x14ac:dyDescent="0.2">
      <c r="A43" s="88" t="s">
        <v>133</v>
      </c>
      <c r="B43" s="91"/>
      <c r="C43" s="91"/>
      <c r="D43" s="91"/>
      <c r="E43" s="91"/>
    </row>
    <row r="44" spans="1:6" ht="108" x14ac:dyDescent="0.2">
      <c r="A44" s="78" t="s">
        <v>142</v>
      </c>
      <c r="B44" s="91"/>
      <c r="C44" s="91"/>
      <c r="D44" s="91"/>
      <c r="E44" s="91"/>
    </row>
  </sheetData>
  <pageMargins left="0.7" right="0.7" top="0.75" bottom="0.75" header="0.3" footer="0.3"/>
  <pageSetup paperSize="9" orientation="portrait" horizontalDpi="4294967295" verticalDpi="4294967295"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AO53"/>
  <sheetViews>
    <sheetView topLeftCell="A13" zoomScaleNormal="100" workbookViewId="0">
      <pane xSplit="10" topLeftCell="U1" activePane="topRight" state="frozen"/>
      <selection pane="topRight" activeCell="AO41" sqref="AO41"/>
    </sheetView>
  </sheetViews>
  <sheetFormatPr defaultColWidth="9" defaultRowHeight="12" x14ac:dyDescent="0.2"/>
  <cols>
    <col min="1" max="1" width="80.5703125" style="65" customWidth="1"/>
    <col min="2" max="40" width="0" style="65" hidden="1" customWidth="1"/>
    <col min="41" max="16384" width="9" style="65"/>
  </cols>
  <sheetData>
    <row r="1" spans="1:41" ht="11.45" customHeight="1" x14ac:dyDescent="0.2">
      <c r="A1" s="94" t="s">
        <v>134</v>
      </c>
    </row>
    <row r="2" spans="1:41" ht="11.45" customHeight="1" x14ac:dyDescent="0.2">
      <c r="A2" s="136" t="s">
        <v>144</v>
      </c>
    </row>
    <row r="3" spans="1:41" ht="11.45" customHeight="1" x14ac:dyDescent="0.2">
      <c r="A3" s="136"/>
    </row>
    <row r="4" spans="1:41" ht="11.45" customHeight="1" x14ac:dyDescent="0.2">
      <c r="A4" s="136" t="s">
        <v>125</v>
      </c>
      <c r="K4" s="89" t="e">
        <f>'C завтраками| Bed and breakfast'!#REF!</f>
        <v>#REF!</v>
      </c>
      <c r="L4" s="89" t="e">
        <f>'C завтраками| Bed and breakfast'!#REF!</f>
        <v>#REF!</v>
      </c>
      <c r="M4" s="123" t="e">
        <f>'C завтраками| Bed and breakfast'!#REF!</f>
        <v>#REF!</v>
      </c>
      <c r="N4" s="123" t="e">
        <f>'C завтраками| Bed and breakfast'!#REF!</f>
        <v>#REF!</v>
      </c>
      <c r="O4" s="123" t="e">
        <f>'C завтраками| Bed and breakfast'!#REF!</f>
        <v>#REF!</v>
      </c>
      <c r="P4" s="123" t="e">
        <f>'C завтраками| Bed and breakfast'!#REF!</f>
        <v>#REF!</v>
      </c>
      <c r="Q4" s="123" t="e">
        <f>'C завтраками| Bed and breakfast'!#REF!</f>
        <v>#REF!</v>
      </c>
      <c r="R4" s="123" t="e">
        <f>'C завтраками| Bed and breakfast'!#REF!</f>
        <v>#REF!</v>
      </c>
      <c r="S4" s="123" t="e">
        <f>'C завтраками| Bed and breakfast'!#REF!</f>
        <v>#REF!</v>
      </c>
      <c r="T4" s="123" t="e">
        <f>'C завтраками| Bed and breakfast'!#REF!</f>
        <v>#REF!</v>
      </c>
      <c r="U4" s="123" t="e">
        <f>'C завтраками| Bed and breakfast'!#REF!</f>
        <v>#REF!</v>
      </c>
      <c r="V4" s="123" t="e">
        <f>'C завтраками| Bed and breakfast'!#REF!</f>
        <v>#REF!</v>
      </c>
      <c r="W4" s="123" t="e">
        <f>'C завтраками| Bed and breakfast'!#REF!</f>
        <v>#REF!</v>
      </c>
      <c r="X4" s="123" t="e">
        <f>'C завтраками| Bed and breakfast'!#REF!</f>
        <v>#REF!</v>
      </c>
      <c r="Y4" s="123" t="e">
        <f>'C завтраками| Bed and breakfast'!#REF!</f>
        <v>#REF!</v>
      </c>
      <c r="Z4" s="123" t="e">
        <f>'C завтраками| Bed and breakfast'!#REF!</f>
        <v>#REF!</v>
      </c>
      <c r="AA4" s="123" t="e">
        <f>'C завтраками| Bed and breakfast'!#REF!</f>
        <v>#REF!</v>
      </c>
      <c r="AB4" s="123" t="e">
        <f>'C завтраками| Bed and breakfast'!#REF!</f>
        <v>#REF!</v>
      </c>
      <c r="AC4" s="167" t="e">
        <f>'C завтраками| Bed and breakfast'!#REF!</f>
        <v>#REF!</v>
      </c>
      <c r="AD4" s="167" t="e">
        <f>'C завтраками| Bed and breakfast'!#REF!</f>
        <v>#REF!</v>
      </c>
      <c r="AE4" s="167" t="e">
        <f>'C завтраками| Bed and breakfast'!#REF!</f>
        <v>#REF!</v>
      </c>
      <c r="AF4" s="167" t="e">
        <f>'C завтраками| Bed and breakfast'!#REF!</f>
        <v>#REF!</v>
      </c>
      <c r="AG4" s="167" t="e">
        <f>'C завтраками| Bed and breakfast'!#REF!</f>
        <v>#REF!</v>
      </c>
      <c r="AH4" s="167" t="e">
        <f>'C завтраками| Bed and breakfast'!#REF!</f>
        <v>#REF!</v>
      </c>
      <c r="AI4" s="167" t="e">
        <f>'C завтраками| Bed and breakfast'!#REF!</f>
        <v>#REF!</v>
      </c>
      <c r="AJ4" s="167" t="e">
        <f>'C завтраками| Bed and breakfast'!#REF!</f>
        <v>#REF!</v>
      </c>
      <c r="AK4" s="167" t="e">
        <f>'C завтраками| Bed and breakfast'!#REF!</f>
        <v>#REF!</v>
      </c>
      <c r="AL4" s="167" t="e">
        <f>'C завтраками| Bed and breakfast'!#REF!</f>
        <v>#REF!</v>
      </c>
      <c r="AM4" s="167" t="e">
        <f>'C завтраками| Bed and breakfast'!#REF!</f>
        <v>#REF!</v>
      </c>
      <c r="AN4" s="167" t="e">
        <f>'C завтраками| Bed and breakfast'!#REF!</f>
        <v>#REF!</v>
      </c>
      <c r="AO4" s="167" t="e">
        <f>'C завтраками| Bed and breakfast'!#REF!</f>
        <v>#REF!</v>
      </c>
    </row>
    <row r="5" spans="1:41" s="34" customFormat="1" ht="21.6" customHeight="1" x14ac:dyDescent="0.2">
      <c r="A5" s="67" t="s">
        <v>124</v>
      </c>
      <c r="B5" s="123" t="e">
        <f>'C завтраками| Bed and breakfast'!#REF!</f>
        <v>#REF!</v>
      </c>
      <c r="C5" s="123" t="e">
        <f>'C завтраками| Bed and breakfast'!#REF!</f>
        <v>#REF!</v>
      </c>
      <c r="D5" s="123" t="e">
        <f>'C завтраками| Bed and breakfast'!#REF!</f>
        <v>#REF!</v>
      </c>
      <c r="E5" s="123" t="e">
        <f>'C завтраками| Bed and breakfast'!#REF!</f>
        <v>#REF!</v>
      </c>
      <c r="F5" s="123" t="e">
        <f>'C завтраками| Bed and breakfast'!#REF!</f>
        <v>#REF!</v>
      </c>
      <c r="G5" s="123" t="e">
        <f>'C завтраками| Bed and breakfast'!#REF!</f>
        <v>#REF!</v>
      </c>
      <c r="H5" s="123" t="e">
        <f>'C завтраками| Bed and breakfast'!#REF!</f>
        <v>#REF!</v>
      </c>
      <c r="I5" s="123" t="e">
        <f>'C завтраками| Bed and breakfast'!#REF!</f>
        <v>#REF!</v>
      </c>
      <c r="J5" s="123" t="e">
        <f>'C завтраками| Bed and breakfast'!#REF!</f>
        <v>#REF!</v>
      </c>
      <c r="K5" s="89" t="e">
        <f>'C завтраками| Bed and breakfast'!#REF!</f>
        <v>#REF!</v>
      </c>
      <c r="L5" s="89" t="e">
        <f>'C завтраками| Bed and breakfast'!#REF!</f>
        <v>#REF!</v>
      </c>
      <c r="M5" s="123" t="e">
        <f>'C завтраками| Bed and breakfast'!#REF!</f>
        <v>#REF!</v>
      </c>
      <c r="N5" s="123" t="e">
        <f>'C завтраками| Bed and breakfast'!#REF!</f>
        <v>#REF!</v>
      </c>
      <c r="O5" s="123" t="e">
        <f>'C завтраками| Bed and breakfast'!#REF!</f>
        <v>#REF!</v>
      </c>
      <c r="P5" s="123" t="e">
        <f>'C завтраками| Bed and breakfast'!#REF!</f>
        <v>#REF!</v>
      </c>
      <c r="Q5" s="123" t="e">
        <f>'C завтраками| Bed and breakfast'!#REF!</f>
        <v>#REF!</v>
      </c>
      <c r="R5" s="123" t="e">
        <f>'C завтраками| Bed and breakfast'!#REF!</f>
        <v>#REF!</v>
      </c>
      <c r="S5" s="123" t="e">
        <f>'C завтраками| Bed and breakfast'!#REF!</f>
        <v>#REF!</v>
      </c>
      <c r="T5" s="123" t="e">
        <f>'C завтраками| Bed and breakfast'!#REF!</f>
        <v>#REF!</v>
      </c>
      <c r="U5" s="123" t="e">
        <f>'C завтраками| Bed and breakfast'!#REF!</f>
        <v>#REF!</v>
      </c>
      <c r="V5" s="123" t="e">
        <f>'C завтраками| Bed and breakfast'!#REF!</f>
        <v>#REF!</v>
      </c>
      <c r="W5" s="123" t="e">
        <f>'C завтраками| Bed and breakfast'!#REF!</f>
        <v>#REF!</v>
      </c>
      <c r="X5" s="123" t="e">
        <f>'C завтраками| Bed and breakfast'!#REF!</f>
        <v>#REF!</v>
      </c>
      <c r="Y5" s="123" t="e">
        <f>'C завтраками| Bed and breakfast'!#REF!</f>
        <v>#REF!</v>
      </c>
      <c r="Z5" s="123" t="e">
        <f>'C завтраками| Bed and breakfast'!#REF!</f>
        <v>#REF!</v>
      </c>
      <c r="AA5" s="123" t="e">
        <f>'C завтраками| Bed and breakfast'!#REF!</f>
        <v>#REF!</v>
      </c>
      <c r="AB5" s="123" t="e">
        <f>'C завтраками| Bed and breakfast'!#REF!</f>
        <v>#REF!</v>
      </c>
      <c r="AC5" s="167" t="e">
        <f>'C завтраками| Bed and breakfast'!#REF!</f>
        <v>#REF!</v>
      </c>
      <c r="AD5" s="167" t="e">
        <f>'C завтраками| Bed and breakfast'!#REF!</f>
        <v>#REF!</v>
      </c>
      <c r="AE5" s="167" t="e">
        <f>'C завтраками| Bed and breakfast'!#REF!</f>
        <v>#REF!</v>
      </c>
      <c r="AF5" s="167" t="e">
        <f>'C завтраками| Bed and breakfast'!#REF!</f>
        <v>#REF!</v>
      </c>
      <c r="AG5" s="167" t="e">
        <f>'C завтраками| Bed and breakfast'!#REF!</f>
        <v>#REF!</v>
      </c>
      <c r="AH5" s="167" t="e">
        <f>'C завтраками| Bed and breakfast'!#REF!</f>
        <v>#REF!</v>
      </c>
      <c r="AI5" s="167" t="e">
        <f>'C завтраками| Bed and breakfast'!#REF!</f>
        <v>#REF!</v>
      </c>
      <c r="AJ5" s="167" t="e">
        <f>'C завтраками| Bed and breakfast'!#REF!</f>
        <v>#REF!</v>
      </c>
      <c r="AK5" s="167" t="e">
        <f>'C завтраками| Bed and breakfast'!#REF!</f>
        <v>#REF!</v>
      </c>
      <c r="AL5" s="167" t="e">
        <f>'C завтраками| Bed and breakfast'!#REF!</f>
        <v>#REF!</v>
      </c>
      <c r="AM5" s="167" t="e">
        <f>'C завтраками| Bed and breakfast'!#REF!</f>
        <v>#REF!</v>
      </c>
      <c r="AN5" s="167" t="e">
        <f>'C завтраками| Bed and breakfast'!#REF!</f>
        <v>#REF!</v>
      </c>
      <c r="AO5" s="167" t="e">
        <f>'C завтраками| Bed and breakfast'!#REF!</f>
        <v>#REF!</v>
      </c>
    </row>
    <row r="6" spans="1:41" x14ac:dyDescent="0.2">
      <c r="A6" s="74" t="s">
        <v>148</v>
      </c>
    </row>
    <row r="7" spans="1:41" x14ac:dyDescent="0.2">
      <c r="A7" s="75">
        <v>1</v>
      </c>
      <c r="B7" s="124" t="e">
        <f>'C завтраками| Bed and breakfast'!#REF!*0.85</f>
        <v>#REF!</v>
      </c>
      <c r="C7" s="124" t="e">
        <f>'C завтраками| Bed and breakfast'!#REF!*0.85</f>
        <v>#REF!</v>
      </c>
      <c r="D7" s="124" t="e">
        <f>'C завтраками| Bed and breakfast'!#REF!*0.85</f>
        <v>#REF!</v>
      </c>
      <c r="E7" s="124" t="e">
        <f>'C завтраками| Bed and breakfast'!#REF!*0.85</f>
        <v>#REF!</v>
      </c>
      <c r="F7" s="124" t="e">
        <f>'C завтраками| Bed and breakfast'!#REF!*0.85</f>
        <v>#REF!</v>
      </c>
      <c r="G7" s="124" t="e">
        <f>'C завтраками| Bed and breakfast'!#REF!*0.85</f>
        <v>#REF!</v>
      </c>
      <c r="H7" s="124" t="e">
        <f>'C завтраками| Bed and breakfast'!#REF!*0.85</f>
        <v>#REF!</v>
      </c>
      <c r="I7" s="124" t="e">
        <f>'C завтраками| Bed and breakfast'!#REF!*0.85</f>
        <v>#REF!</v>
      </c>
      <c r="J7" s="124" t="e">
        <f>'C завтраками| Bed and breakfast'!#REF!*0.85</f>
        <v>#REF!</v>
      </c>
      <c r="K7" s="124" t="e">
        <f>'C завтраками| Bed and breakfast'!#REF!*0.85</f>
        <v>#REF!</v>
      </c>
      <c r="L7" s="124" t="e">
        <f>'C завтраками| Bed and breakfast'!#REF!*0.85</f>
        <v>#REF!</v>
      </c>
      <c r="M7" s="124" t="e">
        <f>'C завтраками| Bed and breakfast'!#REF!*0.85</f>
        <v>#REF!</v>
      </c>
      <c r="N7" s="124" t="e">
        <f>'C завтраками| Bed and breakfast'!#REF!*0.85</f>
        <v>#REF!</v>
      </c>
      <c r="O7" s="124" t="e">
        <f>'C завтраками| Bed and breakfast'!#REF!*0.85</f>
        <v>#REF!</v>
      </c>
      <c r="P7" s="124" t="e">
        <f>'C завтраками| Bed and breakfast'!#REF!*0.85</f>
        <v>#REF!</v>
      </c>
      <c r="Q7" s="124" t="e">
        <f>'C завтраками| Bed and breakfast'!#REF!*0.85</f>
        <v>#REF!</v>
      </c>
      <c r="R7" s="124" t="e">
        <f>'C завтраками| Bed and breakfast'!#REF!*0.85</f>
        <v>#REF!</v>
      </c>
      <c r="S7" s="124" t="e">
        <f>'C завтраками| Bed and breakfast'!#REF!*0.85</f>
        <v>#REF!</v>
      </c>
      <c r="T7" s="124" t="e">
        <f>'C завтраками| Bed and breakfast'!#REF!*0.85</f>
        <v>#REF!</v>
      </c>
      <c r="U7" s="124" t="e">
        <f>'C завтраками| Bed and breakfast'!#REF!*0.85</f>
        <v>#REF!</v>
      </c>
      <c r="V7" s="124" t="e">
        <f>'C завтраками| Bed and breakfast'!#REF!*0.85</f>
        <v>#REF!</v>
      </c>
      <c r="W7" s="124" t="e">
        <f>'C завтраками| Bed and breakfast'!#REF!*0.85</f>
        <v>#REF!</v>
      </c>
      <c r="X7" s="124" t="e">
        <f>'C завтраками| Bed and breakfast'!#REF!*0.85</f>
        <v>#REF!</v>
      </c>
      <c r="Y7" s="124" t="e">
        <f>'C завтраками| Bed and breakfast'!#REF!*0.85</f>
        <v>#REF!</v>
      </c>
      <c r="Z7" s="124" t="e">
        <f>'C завтраками| Bed and breakfast'!#REF!*0.85</f>
        <v>#REF!</v>
      </c>
      <c r="AA7" s="124" t="e">
        <f>'C завтраками| Bed and breakfast'!#REF!*0.85</f>
        <v>#REF!</v>
      </c>
      <c r="AB7" s="124" t="e">
        <f>'C завтраками| Bed and breakfast'!#REF!*0.85</f>
        <v>#REF!</v>
      </c>
      <c r="AC7" s="124" t="e">
        <f>'C завтраками| Bed and breakfast'!#REF!*0.85</f>
        <v>#REF!</v>
      </c>
      <c r="AD7" s="124" t="e">
        <f>'C завтраками| Bed and breakfast'!#REF!*0.85</f>
        <v>#REF!</v>
      </c>
      <c r="AE7" s="124" t="e">
        <f>'C завтраками| Bed and breakfast'!#REF!*0.85</f>
        <v>#REF!</v>
      </c>
      <c r="AF7" s="124" t="e">
        <f>'C завтраками| Bed and breakfast'!#REF!*0.85</f>
        <v>#REF!</v>
      </c>
      <c r="AG7" s="124" t="e">
        <f>'C завтраками| Bed and breakfast'!#REF!*0.85</f>
        <v>#REF!</v>
      </c>
      <c r="AH7" s="124" t="e">
        <f>'C завтраками| Bed and breakfast'!#REF!*0.85</f>
        <v>#REF!</v>
      </c>
      <c r="AI7" s="124" t="e">
        <f>'C завтраками| Bed and breakfast'!#REF!*0.85</f>
        <v>#REF!</v>
      </c>
      <c r="AJ7" s="124" t="e">
        <f>'C завтраками| Bed and breakfast'!#REF!*0.85</f>
        <v>#REF!</v>
      </c>
      <c r="AK7" s="124" t="e">
        <f>'C завтраками| Bed and breakfast'!#REF!*0.85</f>
        <v>#REF!</v>
      </c>
      <c r="AL7" s="124" t="e">
        <f>'C завтраками| Bed and breakfast'!#REF!*0.85</f>
        <v>#REF!</v>
      </c>
      <c r="AM7" s="124" t="e">
        <f>'C завтраками| Bed and breakfast'!#REF!*0.85</f>
        <v>#REF!</v>
      </c>
      <c r="AN7" s="124" t="e">
        <f>'C завтраками| Bed and breakfast'!#REF!*0.85</f>
        <v>#REF!</v>
      </c>
      <c r="AO7" s="124" t="e">
        <f>'C завтраками| Bed and breakfast'!#REF!*0.85</f>
        <v>#REF!</v>
      </c>
    </row>
    <row r="8" spans="1:41" x14ac:dyDescent="0.2">
      <c r="A8" s="75">
        <v>2</v>
      </c>
      <c r="B8" s="124" t="e">
        <f>'C завтраками| Bed and breakfast'!#REF!*0.85</f>
        <v>#REF!</v>
      </c>
      <c r="C8" s="124" t="e">
        <f>'C завтраками| Bed and breakfast'!#REF!*0.85</f>
        <v>#REF!</v>
      </c>
      <c r="D8" s="124" t="e">
        <f>'C завтраками| Bed and breakfast'!#REF!*0.85</f>
        <v>#REF!</v>
      </c>
      <c r="E8" s="124" t="e">
        <f>'C завтраками| Bed and breakfast'!#REF!*0.85</f>
        <v>#REF!</v>
      </c>
      <c r="F8" s="124" t="e">
        <f>'C завтраками| Bed and breakfast'!#REF!*0.85</f>
        <v>#REF!</v>
      </c>
      <c r="G8" s="124" t="e">
        <f>'C завтраками| Bed and breakfast'!#REF!*0.85</f>
        <v>#REF!</v>
      </c>
      <c r="H8" s="124" t="e">
        <f>'C завтраками| Bed and breakfast'!#REF!*0.85</f>
        <v>#REF!</v>
      </c>
      <c r="I8" s="124" t="e">
        <f>'C завтраками| Bed and breakfast'!#REF!*0.85</f>
        <v>#REF!</v>
      </c>
      <c r="J8" s="124" t="e">
        <f>'C завтраками| Bed and breakfast'!#REF!*0.85</f>
        <v>#REF!</v>
      </c>
      <c r="K8" s="124" t="e">
        <f>'C завтраками| Bed and breakfast'!#REF!*0.85</f>
        <v>#REF!</v>
      </c>
      <c r="L8" s="124" t="e">
        <f>'C завтраками| Bed and breakfast'!#REF!*0.85</f>
        <v>#REF!</v>
      </c>
      <c r="M8" s="124" t="e">
        <f>'C завтраками| Bed and breakfast'!#REF!*0.85</f>
        <v>#REF!</v>
      </c>
      <c r="N8" s="124" t="e">
        <f>'C завтраками| Bed and breakfast'!#REF!*0.85</f>
        <v>#REF!</v>
      </c>
      <c r="O8" s="124" t="e">
        <f>'C завтраками| Bed and breakfast'!#REF!*0.85</f>
        <v>#REF!</v>
      </c>
      <c r="P8" s="124" t="e">
        <f>'C завтраками| Bed and breakfast'!#REF!*0.85</f>
        <v>#REF!</v>
      </c>
      <c r="Q8" s="124" t="e">
        <f>'C завтраками| Bed and breakfast'!#REF!*0.85</f>
        <v>#REF!</v>
      </c>
      <c r="R8" s="124" t="e">
        <f>'C завтраками| Bed and breakfast'!#REF!*0.85</f>
        <v>#REF!</v>
      </c>
      <c r="S8" s="124" t="e">
        <f>'C завтраками| Bed and breakfast'!#REF!*0.85</f>
        <v>#REF!</v>
      </c>
      <c r="T8" s="124" t="e">
        <f>'C завтраками| Bed and breakfast'!#REF!*0.85</f>
        <v>#REF!</v>
      </c>
      <c r="U8" s="124" t="e">
        <f>'C завтраками| Bed and breakfast'!#REF!*0.85</f>
        <v>#REF!</v>
      </c>
      <c r="V8" s="124" t="e">
        <f>'C завтраками| Bed and breakfast'!#REF!*0.85</f>
        <v>#REF!</v>
      </c>
      <c r="W8" s="124" t="e">
        <f>'C завтраками| Bed and breakfast'!#REF!*0.85</f>
        <v>#REF!</v>
      </c>
      <c r="X8" s="124" t="e">
        <f>'C завтраками| Bed and breakfast'!#REF!*0.85</f>
        <v>#REF!</v>
      </c>
      <c r="Y8" s="124" t="e">
        <f>'C завтраками| Bed and breakfast'!#REF!*0.85</f>
        <v>#REF!</v>
      </c>
      <c r="Z8" s="124" t="e">
        <f>'C завтраками| Bed and breakfast'!#REF!*0.85</f>
        <v>#REF!</v>
      </c>
      <c r="AA8" s="124" t="e">
        <f>'C завтраками| Bed and breakfast'!#REF!*0.85</f>
        <v>#REF!</v>
      </c>
      <c r="AB8" s="124" t="e">
        <f>'C завтраками| Bed and breakfast'!#REF!*0.85</f>
        <v>#REF!</v>
      </c>
      <c r="AC8" s="124" t="e">
        <f>'C завтраками| Bed and breakfast'!#REF!*0.85</f>
        <v>#REF!</v>
      </c>
      <c r="AD8" s="124" t="e">
        <f>'C завтраками| Bed and breakfast'!#REF!*0.85</f>
        <v>#REF!</v>
      </c>
      <c r="AE8" s="124" t="e">
        <f>'C завтраками| Bed and breakfast'!#REF!*0.85</f>
        <v>#REF!</v>
      </c>
      <c r="AF8" s="124" t="e">
        <f>'C завтраками| Bed and breakfast'!#REF!*0.85</f>
        <v>#REF!</v>
      </c>
      <c r="AG8" s="124" t="e">
        <f>'C завтраками| Bed and breakfast'!#REF!*0.85</f>
        <v>#REF!</v>
      </c>
      <c r="AH8" s="124" t="e">
        <f>'C завтраками| Bed and breakfast'!#REF!*0.85</f>
        <v>#REF!</v>
      </c>
      <c r="AI8" s="124" t="e">
        <f>'C завтраками| Bed and breakfast'!#REF!*0.85</f>
        <v>#REF!</v>
      </c>
      <c r="AJ8" s="124" t="e">
        <f>'C завтраками| Bed and breakfast'!#REF!*0.85</f>
        <v>#REF!</v>
      </c>
      <c r="AK8" s="124" t="e">
        <f>'C завтраками| Bed and breakfast'!#REF!*0.85</f>
        <v>#REF!</v>
      </c>
      <c r="AL8" s="124" t="e">
        <f>'C завтраками| Bed and breakfast'!#REF!*0.85</f>
        <v>#REF!</v>
      </c>
      <c r="AM8" s="124" t="e">
        <f>'C завтраками| Bed and breakfast'!#REF!*0.85</f>
        <v>#REF!</v>
      </c>
      <c r="AN8" s="124" t="e">
        <f>'C завтраками| Bed and breakfast'!#REF!*0.85</f>
        <v>#REF!</v>
      </c>
      <c r="AO8" s="124" t="e">
        <f>'C завтраками| Bed and breakfast'!#REF!*0.85</f>
        <v>#REF!</v>
      </c>
    </row>
    <row r="9" spans="1:41" x14ac:dyDescent="0.2">
      <c r="A9" s="74" t="s">
        <v>149</v>
      </c>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row>
    <row r="10" spans="1:41" x14ac:dyDescent="0.2">
      <c r="A10" s="75">
        <v>1</v>
      </c>
      <c r="B10" s="124" t="e">
        <f>'C завтраками| Bed and breakfast'!#REF!*0.85</f>
        <v>#REF!</v>
      </c>
      <c r="C10" s="124" t="e">
        <f>'C завтраками| Bed and breakfast'!#REF!*0.85</f>
        <v>#REF!</v>
      </c>
      <c r="D10" s="124" t="e">
        <f>'C завтраками| Bed and breakfast'!#REF!*0.85</f>
        <v>#REF!</v>
      </c>
      <c r="E10" s="124" t="e">
        <f>'C завтраками| Bed and breakfast'!#REF!*0.85</f>
        <v>#REF!</v>
      </c>
      <c r="F10" s="124" t="e">
        <f>'C завтраками| Bed and breakfast'!#REF!*0.85</f>
        <v>#REF!</v>
      </c>
      <c r="G10" s="124" t="e">
        <f>'C завтраками| Bed and breakfast'!#REF!*0.85</f>
        <v>#REF!</v>
      </c>
      <c r="H10" s="124" t="e">
        <f>'C завтраками| Bed and breakfast'!#REF!*0.85</f>
        <v>#REF!</v>
      </c>
      <c r="I10" s="124" t="e">
        <f>'C завтраками| Bed and breakfast'!#REF!*0.85</f>
        <v>#REF!</v>
      </c>
      <c r="J10" s="124" t="e">
        <f>'C завтраками| Bed and breakfast'!#REF!*0.85</f>
        <v>#REF!</v>
      </c>
      <c r="K10" s="124" t="e">
        <f>'C завтраками| Bed and breakfast'!#REF!*0.85</f>
        <v>#REF!</v>
      </c>
      <c r="L10" s="124" t="e">
        <f>'C завтраками| Bed and breakfast'!#REF!*0.85</f>
        <v>#REF!</v>
      </c>
      <c r="M10" s="124" t="e">
        <f>'C завтраками| Bed and breakfast'!#REF!*0.85</f>
        <v>#REF!</v>
      </c>
      <c r="N10" s="124" t="e">
        <f>'C завтраками| Bed and breakfast'!#REF!*0.85</f>
        <v>#REF!</v>
      </c>
      <c r="O10" s="124" t="e">
        <f>'C завтраками| Bed and breakfast'!#REF!*0.85</f>
        <v>#REF!</v>
      </c>
      <c r="P10" s="124" t="e">
        <f>'C завтраками| Bed and breakfast'!#REF!*0.85</f>
        <v>#REF!</v>
      </c>
      <c r="Q10" s="124" t="e">
        <f>'C завтраками| Bed and breakfast'!#REF!*0.85</f>
        <v>#REF!</v>
      </c>
      <c r="R10" s="124" t="e">
        <f>'C завтраками| Bed and breakfast'!#REF!*0.85</f>
        <v>#REF!</v>
      </c>
      <c r="S10" s="124" t="e">
        <f>'C завтраками| Bed and breakfast'!#REF!*0.85</f>
        <v>#REF!</v>
      </c>
      <c r="T10" s="124" t="e">
        <f>'C завтраками| Bed and breakfast'!#REF!*0.85</f>
        <v>#REF!</v>
      </c>
      <c r="U10" s="124" t="e">
        <f>'C завтраками| Bed and breakfast'!#REF!*0.85</f>
        <v>#REF!</v>
      </c>
      <c r="V10" s="124" t="e">
        <f>'C завтраками| Bed and breakfast'!#REF!*0.85</f>
        <v>#REF!</v>
      </c>
      <c r="W10" s="124" t="e">
        <f>'C завтраками| Bed and breakfast'!#REF!*0.85</f>
        <v>#REF!</v>
      </c>
      <c r="X10" s="124" t="e">
        <f>'C завтраками| Bed and breakfast'!#REF!*0.85</f>
        <v>#REF!</v>
      </c>
      <c r="Y10" s="124" t="e">
        <f>'C завтраками| Bed and breakfast'!#REF!*0.85</f>
        <v>#REF!</v>
      </c>
      <c r="Z10" s="124" t="e">
        <f>'C завтраками| Bed and breakfast'!#REF!*0.85</f>
        <v>#REF!</v>
      </c>
      <c r="AA10" s="124" t="e">
        <f>'C завтраками| Bed and breakfast'!#REF!*0.85</f>
        <v>#REF!</v>
      </c>
      <c r="AB10" s="124" t="e">
        <f>'C завтраками| Bed and breakfast'!#REF!*0.85</f>
        <v>#REF!</v>
      </c>
      <c r="AC10" s="124" t="e">
        <f>'C завтраками| Bed and breakfast'!#REF!*0.85</f>
        <v>#REF!</v>
      </c>
      <c r="AD10" s="124" t="e">
        <f>'C завтраками| Bed and breakfast'!#REF!*0.85</f>
        <v>#REF!</v>
      </c>
      <c r="AE10" s="124" t="e">
        <f>'C завтраками| Bed and breakfast'!#REF!*0.85</f>
        <v>#REF!</v>
      </c>
      <c r="AF10" s="124" t="e">
        <f>'C завтраками| Bed and breakfast'!#REF!*0.85</f>
        <v>#REF!</v>
      </c>
      <c r="AG10" s="124" t="e">
        <f>'C завтраками| Bed and breakfast'!#REF!*0.85</f>
        <v>#REF!</v>
      </c>
      <c r="AH10" s="124" t="e">
        <f>'C завтраками| Bed and breakfast'!#REF!*0.85</f>
        <v>#REF!</v>
      </c>
      <c r="AI10" s="124" t="e">
        <f>'C завтраками| Bed and breakfast'!#REF!*0.85</f>
        <v>#REF!</v>
      </c>
      <c r="AJ10" s="124" t="e">
        <f>'C завтраками| Bed and breakfast'!#REF!*0.85</f>
        <v>#REF!</v>
      </c>
      <c r="AK10" s="124" t="e">
        <f>'C завтраками| Bed and breakfast'!#REF!*0.85</f>
        <v>#REF!</v>
      </c>
      <c r="AL10" s="124" t="e">
        <f>'C завтраками| Bed and breakfast'!#REF!*0.85</f>
        <v>#REF!</v>
      </c>
      <c r="AM10" s="124" t="e">
        <f>'C завтраками| Bed and breakfast'!#REF!*0.85</f>
        <v>#REF!</v>
      </c>
      <c r="AN10" s="124" t="e">
        <f>'C завтраками| Bed and breakfast'!#REF!*0.85</f>
        <v>#REF!</v>
      </c>
      <c r="AO10" s="124" t="e">
        <f>'C завтраками| Bed and breakfast'!#REF!*0.85</f>
        <v>#REF!</v>
      </c>
    </row>
    <row r="11" spans="1:41" x14ac:dyDescent="0.2">
      <c r="A11" s="75">
        <v>2</v>
      </c>
      <c r="B11" s="124" t="e">
        <f>'C завтраками| Bed and breakfast'!#REF!*0.85</f>
        <v>#REF!</v>
      </c>
      <c r="C11" s="124" t="e">
        <f>'C завтраками| Bed and breakfast'!#REF!*0.85</f>
        <v>#REF!</v>
      </c>
      <c r="D11" s="124" t="e">
        <f>'C завтраками| Bed and breakfast'!#REF!*0.85</f>
        <v>#REF!</v>
      </c>
      <c r="E11" s="124" t="e">
        <f>'C завтраками| Bed and breakfast'!#REF!*0.85</f>
        <v>#REF!</v>
      </c>
      <c r="F11" s="124" t="e">
        <f>'C завтраками| Bed and breakfast'!#REF!*0.85</f>
        <v>#REF!</v>
      </c>
      <c r="G11" s="124" t="e">
        <f>'C завтраками| Bed and breakfast'!#REF!*0.85</f>
        <v>#REF!</v>
      </c>
      <c r="H11" s="124" t="e">
        <f>'C завтраками| Bed and breakfast'!#REF!*0.85</f>
        <v>#REF!</v>
      </c>
      <c r="I11" s="124" t="e">
        <f>'C завтраками| Bed and breakfast'!#REF!*0.85</f>
        <v>#REF!</v>
      </c>
      <c r="J11" s="124" t="e">
        <f>'C завтраками| Bed and breakfast'!#REF!*0.85</f>
        <v>#REF!</v>
      </c>
      <c r="K11" s="124" t="e">
        <f>'C завтраками| Bed and breakfast'!#REF!*0.85</f>
        <v>#REF!</v>
      </c>
      <c r="L11" s="124" t="e">
        <f>'C завтраками| Bed and breakfast'!#REF!*0.85</f>
        <v>#REF!</v>
      </c>
      <c r="M11" s="124" t="e">
        <f>'C завтраками| Bed and breakfast'!#REF!*0.85</f>
        <v>#REF!</v>
      </c>
      <c r="N11" s="124" t="e">
        <f>'C завтраками| Bed and breakfast'!#REF!*0.85</f>
        <v>#REF!</v>
      </c>
      <c r="O11" s="124" t="e">
        <f>'C завтраками| Bed and breakfast'!#REF!*0.85</f>
        <v>#REF!</v>
      </c>
      <c r="P11" s="124" t="e">
        <f>'C завтраками| Bed and breakfast'!#REF!*0.85</f>
        <v>#REF!</v>
      </c>
      <c r="Q11" s="124" t="e">
        <f>'C завтраками| Bed and breakfast'!#REF!*0.85</f>
        <v>#REF!</v>
      </c>
      <c r="R11" s="124" t="e">
        <f>'C завтраками| Bed and breakfast'!#REF!*0.85</f>
        <v>#REF!</v>
      </c>
      <c r="S11" s="124" t="e">
        <f>'C завтраками| Bed and breakfast'!#REF!*0.85</f>
        <v>#REF!</v>
      </c>
      <c r="T11" s="124" t="e">
        <f>'C завтраками| Bed and breakfast'!#REF!*0.85</f>
        <v>#REF!</v>
      </c>
      <c r="U11" s="124" t="e">
        <f>'C завтраками| Bed and breakfast'!#REF!*0.85</f>
        <v>#REF!</v>
      </c>
      <c r="V11" s="124" t="e">
        <f>'C завтраками| Bed and breakfast'!#REF!*0.85</f>
        <v>#REF!</v>
      </c>
      <c r="W11" s="124" t="e">
        <f>'C завтраками| Bed and breakfast'!#REF!*0.85</f>
        <v>#REF!</v>
      </c>
      <c r="X11" s="124" t="e">
        <f>'C завтраками| Bed and breakfast'!#REF!*0.85</f>
        <v>#REF!</v>
      </c>
      <c r="Y11" s="124" t="e">
        <f>'C завтраками| Bed and breakfast'!#REF!*0.85</f>
        <v>#REF!</v>
      </c>
      <c r="Z11" s="124" t="e">
        <f>'C завтраками| Bed and breakfast'!#REF!*0.85</f>
        <v>#REF!</v>
      </c>
      <c r="AA11" s="124" t="e">
        <f>'C завтраками| Bed and breakfast'!#REF!*0.85</f>
        <v>#REF!</v>
      </c>
      <c r="AB11" s="124" t="e">
        <f>'C завтраками| Bed and breakfast'!#REF!*0.85</f>
        <v>#REF!</v>
      </c>
      <c r="AC11" s="124" t="e">
        <f>'C завтраками| Bed and breakfast'!#REF!*0.85</f>
        <v>#REF!</v>
      </c>
      <c r="AD11" s="124" t="e">
        <f>'C завтраками| Bed and breakfast'!#REF!*0.85</f>
        <v>#REF!</v>
      </c>
      <c r="AE11" s="124" t="e">
        <f>'C завтраками| Bed and breakfast'!#REF!*0.85</f>
        <v>#REF!</v>
      </c>
      <c r="AF11" s="124" t="e">
        <f>'C завтраками| Bed and breakfast'!#REF!*0.85</f>
        <v>#REF!</v>
      </c>
      <c r="AG11" s="124" t="e">
        <f>'C завтраками| Bed and breakfast'!#REF!*0.85</f>
        <v>#REF!</v>
      </c>
      <c r="AH11" s="124" t="e">
        <f>'C завтраками| Bed and breakfast'!#REF!*0.85</f>
        <v>#REF!</v>
      </c>
      <c r="AI11" s="124" t="e">
        <f>'C завтраками| Bed and breakfast'!#REF!*0.85</f>
        <v>#REF!</v>
      </c>
      <c r="AJ11" s="124" t="e">
        <f>'C завтраками| Bed and breakfast'!#REF!*0.85</f>
        <v>#REF!</v>
      </c>
      <c r="AK11" s="124" t="e">
        <f>'C завтраками| Bed and breakfast'!#REF!*0.85</f>
        <v>#REF!</v>
      </c>
      <c r="AL11" s="124" t="e">
        <f>'C завтраками| Bed and breakfast'!#REF!*0.85</f>
        <v>#REF!</v>
      </c>
      <c r="AM11" s="124" t="e">
        <f>'C завтраками| Bed and breakfast'!#REF!*0.85</f>
        <v>#REF!</v>
      </c>
      <c r="AN11" s="124" t="e">
        <f>'C завтраками| Bed and breakfast'!#REF!*0.85</f>
        <v>#REF!</v>
      </c>
      <c r="AO11" s="124" t="e">
        <f>'C завтраками| Bed and breakfast'!#REF!*0.85</f>
        <v>#REF!</v>
      </c>
    </row>
    <row r="12" spans="1:41" x14ac:dyDescent="0.2">
      <c r="A12" s="97" t="s">
        <v>135</v>
      </c>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row>
    <row r="13" spans="1:41" x14ac:dyDescent="0.2">
      <c r="A13" s="98">
        <v>1</v>
      </c>
      <c r="B13" s="124" t="e">
        <f>'C завтраками| Bed and breakfast'!#REF!*0.85</f>
        <v>#REF!</v>
      </c>
      <c r="C13" s="124" t="e">
        <f>'C завтраками| Bed and breakfast'!#REF!*0.85</f>
        <v>#REF!</v>
      </c>
      <c r="D13" s="124" t="e">
        <f>'C завтраками| Bed and breakfast'!#REF!*0.85</f>
        <v>#REF!</v>
      </c>
      <c r="E13" s="124" t="e">
        <f>'C завтраками| Bed and breakfast'!#REF!*0.85</f>
        <v>#REF!</v>
      </c>
      <c r="F13" s="124" t="e">
        <f>'C завтраками| Bed and breakfast'!#REF!*0.85</f>
        <v>#REF!</v>
      </c>
      <c r="G13" s="124" t="e">
        <f>'C завтраками| Bed and breakfast'!#REF!*0.85</f>
        <v>#REF!</v>
      </c>
      <c r="H13" s="124" t="e">
        <f>'C завтраками| Bed and breakfast'!#REF!*0.85</f>
        <v>#REF!</v>
      </c>
      <c r="I13" s="124" t="e">
        <f>'C завтраками| Bed and breakfast'!#REF!*0.85</f>
        <v>#REF!</v>
      </c>
      <c r="J13" s="124" t="e">
        <f>'C завтраками| Bed and breakfast'!#REF!*0.85</f>
        <v>#REF!</v>
      </c>
      <c r="K13" s="124" t="e">
        <f>'C завтраками| Bed and breakfast'!#REF!*0.85</f>
        <v>#REF!</v>
      </c>
      <c r="L13" s="124" t="e">
        <f>'C завтраками| Bed and breakfast'!#REF!*0.85</f>
        <v>#REF!</v>
      </c>
      <c r="M13" s="124" t="e">
        <f>'C завтраками| Bed and breakfast'!#REF!*0.85</f>
        <v>#REF!</v>
      </c>
      <c r="N13" s="124" t="e">
        <f>'C завтраками| Bed and breakfast'!#REF!*0.85</f>
        <v>#REF!</v>
      </c>
      <c r="O13" s="124" t="e">
        <f>'C завтраками| Bed and breakfast'!#REF!*0.85</f>
        <v>#REF!</v>
      </c>
      <c r="P13" s="124" t="e">
        <f>'C завтраками| Bed and breakfast'!#REF!*0.85</f>
        <v>#REF!</v>
      </c>
      <c r="Q13" s="124" t="e">
        <f>'C завтраками| Bed and breakfast'!#REF!*0.85</f>
        <v>#REF!</v>
      </c>
      <c r="R13" s="124" t="e">
        <f>'C завтраками| Bed and breakfast'!#REF!*0.85</f>
        <v>#REF!</v>
      </c>
      <c r="S13" s="124" t="e">
        <f>'C завтраками| Bed and breakfast'!#REF!*0.85</f>
        <v>#REF!</v>
      </c>
      <c r="T13" s="124" t="e">
        <f>'C завтраками| Bed and breakfast'!#REF!*0.85</f>
        <v>#REF!</v>
      </c>
      <c r="U13" s="124" t="e">
        <f>'C завтраками| Bed and breakfast'!#REF!*0.85</f>
        <v>#REF!</v>
      </c>
      <c r="V13" s="124" t="e">
        <f>'C завтраками| Bed and breakfast'!#REF!*0.85</f>
        <v>#REF!</v>
      </c>
      <c r="W13" s="124" t="e">
        <f>'C завтраками| Bed and breakfast'!#REF!*0.85</f>
        <v>#REF!</v>
      </c>
      <c r="X13" s="124" t="e">
        <f>'C завтраками| Bed and breakfast'!#REF!*0.85</f>
        <v>#REF!</v>
      </c>
      <c r="Y13" s="124" t="e">
        <f>'C завтраками| Bed and breakfast'!#REF!*0.85</f>
        <v>#REF!</v>
      </c>
      <c r="Z13" s="124" t="e">
        <f>'C завтраками| Bed and breakfast'!#REF!*0.85</f>
        <v>#REF!</v>
      </c>
      <c r="AA13" s="124" t="e">
        <f>'C завтраками| Bed and breakfast'!#REF!*0.85</f>
        <v>#REF!</v>
      </c>
      <c r="AB13" s="124" t="e">
        <f>'C завтраками| Bed and breakfast'!#REF!*0.85</f>
        <v>#REF!</v>
      </c>
      <c r="AC13" s="124" t="e">
        <f>'C завтраками| Bed and breakfast'!#REF!*0.85</f>
        <v>#REF!</v>
      </c>
      <c r="AD13" s="124" t="e">
        <f>'C завтраками| Bed and breakfast'!#REF!*0.85</f>
        <v>#REF!</v>
      </c>
      <c r="AE13" s="124" t="e">
        <f>'C завтраками| Bed and breakfast'!#REF!*0.85</f>
        <v>#REF!</v>
      </c>
      <c r="AF13" s="124" t="e">
        <f>'C завтраками| Bed and breakfast'!#REF!*0.85</f>
        <v>#REF!</v>
      </c>
      <c r="AG13" s="124" t="e">
        <f>'C завтраками| Bed and breakfast'!#REF!*0.85</f>
        <v>#REF!</v>
      </c>
      <c r="AH13" s="124" t="e">
        <f>'C завтраками| Bed and breakfast'!#REF!*0.85</f>
        <v>#REF!</v>
      </c>
      <c r="AI13" s="124" t="e">
        <f>'C завтраками| Bed and breakfast'!#REF!*0.85</f>
        <v>#REF!</v>
      </c>
      <c r="AJ13" s="124" t="e">
        <f>'C завтраками| Bed and breakfast'!#REF!*0.85</f>
        <v>#REF!</v>
      </c>
      <c r="AK13" s="124" t="e">
        <f>'C завтраками| Bed and breakfast'!#REF!*0.85</f>
        <v>#REF!</v>
      </c>
      <c r="AL13" s="124" t="e">
        <f>'C завтраками| Bed and breakfast'!#REF!*0.85</f>
        <v>#REF!</v>
      </c>
      <c r="AM13" s="124" t="e">
        <f>'C завтраками| Bed and breakfast'!#REF!*0.85</f>
        <v>#REF!</v>
      </c>
      <c r="AN13" s="124" t="e">
        <f>'C завтраками| Bed and breakfast'!#REF!*0.85</f>
        <v>#REF!</v>
      </c>
      <c r="AO13" s="124" t="e">
        <f>'C завтраками| Bed and breakfast'!#REF!*0.85</f>
        <v>#REF!</v>
      </c>
    </row>
    <row r="14" spans="1:41" x14ac:dyDescent="0.2">
      <c r="A14" s="98">
        <v>2</v>
      </c>
      <c r="B14" s="124" t="e">
        <f>'C завтраками| Bed and breakfast'!#REF!*0.85</f>
        <v>#REF!</v>
      </c>
      <c r="C14" s="124" t="e">
        <f>'C завтраками| Bed and breakfast'!#REF!*0.85</f>
        <v>#REF!</v>
      </c>
      <c r="D14" s="124" t="e">
        <f>'C завтраками| Bed and breakfast'!#REF!*0.85</f>
        <v>#REF!</v>
      </c>
      <c r="E14" s="124" t="e">
        <f>'C завтраками| Bed and breakfast'!#REF!*0.85</f>
        <v>#REF!</v>
      </c>
      <c r="F14" s="124" t="e">
        <f>'C завтраками| Bed and breakfast'!#REF!*0.85</f>
        <v>#REF!</v>
      </c>
      <c r="G14" s="124" t="e">
        <f>'C завтраками| Bed and breakfast'!#REF!*0.85</f>
        <v>#REF!</v>
      </c>
      <c r="H14" s="124" t="e">
        <f>'C завтраками| Bed and breakfast'!#REF!*0.85</f>
        <v>#REF!</v>
      </c>
      <c r="I14" s="124" t="e">
        <f>'C завтраками| Bed and breakfast'!#REF!*0.85</f>
        <v>#REF!</v>
      </c>
      <c r="J14" s="124" t="e">
        <f>'C завтраками| Bed and breakfast'!#REF!*0.85</f>
        <v>#REF!</v>
      </c>
      <c r="K14" s="124" t="e">
        <f>'C завтраками| Bed and breakfast'!#REF!*0.85</f>
        <v>#REF!</v>
      </c>
      <c r="L14" s="124" t="e">
        <f>'C завтраками| Bed and breakfast'!#REF!*0.85</f>
        <v>#REF!</v>
      </c>
      <c r="M14" s="124" t="e">
        <f>'C завтраками| Bed and breakfast'!#REF!*0.85</f>
        <v>#REF!</v>
      </c>
      <c r="N14" s="124" t="e">
        <f>'C завтраками| Bed and breakfast'!#REF!*0.85</f>
        <v>#REF!</v>
      </c>
      <c r="O14" s="124" t="e">
        <f>'C завтраками| Bed and breakfast'!#REF!*0.85</f>
        <v>#REF!</v>
      </c>
      <c r="P14" s="124" t="e">
        <f>'C завтраками| Bed and breakfast'!#REF!*0.85</f>
        <v>#REF!</v>
      </c>
      <c r="Q14" s="124" t="e">
        <f>'C завтраками| Bed and breakfast'!#REF!*0.85</f>
        <v>#REF!</v>
      </c>
      <c r="R14" s="124" t="e">
        <f>'C завтраками| Bed and breakfast'!#REF!*0.85</f>
        <v>#REF!</v>
      </c>
      <c r="S14" s="124" t="e">
        <f>'C завтраками| Bed and breakfast'!#REF!*0.85</f>
        <v>#REF!</v>
      </c>
      <c r="T14" s="124" t="e">
        <f>'C завтраками| Bed and breakfast'!#REF!*0.85</f>
        <v>#REF!</v>
      </c>
      <c r="U14" s="124" t="e">
        <f>'C завтраками| Bed and breakfast'!#REF!*0.85</f>
        <v>#REF!</v>
      </c>
      <c r="V14" s="124" t="e">
        <f>'C завтраками| Bed and breakfast'!#REF!*0.85</f>
        <v>#REF!</v>
      </c>
      <c r="W14" s="124" t="e">
        <f>'C завтраками| Bed and breakfast'!#REF!*0.85</f>
        <v>#REF!</v>
      </c>
      <c r="X14" s="124" t="e">
        <f>'C завтраками| Bed and breakfast'!#REF!*0.85</f>
        <v>#REF!</v>
      </c>
      <c r="Y14" s="124" t="e">
        <f>'C завтраками| Bed and breakfast'!#REF!*0.85</f>
        <v>#REF!</v>
      </c>
      <c r="Z14" s="124" t="e">
        <f>'C завтраками| Bed and breakfast'!#REF!*0.85</f>
        <v>#REF!</v>
      </c>
      <c r="AA14" s="124" t="e">
        <f>'C завтраками| Bed and breakfast'!#REF!*0.85</f>
        <v>#REF!</v>
      </c>
      <c r="AB14" s="124" t="e">
        <f>'C завтраками| Bed and breakfast'!#REF!*0.85</f>
        <v>#REF!</v>
      </c>
      <c r="AC14" s="124" t="e">
        <f>'C завтраками| Bed and breakfast'!#REF!*0.85</f>
        <v>#REF!</v>
      </c>
      <c r="AD14" s="124" t="e">
        <f>'C завтраками| Bed and breakfast'!#REF!*0.85</f>
        <v>#REF!</v>
      </c>
      <c r="AE14" s="124" t="e">
        <f>'C завтраками| Bed and breakfast'!#REF!*0.85</f>
        <v>#REF!</v>
      </c>
      <c r="AF14" s="124" t="e">
        <f>'C завтраками| Bed and breakfast'!#REF!*0.85</f>
        <v>#REF!</v>
      </c>
      <c r="AG14" s="124" t="e">
        <f>'C завтраками| Bed and breakfast'!#REF!*0.85</f>
        <v>#REF!</v>
      </c>
      <c r="AH14" s="124" t="e">
        <f>'C завтраками| Bed and breakfast'!#REF!*0.85</f>
        <v>#REF!</v>
      </c>
      <c r="AI14" s="124" t="e">
        <f>'C завтраками| Bed and breakfast'!#REF!*0.85</f>
        <v>#REF!</v>
      </c>
      <c r="AJ14" s="124" t="e">
        <f>'C завтраками| Bed and breakfast'!#REF!*0.85</f>
        <v>#REF!</v>
      </c>
      <c r="AK14" s="124" t="e">
        <f>'C завтраками| Bed and breakfast'!#REF!*0.85</f>
        <v>#REF!</v>
      </c>
      <c r="AL14" s="124" t="e">
        <f>'C завтраками| Bed and breakfast'!#REF!*0.85</f>
        <v>#REF!</v>
      </c>
      <c r="AM14" s="124" t="e">
        <f>'C завтраками| Bed and breakfast'!#REF!*0.85</f>
        <v>#REF!</v>
      </c>
      <c r="AN14" s="124" t="e">
        <f>'C завтраками| Bed and breakfast'!#REF!*0.85</f>
        <v>#REF!</v>
      </c>
      <c r="AO14" s="124" t="e">
        <f>'C завтраками| Bed and breakfast'!#REF!*0.85</f>
        <v>#REF!</v>
      </c>
    </row>
    <row r="15" spans="1:41" x14ac:dyDescent="0.2">
      <c r="A15" s="97" t="s">
        <v>137</v>
      </c>
      <c r="B15" s="124"/>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row>
    <row r="16" spans="1:41" x14ac:dyDescent="0.2">
      <c r="A16" s="98">
        <v>1</v>
      </c>
      <c r="B16" s="124" t="e">
        <f>'C завтраками| Bed and breakfast'!#REF!*0.85</f>
        <v>#REF!</v>
      </c>
      <c r="C16" s="124" t="e">
        <f>'C завтраками| Bed and breakfast'!#REF!*0.85</f>
        <v>#REF!</v>
      </c>
      <c r="D16" s="124" t="e">
        <f>'C завтраками| Bed and breakfast'!#REF!*0.85</f>
        <v>#REF!</v>
      </c>
      <c r="E16" s="124" t="e">
        <f>'C завтраками| Bed and breakfast'!#REF!*0.85</f>
        <v>#REF!</v>
      </c>
      <c r="F16" s="124" t="e">
        <f>'C завтраками| Bed and breakfast'!#REF!*0.85</f>
        <v>#REF!</v>
      </c>
      <c r="G16" s="124" t="e">
        <f>'C завтраками| Bed and breakfast'!#REF!*0.85</f>
        <v>#REF!</v>
      </c>
      <c r="H16" s="124" t="e">
        <f>'C завтраками| Bed and breakfast'!#REF!*0.85</f>
        <v>#REF!</v>
      </c>
      <c r="I16" s="124" t="e">
        <f>'C завтраками| Bed and breakfast'!#REF!*0.85</f>
        <v>#REF!</v>
      </c>
      <c r="J16" s="124" t="e">
        <f>'C завтраками| Bed and breakfast'!#REF!*0.85</f>
        <v>#REF!</v>
      </c>
      <c r="K16" s="124" t="e">
        <f>'C завтраками| Bed and breakfast'!#REF!*0.85</f>
        <v>#REF!</v>
      </c>
      <c r="L16" s="124" t="e">
        <f>'C завтраками| Bed and breakfast'!#REF!*0.85</f>
        <v>#REF!</v>
      </c>
      <c r="M16" s="124" t="e">
        <f>'C завтраками| Bed and breakfast'!#REF!*0.85</f>
        <v>#REF!</v>
      </c>
      <c r="N16" s="124" t="e">
        <f>'C завтраками| Bed and breakfast'!#REF!*0.85</f>
        <v>#REF!</v>
      </c>
      <c r="O16" s="124" t="e">
        <f>'C завтраками| Bed and breakfast'!#REF!*0.85</f>
        <v>#REF!</v>
      </c>
      <c r="P16" s="124" t="e">
        <f>'C завтраками| Bed and breakfast'!#REF!*0.85</f>
        <v>#REF!</v>
      </c>
      <c r="Q16" s="124" t="e">
        <f>'C завтраками| Bed and breakfast'!#REF!*0.85</f>
        <v>#REF!</v>
      </c>
      <c r="R16" s="124" t="e">
        <f>'C завтраками| Bed and breakfast'!#REF!*0.85</f>
        <v>#REF!</v>
      </c>
      <c r="S16" s="124" t="e">
        <f>'C завтраками| Bed and breakfast'!#REF!*0.85</f>
        <v>#REF!</v>
      </c>
      <c r="T16" s="124" t="e">
        <f>'C завтраками| Bed and breakfast'!#REF!*0.85</f>
        <v>#REF!</v>
      </c>
      <c r="U16" s="124" t="e">
        <f>'C завтраками| Bed and breakfast'!#REF!*0.85</f>
        <v>#REF!</v>
      </c>
      <c r="V16" s="124" t="e">
        <f>'C завтраками| Bed and breakfast'!#REF!*0.85</f>
        <v>#REF!</v>
      </c>
      <c r="W16" s="124" t="e">
        <f>'C завтраками| Bed and breakfast'!#REF!*0.85</f>
        <v>#REF!</v>
      </c>
      <c r="X16" s="124" t="e">
        <f>'C завтраками| Bed and breakfast'!#REF!*0.85</f>
        <v>#REF!</v>
      </c>
      <c r="Y16" s="124" t="e">
        <f>'C завтраками| Bed and breakfast'!#REF!*0.85</f>
        <v>#REF!</v>
      </c>
      <c r="Z16" s="124" t="e">
        <f>'C завтраками| Bed and breakfast'!#REF!*0.85</f>
        <v>#REF!</v>
      </c>
      <c r="AA16" s="124" t="e">
        <f>'C завтраками| Bed and breakfast'!#REF!*0.85</f>
        <v>#REF!</v>
      </c>
      <c r="AB16" s="124" t="e">
        <f>'C завтраками| Bed and breakfast'!#REF!*0.85</f>
        <v>#REF!</v>
      </c>
      <c r="AC16" s="124" t="e">
        <f>'C завтраками| Bed and breakfast'!#REF!*0.85</f>
        <v>#REF!</v>
      </c>
      <c r="AD16" s="124" t="e">
        <f>'C завтраками| Bed and breakfast'!#REF!*0.85</f>
        <v>#REF!</v>
      </c>
      <c r="AE16" s="124" t="e">
        <f>'C завтраками| Bed and breakfast'!#REF!*0.85</f>
        <v>#REF!</v>
      </c>
      <c r="AF16" s="124" t="e">
        <f>'C завтраками| Bed and breakfast'!#REF!*0.85</f>
        <v>#REF!</v>
      </c>
      <c r="AG16" s="124" t="e">
        <f>'C завтраками| Bed and breakfast'!#REF!*0.85</f>
        <v>#REF!</v>
      </c>
      <c r="AH16" s="124" t="e">
        <f>'C завтраками| Bed and breakfast'!#REF!*0.85</f>
        <v>#REF!</v>
      </c>
      <c r="AI16" s="124" t="e">
        <f>'C завтраками| Bed and breakfast'!#REF!*0.85</f>
        <v>#REF!</v>
      </c>
      <c r="AJ16" s="124" t="e">
        <f>'C завтраками| Bed and breakfast'!#REF!*0.85</f>
        <v>#REF!</v>
      </c>
      <c r="AK16" s="124" t="e">
        <f>'C завтраками| Bed and breakfast'!#REF!*0.85</f>
        <v>#REF!</v>
      </c>
      <c r="AL16" s="124" t="e">
        <f>'C завтраками| Bed and breakfast'!#REF!*0.85</f>
        <v>#REF!</v>
      </c>
      <c r="AM16" s="124" t="e">
        <f>'C завтраками| Bed and breakfast'!#REF!*0.85</f>
        <v>#REF!</v>
      </c>
      <c r="AN16" s="124" t="e">
        <f>'C завтраками| Bed and breakfast'!#REF!*0.85</f>
        <v>#REF!</v>
      </c>
      <c r="AO16" s="124" t="e">
        <f>'C завтраками| Bed and breakfast'!#REF!*0.85</f>
        <v>#REF!</v>
      </c>
    </row>
    <row r="17" spans="1:41" x14ac:dyDescent="0.2">
      <c r="A17" s="98">
        <v>2</v>
      </c>
      <c r="B17" s="124" t="e">
        <f>'C завтраками| Bed and breakfast'!#REF!*0.85</f>
        <v>#REF!</v>
      </c>
      <c r="C17" s="124" t="e">
        <f>'C завтраками| Bed and breakfast'!#REF!*0.85</f>
        <v>#REF!</v>
      </c>
      <c r="D17" s="124" t="e">
        <f>'C завтраками| Bed and breakfast'!#REF!*0.85</f>
        <v>#REF!</v>
      </c>
      <c r="E17" s="124" t="e">
        <f>'C завтраками| Bed and breakfast'!#REF!*0.85</f>
        <v>#REF!</v>
      </c>
      <c r="F17" s="124" t="e">
        <f>'C завтраками| Bed and breakfast'!#REF!*0.85</f>
        <v>#REF!</v>
      </c>
      <c r="G17" s="124" t="e">
        <f>'C завтраками| Bed and breakfast'!#REF!*0.85</f>
        <v>#REF!</v>
      </c>
      <c r="H17" s="124" t="e">
        <f>'C завтраками| Bed and breakfast'!#REF!*0.85</f>
        <v>#REF!</v>
      </c>
      <c r="I17" s="124" t="e">
        <f>'C завтраками| Bed and breakfast'!#REF!*0.85</f>
        <v>#REF!</v>
      </c>
      <c r="J17" s="124" t="e">
        <f>'C завтраками| Bed and breakfast'!#REF!*0.85</f>
        <v>#REF!</v>
      </c>
      <c r="K17" s="124" t="e">
        <f>'C завтраками| Bed and breakfast'!#REF!*0.85</f>
        <v>#REF!</v>
      </c>
      <c r="L17" s="124" t="e">
        <f>'C завтраками| Bed and breakfast'!#REF!*0.85</f>
        <v>#REF!</v>
      </c>
      <c r="M17" s="124" t="e">
        <f>'C завтраками| Bed and breakfast'!#REF!*0.85</f>
        <v>#REF!</v>
      </c>
      <c r="N17" s="124" t="e">
        <f>'C завтраками| Bed and breakfast'!#REF!*0.85</f>
        <v>#REF!</v>
      </c>
      <c r="O17" s="124" t="e">
        <f>'C завтраками| Bed and breakfast'!#REF!*0.85</f>
        <v>#REF!</v>
      </c>
      <c r="P17" s="124" t="e">
        <f>'C завтраками| Bed and breakfast'!#REF!*0.85</f>
        <v>#REF!</v>
      </c>
      <c r="Q17" s="124" t="e">
        <f>'C завтраками| Bed and breakfast'!#REF!*0.85</f>
        <v>#REF!</v>
      </c>
      <c r="R17" s="124" t="e">
        <f>'C завтраками| Bed and breakfast'!#REF!*0.85</f>
        <v>#REF!</v>
      </c>
      <c r="S17" s="124" t="e">
        <f>'C завтраками| Bed and breakfast'!#REF!*0.85</f>
        <v>#REF!</v>
      </c>
      <c r="T17" s="124" t="e">
        <f>'C завтраками| Bed and breakfast'!#REF!*0.85</f>
        <v>#REF!</v>
      </c>
      <c r="U17" s="124" t="e">
        <f>'C завтраками| Bed and breakfast'!#REF!*0.85</f>
        <v>#REF!</v>
      </c>
      <c r="V17" s="124" t="e">
        <f>'C завтраками| Bed and breakfast'!#REF!*0.85</f>
        <v>#REF!</v>
      </c>
      <c r="W17" s="124" t="e">
        <f>'C завтраками| Bed and breakfast'!#REF!*0.85</f>
        <v>#REF!</v>
      </c>
      <c r="X17" s="124" t="e">
        <f>'C завтраками| Bed and breakfast'!#REF!*0.85</f>
        <v>#REF!</v>
      </c>
      <c r="Y17" s="124" t="e">
        <f>'C завтраками| Bed and breakfast'!#REF!*0.85</f>
        <v>#REF!</v>
      </c>
      <c r="Z17" s="124" t="e">
        <f>'C завтраками| Bed and breakfast'!#REF!*0.85</f>
        <v>#REF!</v>
      </c>
      <c r="AA17" s="124" t="e">
        <f>'C завтраками| Bed and breakfast'!#REF!*0.85</f>
        <v>#REF!</v>
      </c>
      <c r="AB17" s="124" t="e">
        <f>'C завтраками| Bed and breakfast'!#REF!*0.85</f>
        <v>#REF!</v>
      </c>
      <c r="AC17" s="124" t="e">
        <f>'C завтраками| Bed and breakfast'!#REF!*0.85</f>
        <v>#REF!</v>
      </c>
      <c r="AD17" s="124" t="e">
        <f>'C завтраками| Bed and breakfast'!#REF!*0.85</f>
        <v>#REF!</v>
      </c>
      <c r="AE17" s="124" t="e">
        <f>'C завтраками| Bed and breakfast'!#REF!*0.85</f>
        <v>#REF!</v>
      </c>
      <c r="AF17" s="124" t="e">
        <f>'C завтраками| Bed and breakfast'!#REF!*0.85</f>
        <v>#REF!</v>
      </c>
      <c r="AG17" s="124" t="e">
        <f>'C завтраками| Bed and breakfast'!#REF!*0.85</f>
        <v>#REF!</v>
      </c>
      <c r="AH17" s="124" t="e">
        <f>'C завтраками| Bed and breakfast'!#REF!*0.85</f>
        <v>#REF!</v>
      </c>
      <c r="AI17" s="124" t="e">
        <f>'C завтраками| Bed and breakfast'!#REF!*0.85</f>
        <v>#REF!</v>
      </c>
      <c r="AJ17" s="124" t="e">
        <f>'C завтраками| Bed and breakfast'!#REF!*0.85</f>
        <v>#REF!</v>
      </c>
      <c r="AK17" s="124" t="e">
        <f>'C завтраками| Bed and breakfast'!#REF!*0.85</f>
        <v>#REF!</v>
      </c>
      <c r="AL17" s="124" t="e">
        <f>'C завтраками| Bed and breakfast'!#REF!*0.85</f>
        <v>#REF!</v>
      </c>
      <c r="AM17" s="124" t="e">
        <f>'C завтраками| Bed and breakfast'!#REF!*0.85</f>
        <v>#REF!</v>
      </c>
      <c r="AN17" s="124" t="e">
        <f>'C завтраками| Bed and breakfast'!#REF!*0.85</f>
        <v>#REF!</v>
      </c>
      <c r="AO17" s="124" t="e">
        <f>'C завтраками| Bed and breakfast'!#REF!*0.85</f>
        <v>#REF!</v>
      </c>
    </row>
    <row r="18" spans="1:41" x14ac:dyDescent="0.2">
      <c r="A18" s="97" t="s">
        <v>139</v>
      </c>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row>
    <row r="19" spans="1:41" x14ac:dyDescent="0.2">
      <c r="A19" s="98" t="s">
        <v>78</v>
      </c>
      <c r="B19" s="124" t="e">
        <f>'C завтраками| Bed and breakfast'!#REF!*0.85</f>
        <v>#REF!</v>
      </c>
      <c r="C19" s="124" t="e">
        <f>'C завтраками| Bed and breakfast'!#REF!*0.85</f>
        <v>#REF!</v>
      </c>
      <c r="D19" s="124" t="e">
        <f>'C завтраками| Bed and breakfast'!#REF!*0.85</f>
        <v>#REF!</v>
      </c>
      <c r="E19" s="124" t="e">
        <f>'C завтраками| Bed and breakfast'!#REF!*0.85</f>
        <v>#REF!</v>
      </c>
      <c r="F19" s="124" t="e">
        <f>'C завтраками| Bed and breakfast'!#REF!*0.85</f>
        <v>#REF!</v>
      </c>
      <c r="G19" s="124" t="e">
        <f>'C завтраками| Bed and breakfast'!#REF!*0.85</f>
        <v>#REF!</v>
      </c>
      <c r="H19" s="124" t="e">
        <f>'C завтраками| Bed and breakfast'!#REF!*0.85</f>
        <v>#REF!</v>
      </c>
      <c r="I19" s="124" t="e">
        <f>'C завтраками| Bed and breakfast'!#REF!*0.85</f>
        <v>#REF!</v>
      </c>
      <c r="J19" s="124" t="e">
        <f>'C завтраками| Bed and breakfast'!#REF!*0.85</f>
        <v>#REF!</v>
      </c>
      <c r="K19" s="124" t="e">
        <f>'C завтраками| Bed and breakfast'!#REF!*0.85</f>
        <v>#REF!</v>
      </c>
      <c r="L19" s="124" t="e">
        <f>'C завтраками| Bed and breakfast'!#REF!*0.85</f>
        <v>#REF!</v>
      </c>
      <c r="M19" s="124" t="e">
        <f>'C завтраками| Bed and breakfast'!#REF!*0.85</f>
        <v>#REF!</v>
      </c>
      <c r="N19" s="124" t="e">
        <f>'C завтраками| Bed and breakfast'!#REF!*0.85</f>
        <v>#REF!</v>
      </c>
      <c r="O19" s="124" t="e">
        <f>'C завтраками| Bed and breakfast'!#REF!*0.85</f>
        <v>#REF!</v>
      </c>
      <c r="P19" s="124" t="e">
        <f>'C завтраками| Bed and breakfast'!#REF!*0.85</f>
        <v>#REF!</v>
      </c>
      <c r="Q19" s="124" t="e">
        <f>'C завтраками| Bed and breakfast'!#REF!*0.85</f>
        <v>#REF!</v>
      </c>
      <c r="R19" s="124" t="e">
        <f>'C завтраками| Bed and breakfast'!#REF!*0.85</f>
        <v>#REF!</v>
      </c>
      <c r="S19" s="124" t="e">
        <f>'C завтраками| Bed and breakfast'!#REF!*0.85</f>
        <v>#REF!</v>
      </c>
      <c r="T19" s="124" t="e">
        <f>'C завтраками| Bed and breakfast'!#REF!*0.85</f>
        <v>#REF!</v>
      </c>
      <c r="U19" s="124" t="e">
        <f>'C завтраками| Bed and breakfast'!#REF!*0.85</f>
        <v>#REF!</v>
      </c>
      <c r="V19" s="124" t="e">
        <f>'C завтраками| Bed and breakfast'!#REF!*0.85</f>
        <v>#REF!</v>
      </c>
      <c r="W19" s="124" t="e">
        <f>'C завтраками| Bed and breakfast'!#REF!*0.85</f>
        <v>#REF!</v>
      </c>
      <c r="X19" s="124" t="e">
        <f>'C завтраками| Bed and breakfast'!#REF!*0.85</f>
        <v>#REF!</v>
      </c>
      <c r="Y19" s="124" t="e">
        <f>'C завтраками| Bed and breakfast'!#REF!*0.85</f>
        <v>#REF!</v>
      </c>
      <c r="Z19" s="124" t="e">
        <f>'C завтраками| Bed and breakfast'!#REF!*0.85</f>
        <v>#REF!</v>
      </c>
      <c r="AA19" s="124" t="e">
        <f>'C завтраками| Bed and breakfast'!#REF!*0.85</f>
        <v>#REF!</v>
      </c>
      <c r="AB19" s="124" t="e">
        <f>'C завтраками| Bed and breakfast'!#REF!*0.85</f>
        <v>#REF!</v>
      </c>
      <c r="AC19" s="124" t="e">
        <f>'C завтраками| Bed and breakfast'!#REF!*0.85</f>
        <v>#REF!</v>
      </c>
      <c r="AD19" s="124" t="e">
        <f>'C завтраками| Bed and breakfast'!#REF!*0.85</f>
        <v>#REF!</v>
      </c>
      <c r="AE19" s="124" t="e">
        <f>'C завтраками| Bed and breakfast'!#REF!*0.85</f>
        <v>#REF!</v>
      </c>
      <c r="AF19" s="124" t="e">
        <f>'C завтраками| Bed and breakfast'!#REF!*0.85</f>
        <v>#REF!</v>
      </c>
      <c r="AG19" s="124" t="e">
        <f>'C завтраками| Bed and breakfast'!#REF!*0.85</f>
        <v>#REF!</v>
      </c>
      <c r="AH19" s="124" t="e">
        <f>'C завтраками| Bed and breakfast'!#REF!*0.85</f>
        <v>#REF!</v>
      </c>
      <c r="AI19" s="124" t="e">
        <f>'C завтраками| Bed and breakfast'!#REF!*0.85</f>
        <v>#REF!</v>
      </c>
      <c r="AJ19" s="124" t="e">
        <f>'C завтраками| Bed and breakfast'!#REF!*0.85</f>
        <v>#REF!</v>
      </c>
      <c r="AK19" s="124" t="e">
        <f>'C завтраками| Bed and breakfast'!#REF!*0.85</f>
        <v>#REF!</v>
      </c>
      <c r="AL19" s="124" t="e">
        <f>'C завтраками| Bed and breakfast'!#REF!*0.85</f>
        <v>#REF!</v>
      </c>
      <c r="AM19" s="124" t="e">
        <f>'C завтраками| Bed and breakfast'!#REF!*0.85</f>
        <v>#REF!</v>
      </c>
      <c r="AN19" s="124" t="e">
        <f>'C завтраками| Bed and breakfast'!#REF!*0.85</f>
        <v>#REF!</v>
      </c>
      <c r="AO19" s="124" t="e">
        <f>'C завтраками| Bed and breakfast'!#REF!*0.85</f>
        <v>#REF!</v>
      </c>
    </row>
    <row r="20" spans="1:41" x14ac:dyDescent="0.2">
      <c r="A20" s="97" t="s">
        <v>138</v>
      </c>
      <c r="B20" s="124"/>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row>
    <row r="21" spans="1:41" x14ac:dyDescent="0.2">
      <c r="A21" s="98" t="s">
        <v>67</v>
      </c>
      <c r="B21" s="124" t="e">
        <f>'C завтраками| Bed and breakfast'!#REF!*0.85</f>
        <v>#REF!</v>
      </c>
      <c r="C21" s="124" t="e">
        <f>'C завтраками| Bed and breakfast'!#REF!*0.85</f>
        <v>#REF!</v>
      </c>
      <c r="D21" s="124" t="e">
        <f>'C завтраками| Bed and breakfast'!#REF!*0.85</f>
        <v>#REF!</v>
      </c>
      <c r="E21" s="124" t="e">
        <f>'C завтраками| Bed and breakfast'!#REF!*0.85</f>
        <v>#REF!</v>
      </c>
      <c r="F21" s="124" t="e">
        <f>'C завтраками| Bed and breakfast'!#REF!*0.85</f>
        <v>#REF!</v>
      </c>
      <c r="G21" s="124" t="e">
        <f>'C завтраками| Bed and breakfast'!#REF!*0.85</f>
        <v>#REF!</v>
      </c>
      <c r="H21" s="124" t="e">
        <f>'C завтраками| Bed and breakfast'!#REF!*0.85</f>
        <v>#REF!</v>
      </c>
      <c r="I21" s="124" t="e">
        <f>'C завтраками| Bed and breakfast'!#REF!*0.85</f>
        <v>#REF!</v>
      </c>
      <c r="J21" s="124" t="e">
        <f>'C завтраками| Bed and breakfast'!#REF!*0.85</f>
        <v>#REF!</v>
      </c>
      <c r="K21" s="124" t="e">
        <f>'C завтраками| Bed and breakfast'!#REF!*0.85</f>
        <v>#REF!</v>
      </c>
      <c r="L21" s="124" t="e">
        <f>'C завтраками| Bed and breakfast'!#REF!*0.85</f>
        <v>#REF!</v>
      </c>
      <c r="M21" s="124" t="e">
        <f>'C завтраками| Bed and breakfast'!#REF!*0.85</f>
        <v>#REF!</v>
      </c>
      <c r="N21" s="124" t="e">
        <f>'C завтраками| Bed and breakfast'!#REF!*0.85</f>
        <v>#REF!</v>
      </c>
      <c r="O21" s="124" t="e">
        <f>'C завтраками| Bed and breakfast'!#REF!*0.85</f>
        <v>#REF!</v>
      </c>
      <c r="P21" s="124" t="e">
        <f>'C завтраками| Bed and breakfast'!#REF!*0.85</f>
        <v>#REF!</v>
      </c>
      <c r="Q21" s="124" t="e">
        <f>'C завтраками| Bed and breakfast'!#REF!*0.85</f>
        <v>#REF!</v>
      </c>
      <c r="R21" s="124" t="e">
        <f>'C завтраками| Bed and breakfast'!#REF!*0.85</f>
        <v>#REF!</v>
      </c>
      <c r="S21" s="124" t="e">
        <f>'C завтраками| Bed and breakfast'!#REF!*0.85</f>
        <v>#REF!</v>
      </c>
      <c r="T21" s="124" t="e">
        <f>'C завтраками| Bed and breakfast'!#REF!*0.85</f>
        <v>#REF!</v>
      </c>
      <c r="U21" s="124" t="e">
        <f>'C завтраками| Bed and breakfast'!#REF!*0.85</f>
        <v>#REF!</v>
      </c>
      <c r="V21" s="124" t="e">
        <f>'C завтраками| Bed and breakfast'!#REF!*0.85</f>
        <v>#REF!</v>
      </c>
      <c r="W21" s="124" t="e">
        <f>'C завтраками| Bed and breakfast'!#REF!*0.85</f>
        <v>#REF!</v>
      </c>
      <c r="X21" s="124" t="e">
        <f>'C завтраками| Bed and breakfast'!#REF!*0.85</f>
        <v>#REF!</v>
      </c>
      <c r="Y21" s="124" t="e">
        <f>'C завтраками| Bed and breakfast'!#REF!*0.85</f>
        <v>#REF!</v>
      </c>
      <c r="Z21" s="124" t="e">
        <f>'C завтраками| Bed and breakfast'!#REF!*0.85</f>
        <v>#REF!</v>
      </c>
      <c r="AA21" s="124" t="e">
        <f>'C завтраками| Bed and breakfast'!#REF!*0.85</f>
        <v>#REF!</v>
      </c>
      <c r="AB21" s="124" t="e">
        <f>'C завтраками| Bed and breakfast'!#REF!*0.85</f>
        <v>#REF!</v>
      </c>
      <c r="AC21" s="124" t="e">
        <f>'C завтраками| Bed and breakfast'!#REF!*0.85</f>
        <v>#REF!</v>
      </c>
      <c r="AD21" s="124" t="e">
        <f>'C завтраками| Bed and breakfast'!#REF!*0.85</f>
        <v>#REF!</v>
      </c>
      <c r="AE21" s="124" t="e">
        <f>'C завтраками| Bed and breakfast'!#REF!*0.85</f>
        <v>#REF!</v>
      </c>
      <c r="AF21" s="124" t="e">
        <f>'C завтраками| Bed and breakfast'!#REF!*0.85</f>
        <v>#REF!</v>
      </c>
      <c r="AG21" s="124" t="e">
        <f>'C завтраками| Bed and breakfast'!#REF!*0.85</f>
        <v>#REF!</v>
      </c>
      <c r="AH21" s="124" t="e">
        <f>'C завтраками| Bed and breakfast'!#REF!*0.85</f>
        <v>#REF!</v>
      </c>
      <c r="AI21" s="124" t="e">
        <f>'C завтраками| Bed and breakfast'!#REF!*0.85</f>
        <v>#REF!</v>
      </c>
      <c r="AJ21" s="124" t="e">
        <f>'C завтраками| Bed and breakfast'!#REF!*0.85</f>
        <v>#REF!</v>
      </c>
      <c r="AK21" s="124" t="e">
        <f>'C завтраками| Bed and breakfast'!#REF!*0.85</f>
        <v>#REF!</v>
      </c>
      <c r="AL21" s="124" t="e">
        <f>'C завтраками| Bed and breakfast'!#REF!*0.85</f>
        <v>#REF!</v>
      </c>
      <c r="AM21" s="124" t="e">
        <f>'C завтраками| Bed and breakfast'!#REF!*0.85</f>
        <v>#REF!</v>
      </c>
      <c r="AN21" s="124" t="e">
        <f>'C завтраками| Bed and breakfast'!#REF!*0.85</f>
        <v>#REF!</v>
      </c>
      <c r="AO21" s="124" t="e">
        <f>'C завтраками| Bed and breakfast'!#REF!*0.85</f>
        <v>#REF!</v>
      </c>
    </row>
    <row r="22" spans="1:41" ht="10.35" customHeight="1" x14ac:dyDescent="0.2">
      <c r="A22" s="158"/>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row>
    <row r="23" spans="1:41" ht="10.35" customHeight="1" x14ac:dyDescent="0.2">
      <c r="A23" s="107"/>
      <c r="B23" s="125"/>
      <c r="C23" s="125"/>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N23" s="125"/>
      <c r="AO23" s="125"/>
    </row>
    <row r="24" spans="1:41" ht="25.5" customHeight="1" x14ac:dyDescent="0.2">
      <c r="A24" s="157" t="s">
        <v>163</v>
      </c>
      <c r="B24" s="125"/>
      <c r="C24" s="125"/>
      <c r="D24" s="125"/>
      <c r="E24" s="125"/>
      <c r="F24" s="125"/>
      <c r="G24" s="125"/>
      <c r="H24" s="125"/>
      <c r="I24" s="125"/>
      <c r="J24" s="125"/>
      <c r="K24" s="89" t="e">
        <f>K4</f>
        <v>#REF!</v>
      </c>
      <c r="L24" s="89" t="e">
        <f t="shared" ref="L24:Q24" si="0">L4</f>
        <v>#REF!</v>
      </c>
      <c r="M24" s="123" t="e">
        <f t="shared" si="0"/>
        <v>#REF!</v>
      </c>
      <c r="N24" s="123" t="e">
        <f t="shared" si="0"/>
        <v>#REF!</v>
      </c>
      <c r="O24" s="123" t="e">
        <f t="shared" si="0"/>
        <v>#REF!</v>
      </c>
      <c r="P24" s="123" t="e">
        <f t="shared" si="0"/>
        <v>#REF!</v>
      </c>
      <c r="Q24" s="123" t="e">
        <f t="shared" si="0"/>
        <v>#REF!</v>
      </c>
      <c r="R24" s="123" t="e">
        <f t="shared" ref="R24:T25" si="1">R4</f>
        <v>#REF!</v>
      </c>
      <c r="S24" s="167" t="e">
        <f t="shared" si="1"/>
        <v>#REF!</v>
      </c>
      <c r="T24" s="167" t="e">
        <f t="shared" si="1"/>
        <v>#REF!</v>
      </c>
      <c r="U24" s="167" t="e">
        <f t="shared" ref="U24:AA24" si="2">U4</f>
        <v>#REF!</v>
      </c>
      <c r="V24" s="167" t="e">
        <f t="shared" si="2"/>
        <v>#REF!</v>
      </c>
      <c r="W24" s="167" t="e">
        <f t="shared" si="2"/>
        <v>#REF!</v>
      </c>
      <c r="X24" s="167" t="e">
        <f t="shared" si="2"/>
        <v>#REF!</v>
      </c>
      <c r="Y24" s="167" t="e">
        <f t="shared" si="2"/>
        <v>#REF!</v>
      </c>
      <c r="Z24" s="167" t="e">
        <f t="shared" si="2"/>
        <v>#REF!</v>
      </c>
      <c r="AA24" s="167" t="e">
        <f t="shared" si="2"/>
        <v>#REF!</v>
      </c>
      <c r="AB24" s="167" t="e">
        <f t="shared" ref="AB24:AO24" si="3">AB4</f>
        <v>#REF!</v>
      </c>
      <c r="AC24" s="155" t="e">
        <f t="shared" si="3"/>
        <v>#REF!</v>
      </c>
      <c r="AD24" s="155" t="e">
        <f t="shared" si="3"/>
        <v>#REF!</v>
      </c>
      <c r="AE24" s="155" t="e">
        <f t="shared" si="3"/>
        <v>#REF!</v>
      </c>
      <c r="AF24" s="167" t="e">
        <f t="shared" si="3"/>
        <v>#REF!</v>
      </c>
      <c r="AG24" s="167" t="e">
        <f t="shared" si="3"/>
        <v>#REF!</v>
      </c>
      <c r="AH24" s="167" t="e">
        <f t="shared" si="3"/>
        <v>#REF!</v>
      </c>
      <c r="AI24" s="167" t="e">
        <f t="shared" si="3"/>
        <v>#REF!</v>
      </c>
      <c r="AJ24" s="167" t="e">
        <f t="shared" si="3"/>
        <v>#REF!</v>
      </c>
      <c r="AK24" s="167" t="e">
        <f t="shared" si="3"/>
        <v>#REF!</v>
      </c>
      <c r="AL24" s="167" t="e">
        <f t="shared" si="3"/>
        <v>#REF!</v>
      </c>
      <c r="AM24" s="167" t="e">
        <f t="shared" si="3"/>
        <v>#REF!</v>
      </c>
      <c r="AN24" s="155" t="e">
        <f t="shared" si="3"/>
        <v>#REF!</v>
      </c>
      <c r="AO24" s="155" t="e">
        <f t="shared" si="3"/>
        <v>#REF!</v>
      </c>
    </row>
    <row r="25" spans="1:41" s="34" customFormat="1" ht="24.6" customHeight="1" x14ac:dyDescent="0.2">
      <c r="A25" s="67" t="s">
        <v>124</v>
      </c>
      <c r="B25" s="123" t="e">
        <f t="shared" ref="B25:J25" si="4">B5</f>
        <v>#REF!</v>
      </c>
      <c r="C25" s="123" t="e">
        <f t="shared" si="4"/>
        <v>#REF!</v>
      </c>
      <c r="D25" s="123" t="e">
        <f t="shared" si="4"/>
        <v>#REF!</v>
      </c>
      <c r="E25" s="123" t="e">
        <f t="shared" si="4"/>
        <v>#REF!</v>
      </c>
      <c r="F25" s="123" t="e">
        <f t="shared" si="4"/>
        <v>#REF!</v>
      </c>
      <c r="G25" s="123" t="e">
        <f t="shared" si="4"/>
        <v>#REF!</v>
      </c>
      <c r="H25" s="123" t="e">
        <f t="shared" si="4"/>
        <v>#REF!</v>
      </c>
      <c r="I25" s="123" t="e">
        <f t="shared" si="4"/>
        <v>#REF!</v>
      </c>
      <c r="J25" s="123" t="e">
        <f t="shared" si="4"/>
        <v>#REF!</v>
      </c>
      <c r="K25" s="89" t="e">
        <f>K5</f>
        <v>#REF!</v>
      </c>
      <c r="L25" s="89" t="e">
        <f t="shared" ref="L25:Q25" si="5">L5</f>
        <v>#REF!</v>
      </c>
      <c r="M25" s="123" t="e">
        <f t="shared" si="5"/>
        <v>#REF!</v>
      </c>
      <c r="N25" s="123" t="e">
        <f t="shared" si="5"/>
        <v>#REF!</v>
      </c>
      <c r="O25" s="123" t="e">
        <f t="shared" si="5"/>
        <v>#REF!</v>
      </c>
      <c r="P25" s="123" t="e">
        <f t="shared" si="5"/>
        <v>#REF!</v>
      </c>
      <c r="Q25" s="123" t="e">
        <f t="shared" si="5"/>
        <v>#REF!</v>
      </c>
      <c r="R25" s="123" t="e">
        <f t="shared" si="1"/>
        <v>#REF!</v>
      </c>
      <c r="S25" s="167" t="e">
        <f t="shared" si="1"/>
        <v>#REF!</v>
      </c>
      <c r="T25" s="167" t="e">
        <f t="shared" si="1"/>
        <v>#REF!</v>
      </c>
      <c r="U25" s="167" t="e">
        <f t="shared" ref="U25:AA25" si="6">U5</f>
        <v>#REF!</v>
      </c>
      <c r="V25" s="167" t="e">
        <f t="shared" si="6"/>
        <v>#REF!</v>
      </c>
      <c r="W25" s="167" t="e">
        <f t="shared" si="6"/>
        <v>#REF!</v>
      </c>
      <c r="X25" s="167" t="e">
        <f t="shared" si="6"/>
        <v>#REF!</v>
      </c>
      <c r="Y25" s="167" t="e">
        <f t="shared" si="6"/>
        <v>#REF!</v>
      </c>
      <c r="Z25" s="167" t="e">
        <f t="shared" si="6"/>
        <v>#REF!</v>
      </c>
      <c r="AA25" s="167" t="e">
        <f t="shared" si="6"/>
        <v>#REF!</v>
      </c>
      <c r="AB25" s="167" t="e">
        <f t="shared" ref="AB25:AO25" si="7">AB5</f>
        <v>#REF!</v>
      </c>
      <c r="AC25" s="155" t="e">
        <f t="shared" si="7"/>
        <v>#REF!</v>
      </c>
      <c r="AD25" s="155" t="e">
        <f t="shared" si="7"/>
        <v>#REF!</v>
      </c>
      <c r="AE25" s="155" t="e">
        <f t="shared" si="7"/>
        <v>#REF!</v>
      </c>
      <c r="AF25" s="167" t="e">
        <f t="shared" si="7"/>
        <v>#REF!</v>
      </c>
      <c r="AG25" s="167" t="e">
        <f t="shared" si="7"/>
        <v>#REF!</v>
      </c>
      <c r="AH25" s="167" t="e">
        <f t="shared" si="7"/>
        <v>#REF!</v>
      </c>
      <c r="AI25" s="167" t="e">
        <f t="shared" si="7"/>
        <v>#REF!</v>
      </c>
      <c r="AJ25" s="167" t="e">
        <f t="shared" si="7"/>
        <v>#REF!</v>
      </c>
      <c r="AK25" s="167" t="e">
        <f t="shared" si="7"/>
        <v>#REF!</v>
      </c>
      <c r="AL25" s="167" t="e">
        <f t="shared" si="7"/>
        <v>#REF!</v>
      </c>
      <c r="AM25" s="167" t="e">
        <f t="shared" si="7"/>
        <v>#REF!</v>
      </c>
      <c r="AN25" s="155" t="e">
        <f t="shared" si="7"/>
        <v>#REF!</v>
      </c>
      <c r="AO25" s="155" t="e">
        <f t="shared" si="7"/>
        <v>#REF!</v>
      </c>
    </row>
    <row r="26" spans="1:41" x14ac:dyDescent="0.2">
      <c r="A26" s="97" t="s">
        <v>136</v>
      </c>
      <c r="AL26" s="99"/>
      <c r="AM26" s="99"/>
      <c r="AN26" s="99"/>
      <c r="AO26" s="99"/>
    </row>
    <row r="27" spans="1:41" x14ac:dyDescent="0.2">
      <c r="A27" s="98">
        <v>1</v>
      </c>
      <c r="B27" s="124" t="e">
        <f t="shared" ref="B27:J28" si="8">B7*0.87</f>
        <v>#REF!</v>
      </c>
      <c r="C27" s="124" t="e">
        <f t="shared" si="8"/>
        <v>#REF!</v>
      </c>
      <c r="D27" s="124" t="e">
        <f t="shared" si="8"/>
        <v>#REF!</v>
      </c>
      <c r="E27" s="124" t="e">
        <f t="shared" si="8"/>
        <v>#REF!</v>
      </c>
      <c r="F27" s="124" t="e">
        <f t="shared" si="8"/>
        <v>#REF!</v>
      </c>
      <c r="G27" s="124" t="e">
        <f t="shared" si="8"/>
        <v>#REF!</v>
      </c>
      <c r="H27" s="124" t="e">
        <f t="shared" si="8"/>
        <v>#REF!</v>
      </c>
      <c r="I27" s="124" t="e">
        <f t="shared" si="8"/>
        <v>#REF!</v>
      </c>
      <c r="J27" s="124" t="e">
        <f t="shared" si="8"/>
        <v>#REF!</v>
      </c>
      <c r="K27" s="124" t="e">
        <f>ROUNDUP(K7*0.87,)</f>
        <v>#REF!</v>
      </c>
      <c r="L27" s="124" t="e">
        <f t="shared" ref="L27:Q27" si="9">ROUNDUP(L7*0.87,)</f>
        <v>#REF!</v>
      </c>
      <c r="M27" s="124" t="e">
        <f t="shared" si="9"/>
        <v>#REF!</v>
      </c>
      <c r="N27" s="124" t="e">
        <f t="shared" si="9"/>
        <v>#REF!</v>
      </c>
      <c r="O27" s="124" t="e">
        <f t="shared" si="9"/>
        <v>#REF!</v>
      </c>
      <c r="P27" s="124" t="e">
        <f t="shared" si="9"/>
        <v>#REF!</v>
      </c>
      <c r="Q27" s="124" t="e">
        <f t="shared" si="9"/>
        <v>#REF!</v>
      </c>
      <c r="R27" s="124" t="e">
        <f t="shared" ref="R27:T28" si="10">ROUNDUP(R7*0.87,)</f>
        <v>#REF!</v>
      </c>
      <c r="S27" s="124" t="e">
        <f t="shared" si="10"/>
        <v>#REF!</v>
      </c>
      <c r="T27" s="124" t="e">
        <f t="shared" si="10"/>
        <v>#REF!</v>
      </c>
      <c r="U27" s="124" t="e">
        <f t="shared" ref="U27:AA27" si="11">ROUNDUP(U7*0.87,)</f>
        <v>#REF!</v>
      </c>
      <c r="V27" s="124" t="e">
        <f t="shared" si="11"/>
        <v>#REF!</v>
      </c>
      <c r="W27" s="124" t="e">
        <f t="shared" si="11"/>
        <v>#REF!</v>
      </c>
      <c r="X27" s="124" t="e">
        <f t="shared" si="11"/>
        <v>#REF!</v>
      </c>
      <c r="Y27" s="124" t="e">
        <f t="shared" si="11"/>
        <v>#REF!</v>
      </c>
      <c r="Z27" s="124" t="e">
        <f t="shared" si="11"/>
        <v>#REF!</v>
      </c>
      <c r="AA27" s="124" t="e">
        <f t="shared" si="11"/>
        <v>#REF!</v>
      </c>
      <c r="AB27" s="124" t="e">
        <f t="shared" ref="AB27:AO27" si="12">ROUNDUP(AB7*0.87,)</f>
        <v>#REF!</v>
      </c>
      <c r="AC27" s="124" t="e">
        <f t="shared" si="12"/>
        <v>#REF!</v>
      </c>
      <c r="AD27" s="124" t="e">
        <f t="shared" si="12"/>
        <v>#REF!</v>
      </c>
      <c r="AE27" s="124" t="e">
        <f t="shared" si="12"/>
        <v>#REF!</v>
      </c>
      <c r="AF27" s="124" t="e">
        <f t="shared" si="12"/>
        <v>#REF!</v>
      </c>
      <c r="AG27" s="124" t="e">
        <f t="shared" si="12"/>
        <v>#REF!</v>
      </c>
      <c r="AH27" s="124" t="e">
        <f t="shared" si="12"/>
        <v>#REF!</v>
      </c>
      <c r="AI27" s="124" t="e">
        <f t="shared" si="12"/>
        <v>#REF!</v>
      </c>
      <c r="AJ27" s="124" t="e">
        <f t="shared" si="12"/>
        <v>#REF!</v>
      </c>
      <c r="AK27" s="124" t="e">
        <f t="shared" si="12"/>
        <v>#REF!</v>
      </c>
      <c r="AL27" s="176" t="e">
        <f t="shared" si="12"/>
        <v>#REF!</v>
      </c>
      <c r="AM27" s="176" t="e">
        <f t="shared" si="12"/>
        <v>#REF!</v>
      </c>
      <c r="AN27" s="176" t="e">
        <f t="shared" si="12"/>
        <v>#REF!</v>
      </c>
      <c r="AO27" s="176" t="e">
        <f t="shared" si="12"/>
        <v>#REF!</v>
      </c>
    </row>
    <row r="28" spans="1:41" x14ac:dyDescent="0.2">
      <c r="A28" s="98">
        <v>2</v>
      </c>
      <c r="B28" s="124" t="e">
        <f t="shared" si="8"/>
        <v>#REF!</v>
      </c>
      <c r="C28" s="124" t="e">
        <f t="shared" si="8"/>
        <v>#REF!</v>
      </c>
      <c r="D28" s="124" t="e">
        <f t="shared" si="8"/>
        <v>#REF!</v>
      </c>
      <c r="E28" s="124" t="e">
        <f t="shared" si="8"/>
        <v>#REF!</v>
      </c>
      <c r="F28" s="124" t="e">
        <f t="shared" si="8"/>
        <v>#REF!</v>
      </c>
      <c r="G28" s="124" t="e">
        <f t="shared" si="8"/>
        <v>#REF!</v>
      </c>
      <c r="H28" s="124" t="e">
        <f t="shared" si="8"/>
        <v>#REF!</v>
      </c>
      <c r="I28" s="124" t="e">
        <f t="shared" si="8"/>
        <v>#REF!</v>
      </c>
      <c r="J28" s="124" t="e">
        <f t="shared" si="8"/>
        <v>#REF!</v>
      </c>
      <c r="K28" s="124" t="e">
        <f t="shared" ref="K28:K41" si="13">ROUNDUP(K8*0.87,)</f>
        <v>#REF!</v>
      </c>
      <c r="L28" s="124" t="e">
        <f t="shared" ref="L28:Q28" si="14">ROUNDUP(L8*0.87,)</f>
        <v>#REF!</v>
      </c>
      <c r="M28" s="124" t="e">
        <f t="shared" si="14"/>
        <v>#REF!</v>
      </c>
      <c r="N28" s="124" t="e">
        <f t="shared" si="14"/>
        <v>#REF!</v>
      </c>
      <c r="O28" s="124" t="e">
        <f t="shared" si="14"/>
        <v>#REF!</v>
      </c>
      <c r="P28" s="124" t="e">
        <f t="shared" si="14"/>
        <v>#REF!</v>
      </c>
      <c r="Q28" s="124" t="e">
        <f t="shared" si="14"/>
        <v>#REF!</v>
      </c>
      <c r="R28" s="124" t="e">
        <f t="shared" si="10"/>
        <v>#REF!</v>
      </c>
      <c r="S28" s="124" t="e">
        <f t="shared" si="10"/>
        <v>#REF!</v>
      </c>
      <c r="T28" s="124" t="e">
        <f t="shared" si="10"/>
        <v>#REF!</v>
      </c>
      <c r="U28" s="124" t="e">
        <f t="shared" ref="U28:AA28" si="15">ROUNDUP(U8*0.87,)</f>
        <v>#REF!</v>
      </c>
      <c r="V28" s="124" t="e">
        <f t="shared" si="15"/>
        <v>#REF!</v>
      </c>
      <c r="W28" s="124" t="e">
        <f t="shared" si="15"/>
        <v>#REF!</v>
      </c>
      <c r="X28" s="124" t="e">
        <f t="shared" si="15"/>
        <v>#REF!</v>
      </c>
      <c r="Y28" s="124" t="e">
        <f t="shared" si="15"/>
        <v>#REF!</v>
      </c>
      <c r="Z28" s="124" t="e">
        <f t="shared" si="15"/>
        <v>#REF!</v>
      </c>
      <c r="AA28" s="124" t="e">
        <f t="shared" si="15"/>
        <v>#REF!</v>
      </c>
      <c r="AB28" s="124" t="e">
        <f t="shared" ref="AB28:AO28" si="16">ROUNDUP(AB8*0.87,)</f>
        <v>#REF!</v>
      </c>
      <c r="AC28" s="124" t="e">
        <f t="shared" si="16"/>
        <v>#REF!</v>
      </c>
      <c r="AD28" s="124" t="e">
        <f t="shared" si="16"/>
        <v>#REF!</v>
      </c>
      <c r="AE28" s="124" t="e">
        <f t="shared" si="16"/>
        <v>#REF!</v>
      </c>
      <c r="AF28" s="124" t="e">
        <f t="shared" si="16"/>
        <v>#REF!</v>
      </c>
      <c r="AG28" s="124" t="e">
        <f t="shared" si="16"/>
        <v>#REF!</v>
      </c>
      <c r="AH28" s="124" t="e">
        <f t="shared" si="16"/>
        <v>#REF!</v>
      </c>
      <c r="AI28" s="124" t="e">
        <f t="shared" si="16"/>
        <v>#REF!</v>
      </c>
      <c r="AJ28" s="124" t="e">
        <f t="shared" si="16"/>
        <v>#REF!</v>
      </c>
      <c r="AK28" s="124" t="e">
        <f t="shared" si="16"/>
        <v>#REF!</v>
      </c>
      <c r="AL28" s="176" t="e">
        <f t="shared" si="16"/>
        <v>#REF!</v>
      </c>
      <c r="AM28" s="176" t="e">
        <f t="shared" si="16"/>
        <v>#REF!</v>
      </c>
      <c r="AN28" s="176" t="e">
        <f t="shared" si="16"/>
        <v>#REF!</v>
      </c>
      <c r="AO28" s="176" t="e">
        <f t="shared" si="16"/>
        <v>#REF!</v>
      </c>
    </row>
    <row r="29" spans="1:41" x14ac:dyDescent="0.2">
      <c r="A29" s="106" t="s">
        <v>147</v>
      </c>
      <c r="B29" s="124"/>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76"/>
      <c r="AM29" s="176"/>
      <c r="AN29" s="176"/>
      <c r="AO29" s="176"/>
    </row>
    <row r="30" spans="1:41" x14ac:dyDescent="0.2">
      <c r="A30" s="98">
        <v>1</v>
      </c>
      <c r="B30" s="124" t="e">
        <f t="shared" ref="B30:J31" si="17">B10*0.87</f>
        <v>#REF!</v>
      </c>
      <c r="C30" s="124" t="e">
        <f t="shared" si="17"/>
        <v>#REF!</v>
      </c>
      <c r="D30" s="124" t="e">
        <f t="shared" si="17"/>
        <v>#REF!</v>
      </c>
      <c r="E30" s="124" t="e">
        <f t="shared" si="17"/>
        <v>#REF!</v>
      </c>
      <c r="F30" s="124" t="e">
        <f t="shared" si="17"/>
        <v>#REF!</v>
      </c>
      <c r="G30" s="124" t="e">
        <f t="shared" si="17"/>
        <v>#REF!</v>
      </c>
      <c r="H30" s="124" t="e">
        <f t="shared" si="17"/>
        <v>#REF!</v>
      </c>
      <c r="I30" s="124" t="e">
        <f t="shared" si="17"/>
        <v>#REF!</v>
      </c>
      <c r="J30" s="124" t="e">
        <f t="shared" si="17"/>
        <v>#REF!</v>
      </c>
      <c r="K30" s="124" t="e">
        <f t="shared" si="13"/>
        <v>#REF!</v>
      </c>
      <c r="L30" s="124" t="e">
        <f t="shared" ref="L30:Q30" si="18">ROUNDUP(L10*0.87,)</f>
        <v>#REF!</v>
      </c>
      <c r="M30" s="124" t="e">
        <f t="shared" si="18"/>
        <v>#REF!</v>
      </c>
      <c r="N30" s="124" t="e">
        <f t="shared" si="18"/>
        <v>#REF!</v>
      </c>
      <c r="O30" s="124" t="e">
        <f t="shared" si="18"/>
        <v>#REF!</v>
      </c>
      <c r="P30" s="124" t="e">
        <f t="shared" si="18"/>
        <v>#REF!</v>
      </c>
      <c r="Q30" s="124" t="e">
        <f t="shared" si="18"/>
        <v>#REF!</v>
      </c>
      <c r="R30" s="124" t="e">
        <f t="shared" ref="R30:T31" si="19">ROUNDUP(R10*0.87,)</f>
        <v>#REF!</v>
      </c>
      <c r="S30" s="124" t="e">
        <f t="shared" si="19"/>
        <v>#REF!</v>
      </c>
      <c r="T30" s="124" t="e">
        <f t="shared" si="19"/>
        <v>#REF!</v>
      </c>
      <c r="U30" s="124" t="e">
        <f t="shared" ref="U30:AA30" si="20">ROUNDUP(U10*0.87,)</f>
        <v>#REF!</v>
      </c>
      <c r="V30" s="124" t="e">
        <f t="shared" si="20"/>
        <v>#REF!</v>
      </c>
      <c r="W30" s="124" t="e">
        <f t="shared" si="20"/>
        <v>#REF!</v>
      </c>
      <c r="X30" s="124" t="e">
        <f t="shared" si="20"/>
        <v>#REF!</v>
      </c>
      <c r="Y30" s="124" t="e">
        <f t="shared" si="20"/>
        <v>#REF!</v>
      </c>
      <c r="Z30" s="124" t="e">
        <f t="shared" si="20"/>
        <v>#REF!</v>
      </c>
      <c r="AA30" s="124" t="e">
        <f t="shared" si="20"/>
        <v>#REF!</v>
      </c>
      <c r="AB30" s="124" t="e">
        <f t="shared" ref="AB30:AO30" si="21">ROUNDUP(AB10*0.87,)</f>
        <v>#REF!</v>
      </c>
      <c r="AC30" s="124" t="e">
        <f t="shared" si="21"/>
        <v>#REF!</v>
      </c>
      <c r="AD30" s="124" t="e">
        <f t="shared" si="21"/>
        <v>#REF!</v>
      </c>
      <c r="AE30" s="124" t="e">
        <f t="shared" si="21"/>
        <v>#REF!</v>
      </c>
      <c r="AF30" s="124" t="e">
        <f t="shared" si="21"/>
        <v>#REF!</v>
      </c>
      <c r="AG30" s="124" t="e">
        <f t="shared" si="21"/>
        <v>#REF!</v>
      </c>
      <c r="AH30" s="124" t="e">
        <f t="shared" si="21"/>
        <v>#REF!</v>
      </c>
      <c r="AI30" s="124" t="e">
        <f t="shared" si="21"/>
        <v>#REF!</v>
      </c>
      <c r="AJ30" s="124" t="e">
        <f t="shared" si="21"/>
        <v>#REF!</v>
      </c>
      <c r="AK30" s="124" t="e">
        <f t="shared" si="21"/>
        <v>#REF!</v>
      </c>
      <c r="AL30" s="176" t="e">
        <f t="shared" si="21"/>
        <v>#REF!</v>
      </c>
      <c r="AM30" s="176" t="e">
        <f t="shared" si="21"/>
        <v>#REF!</v>
      </c>
      <c r="AN30" s="176" t="e">
        <f t="shared" si="21"/>
        <v>#REF!</v>
      </c>
      <c r="AO30" s="176" t="e">
        <f t="shared" si="21"/>
        <v>#REF!</v>
      </c>
    </row>
    <row r="31" spans="1:41" x14ac:dyDescent="0.2">
      <c r="A31" s="98">
        <v>2</v>
      </c>
      <c r="B31" s="124" t="e">
        <f t="shared" si="17"/>
        <v>#REF!</v>
      </c>
      <c r="C31" s="124" t="e">
        <f t="shared" si="17"/>
        <v>#REF!</v>
      </c>
      <c r="D31" s="124" t="e">
        <f t="shared" si="17"/>
        <v>#REF!</v>
      </c>
      <c r="E31" s="124" t="e">
        <f t="shared" si="17"/>
        <v>#REF!</v>
      </c>
      <c r="F31" s="124" t="e">
        <f t="shared" si="17"/>
        <v>#REF!</v>
      </c>
      <c r="G31" s="124" t="e">
        <f t="shared" si="17"/>
        <v>#REF!</v>
      </c>
      <c r="H31" s="124" t="e">
        <f t="shared" si="17"/>
        <v>#REF!</v>
      </c>
      <c r="I31" s="124" t="e">
        <f t="shared" si="17"/>
        <v>#REF!</v>
      </c>
      <c r="J31" s="124" t="e">
        <f t="shared" si="17"/>
        <v>#REF!</v>
      </c>
      <c r="K31" s="124" t="e">
        <f t="shared" si="13"/>
        <v>#REF!</v>
      </c>
      <c r="L31" s="124" t="e">
        <f t="shared" ref="L31:Q31" si="22">ROUNDUP(L11*0.87,)</f>
        <v>#REF!</v>
      </c>
      <c r="M31" s="124" t="e">
        <f t="shared" si="22"/>
        <v>#REF!</v>
      </c>
      <c r="N31" s="124" t="e">
        <f t="shared" si="22"/>
        <v>#REF!</v>
      </c>
      <c r="O31" s="124" t="e">
        <f t="shared" si="22"/>
        <v>#REF!</v>
      </c>
      <c r="P31" s="124" t="e">
        <f t="shared" si="22"/>
        <v>#REF!</v>
      </c>
      <c r="Q31" s="124" t="e">
        <f t="shared" si="22"/>
        <v>#REF!</v>
      </c>
      <c r="R31" s="124" t="e">
        <f t="shared" si="19"/>
        <v>#REF!</v>
      </c>
      <c r="S31" s="124" t="e">
        <f t="shared" si="19"/>
        <v>#REF!</v>
      </c>
      <c r="T31" s="124" t="e">
        <f t="shared" si="19"/>
        <v>#REF!</v>
      </c>
      <c r="U31" s="124" t="e">
        <f t="shared" ref="U31:AA31" si="23">ROUNDUP(U11*0.87,)</f>
        <v>#REF!</v>
      </c>
      <c r="V31" s="124" t="e">
        <f t="shared" si="23"/>
        <v>#REF!</v>
      </c>
      <c r="W31" s="124" t="e">
        <f t="shared" si="23"/>
        <v>#REF!</v>
      </c>
      <c r="X31" s="124" t="e">
        <f t="shared" si="23"/>
        <v>#REF!</v>
      </c>
      <c r="Y31" s="124" t="e">
        <f t="shared" si="23"/>
        <v>#REF!</v>
      </c>
      <c r="Z31" s="124" t="e">
        <f t="shared" si="23"/>
        <v>#REF!</v>
      </c>
      <c r="AA31" s="124" t="e">
        <f t="shared" si="23"/>
        <v>#REF!</v>
      </c>
      <c r="AB31" s="124" t="e">
        <f t="shared" ref="AB31:AO31" si="24">ROUNDUP(AB11*0.87,)</f>
        <v>#REF!</v>
      </c>
      <c r="AC31" s="124" t="e">
        <f t="shared" si="24"/>
        <v>#REF!</v>
      </c>
      <c r="AD31" s="124" t="e">
        <f t="shared" si="24"/>
        <v>#REF!</v>
      </c>
      <c r="AE31" s="124" t="e">
        <f t="shared" si="24"/>
        <v>#REF!</v>
      </c>
      <c r="AF31" s="124" t="e">
        <f t="shared" si="24"/>
        <v>#REF!</v>
      </c>
      <c r="AG31" s="124" t="e">
        <f t="shared" si="24"/>
        <v>#REF!</v>
      </c>
      <c r="AH31" s="124" t="e">
        <f t="shared" si="24"/>
        <v>#REF!</v>
      </c>
      <c r="AI31" s="124" t="e">
        <f t="shared" si="24"/>
        <v>#REF!</v>
      </c>
      <c r="AJ31" s="124" t="e">
        <f t="shared" si="24"/>
        <v>#REF!</v>
      </c>
      <c r="AK31" s="124" t="e">
        <f t="shared" si="24"/>
        <v>#REF!</v>
      </c>
      <c r="AL31" s="176" t="e">
        <f t="shared" si="24"/>
        <v>#REF!</v>
      </c>
      <c r="AM31" s="176" t="e">
        <f t="shared" si="24"/>
        <v>#REF!</v>
      </c>
      <c r="AN31" s="176" t="e">
        <f t="shared" si="24"/>
        <v>#REF!</v>
      </c>
      <c r="AO31" s="176" t="e">
        <f t="shared" si="24"/>
        <v>#REF!</v>
      </c>
    </row>
    <row r="32" spans="1:41" x14ac:dyDescent="0.2">
      <c r="A32" s="97" t="s">
        <v>135</v>
      </c>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76"/>
      <c r="AM32" s="176"/>
      <c r="AN32" s="176"/>
      <c r="AO32" s="176"/>
    </row>
    <row r="33" spans="1:41" x14ac:dyDescent="0.2">
      <c r="A33" s="99">
        <v>1</v>
      </c>
      <c r="B33" s="124" t="e">
        <f t="shared" ref="B33:J34" si="25">B13*0.87</f>
        <v>#REF!</v>
      </c>
      <c r="C33" s="124" t="e">
        <f t="shared" si="25"/>
        <v>#REF!</v>
      </c>
      <c r="D33" s="124" t="e">
        <f t="shared" si="25"/>
        <v>#REF!</v>
      </c>
      <c r="E33" s="124" t="e">
        <f t="shared" si="25"/>
        <v>#REF!</v>
      </c>
      <c r="F33" s="124" t="e">
        <f t="shared" si="25"/>
        <v>#REF!</v>
      </c>
      <c r="G33" s="124" t="e">
        <f t="shared" si="25"/>
        <v>#REF!</v>
      </c>
      <c r="H33" s="124" t="e">
        <f t="shared" si="25"/>
        <v>#REF!</v>
      </c>
      <c r="I33" s="124" t="e">
        <f t="shared" si="25"/>
        <v>#REF!</v>
      </c>
      <c r="J33" s="124" t="e">
        <f t="shared" si="25"/>
        <v>#REF!</v>
      </c>
      <c r="K33" s="124" t="e">
        <f t="shared" si="13"/>
        <v>#REF!</v>
      </c>
      <c r="L33" s="124" t="e">
        <f t="shared" ref="L33:Q33" si="26">ROUNDUP(L13*0.87,)</f>
        <v>#REF!</v>
      </c>
      <c r="M33" s="124" t="e">
        <f t="shared" si="26"/>
        <v>#REF!</v>
      </c>
      <c r="N33" s="124" t="e">
        <f t="shared" si="26"/>
        <v>#REF!</v>
      </c>
      <c r="O33" s="124" t="e">
        <f t="shared" si="26"/>
        <v>#REF!</v>
      </c>
      <c r="P33" s="124" t="e">
        <f t="shared" si="26"/>
        <v>#REF!</v>
      </c>
      <c r="Q33" s="124" t="e">
        <f t="shared" si="26"/>
        <v>#REF!</v>
      </c>
      <c r="R33" s="124" t="e">
        <f t="shared" ref="R33:T34" si="27">ROUNDUP(R13*0.87,)</f>
        <v>#REF!</v>
      </c>
      <c r="S33" s="124" t="e">
        <f t="shared" si="27"/>
        <v>#REF!</v>
      </c>
      <c r="T33" s="124" t="e">
        <f t="shared" si="27"/>
        <v>#REF!</v>
      </c>
      <c r="U33" s="124" t="e">
        <f t="shared" ref="U33:AA33" si="28">ROUNDUP(U13*0.87,)</f>
        <v>#REF!</v>
      </c>
      <c r="V33" s="124" t="e">
        <f t="shared" si="28"/>
        <v>#REF!</v>
      </c>
      <c r="W33" s="124" t="e">
        <f t="shared" si="28"/>
        <v>#REF!</v>
      </c>
      <c r="X33" s="124" t="e">
        <f t="shared" si="28"/>
        <v>#REF!</v>
      </c>
      <c r="Y33" s="124" t="e">
        <f t="shared" si="28"/>
        <v>#REF!</v>
      </c>
      <c r="Z33" s="124" t="e">
        <f t="shared" si="28"/>
        <v>#REF!</v>
      </c>
      <c r="AA33" s="124" t="e">
        <f t="shared" si="28"/>
        <v>#REF!</v>
      </c>
      <c r="AB33" s="124" t="e">
        <f t="shared" ref="AB33:AO33" si="29">ROUNDUP(AB13*0.87,)</f>
        <v>#REF!</v>
      </c>
      <c r="AC33" s="124" t="e">
        <f t="shared" si="29"/>
        <v>#REF!</v>
      </c>
      <c r="AD33" s="124" t="e">
        <f t="shared" si="29"/>
        <v>#REF!</v>
      </c>
      <c r="AE33" s="124" t="e">
        <f t="shared" si="29"/>
        <v>#REF!</v>
      </c>
      <c r="AF33" s="124" t="e">
        <f t="shared" si="29"/>
        <v>#REF!</v>
      </c>
      <c r="AG33" s="124" t="e">
        <f t="shared" si="29"/>
        <v>#REF!</v>
      </c>
      <c r="AH33" s="124" t="e">
        <f t="shared" si="29"/>
        <v>#REF!</v>
      </c>
      <c r="AI33" s="124" t="e">
        <f t="shared" si="29"/>
        <v>#REF!</v>
      </c>
      <c r="AJ33" s="124" t="e">
        <f t="shared" si="29"/>
        <v>#REF!</v>
      </c>
      <c r="AK33" s="124" t="e">
        <f t="shared" si="29"/>
        <v>#REF!</v>
      </c>
      <c r="AL33" s="176" t="e">
        <f t="shared" si="29"/>
        <v>#REF!</v>
      </c>
      <c r="AM33" s="176" t="e">
        <f t="shared" si="29"/>
        <v>#REF!</v>
      </c>
      <c r="AN33" s="176" t="e">
        <f t="shared" si="29"/>
        <v>#REF!</v>
      </c>
      <c r="AO33" s="176" t="e">
        <f t="shared" si="29"/>
        <v>#REF!</v>
      </c>
    </row>
    <row r="34" spans="1:41" x14ac:dyDescent="0.2">
      <c r="A34" s="99">
        <v>2</v>
      </c>
      <c r="B34" s="124" t="e">
        <f t="shared" si="25"/>
        <v>#REF!</v>
      </c>
      <c r="C34" s="124" t="e">
        <f t="shared" si="25"/>
        <v>#REF!</v>
      </c>
      <c r="D34" s="124" t="e">
        <f t="shared" si="25"/>
        <v>#REF!</v>
      </c>
      <c r="E34" s="124" t="e">
        <f t="shared" si="25"/>
        <v>#REF!</v>
      </c>
      <c r="F34" s="124" t="e">
        <f t="shared" si="25"/>
        <v>#REF!</v>
      </c>
      <c r="G34" s="124" t="e">
        <f t="shared" si="25"/>
        <v>#REF!</v>
      </c>
      <c r="H34" s="124" t="e">
        <f t="shared" si="25"/>
        <v>#REF!</v>
      </c>
      <c r="I34" s="124" t="e">
        <f t="shared" si="25"/>
        <v>#REF!</v>
      </c>
      <c r="J34" s="124" t="e">
        <f t="shared" si="25"/>
        <v>#REF!</v>
      </c>
      <c r="K34" s="124" t="e">
        <f t="shared" si="13"/>
        <v>#REF!</v>
      </c>
      <c r="L34" s="124" t="e">
        <f t="shared" ref="L34:Q34" si="30">ROUNDUP(L14*0.87,)</f>
        <v>#REF!</v>
      </c>
      <c r="M34" s="124" t="e">
        <f t="shared" si="30"/>
        <v>#REF!</v>
      </c>
      <c r="N34" s="124" t="e">
        <f t="shared" si="30"/>
        <v>#REF!</v>
      </c>
      <c r="O34" s="124" t="e">
        <f t="shared" si="30"/>
        <v>#REF!</v>
      </c>
      <c r="P34" s="124" t="e">
        <f t="shared" si="30"/>
        <v>#REF!</v>
      </c>
      <c r="Q34" s="124" t="e">
        <f t="shared" si="30"/>
        <v>#REF!</v>
      </c>
      <c r="R34" s="124" t="e">
        <f t="shared" si="27"/>
        <v>#REF!</v>
      </c>
      <c r="S34" s="124" t="e">
        <f t="shared" si="27"/>
        <v>#REF!</v>
      </c>
      <c r="T34" s="124" t="e">
        <f t="shared" si="27"/>
        <v>#REF!</v>
      </c>
      <c r="U34" s="124" t="e">
        <f t="shared" ref="U34:AA34" si="31">ROUNDUP(U14*0.87,)</f>
        <v>#REF!</v>
      </c>
      <c r="V34" s="124" t="e">
        <f t="shared" si="31"/>
        <v>#REF!</v>
      </c>
      <c r="W34" s="124" t="e">
        <f t="shared" si="31"/>
        <v>#REF!</v>
      </c>
      <c r="X34" s="124" t="e">
        <f t="shared" si="31"/>
        <v>#REF!</v>
      </c>
      <c r="Y34" s="124" t="e">
        <f t="shared" si="31"/>
        <v>#REF!</v>
      </c>
      <c r="Z34" s="124" t="e">
        <f t="shared" si="31"/>
        <v>#REF!</v>
      </c>
      <c r="AA34" s="124" t="e">
        <f t="shared" si="31"/>
        <v>#REF!</v>
      </c>
      <c r="AB34" s="124" t="e">
        <f t="shared" ref="AB34:AO34" si="32">ROUNDUP(AB14*0.87,)</f>
        <v>#REF!</v>
      </c>
      <c r="AC34" s="124" t="e">
        <f t="shared" si="32"/>
        <v>#REF!</v>
      </c>
      <c r="AD34" s="124" t="e">
        <f t="shared" si="32"/>
        <v>#REF!</v>
      </c>
      <c r="AE34" s="124" t="e">
        <f t="shared" si="32"/>
        <v>#REF!</v>
      </c>
      <c r="AF34" s="124" t="e">
        <f t="shared" si="32"/>
        <v>#REF!</v>
      </c>
      <c r="AG34" s="124" t="e">
        <f t="shared" si="32"/>
        <v>#REF!</v>
      </c>
      <c r="AH34" s="124" t="e">
        <f t="shared" si="32"/>
        <v>#REF!</v>
      </c>
      <c r="AI34" s="124" t="e">
        <f t="shared" si="32"/>
        <v>#REF!</v>
      </c>
      <c r="AJ34" s="124" t="e">
        <f t="shared" si="32"/>
        <v>#REF!</v>
      </c>
      <c r="AK34" s="124" t="e">
        <f t="shared" si="32"/>
        <v>#REF!</v>
      </c>
      <c r="AL34" s="176" t="e">
        <f t="shared" si="32"/>
        <v>#REF!</v>
      </c>
      <c r="AM34" s="176" t="e">
        <f t="shared" si="32"/>
        <v>#REF!</v>
      </c>
      <c r="AN34" s="176" t="e">
        <f t="shared" si="32"/>
        <v>#REF!</v>
      </c>
      <c r="AO34" s="176" t="e">
        <f t="shared" si="32"/>
        <v>#REF!</v>
      </c>
    </row>
    <row r="35" spans="1:41" x14ac:dyDescent="0.2">
      <c r="A35" s="97" t="s">
        <v>137</v>
      </c>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77"/>
      <c r="AM35" s="177"/>
      <c r="AN35" s="177"/>
      <c r="AO35" s="177"/>
    </row>
    <row r="36" spans="1:41" x14ac:dyDescent="0.2">
      <c r="A36" s="99">
        <v>1</v>
      </c>
      <c r="B36" s="124" t="e">
        <f t="shared" ref="B36:J37" si="33">B16*0.87</f>
        <v>#REF!</v>
      </c>
      <c r="C36" s="124" t="e">
        <f t="shared" si="33"/>
        <v>#REF!</v>
      </c>
      <c r="D36" s="124" t="e">
        <f t="shared" si="33"/>
        <v>#REF!</v>
      </c>
      <c r="E36" s="124" t="e">
        <f t="shared" si="33"/>
        <v>#REF!</v>
      </c>
      <c r="F36" s="124" t="e">
        <f t="shared" si="33"/>
        <v>#REF!</v>
      </c>
      <c r="G36" s="124" t="e">
        <f t="shared" si="33"/>
        <v>#REF!</v>
      </c>
      <c r="H36" s="124" t="e">
        <f t="shared" si="33"/>
        <v>#REF!</v>
      </c>
      <c r="I36" s="124" t="e">
        <f t="shared" si="33"/>
        <v>#REF!</v>
      </c>
      <c r="J36" s="124" t="e">
        <f t="shared" si="33"/>
        <v>#REF!</v>
      </c>
      <c r="K36" s="124" t="e">
        <f t="shared" si="13"/>
        <v>#REF!</v>
      </c>
      <c r="L36" s="124" t="e">
        <f t="shared" ref="L36:Q36" si="34">ROUNDUP(L16*0.87,)</f>
        <v>#REF!</v>
      </c>
      <c r="M36" s="124" t="e">
        <f t="shared" si="34"/>
        <v>#REF!</v>
      </c>
      <c r="N36" s="124" t="e">
        <f t="shared" si="34"/>
        <v>#REF!</v>
      </c>
      <c r="O36" s="124" t="e">
        <f t="shared" si="34"/>
        <v>#REF!</v>
      </c>
      <c r="P36" s="124" t="e">
        <f t="shared" si="34"/>
        <v>#REF!</v>
      </c>
      <c r="Q36" s="124" t="e">
        <f t="shared" si="34"/>
        <v>#REF!</v>
      </c>
      <c r="R36" s="124" t="e">
        <f t="shared" ref="R36:T37" si="35">ROUNDUP(R16*0.87,)</f>
        <v>#REF!</v>
      </c>
      <c r="S36" s="124" t="e">
        <f t="shared" si="35"/>
        <v>#REF!</v>
      </c>
      <c r="T36" s="124" t="e">
        <f t="shared" si="35"/>
        <v>#REF!</v>
      </c>
      <c r="U36" s="124" t="e">
        <f t="shared" ref="U36:AA36" si="36">ROUNDUP(U16*0.87,)</f>
        <v>#REF!</v>
      </c>
      <c r="V36" s="124" t="e">
        <f t="shared" si="36"/>
        <v>#REF!</v>
      </c>
      <c r="W36" s="124" t="e">
        <f t="shared" si="36"/>
        <v>#REF!</v>
      </c>
      <c r="X36" s="124" t="e">
        <f t="shared" si="36"/>
        <v>#REF!</v>
      </c>
      <c r="Y36" s="124" t="e">
        <f t="shared" si="36"/>
        <v>#REF!</v>
      </c>
      <c r="Z36" s="124" t="e">
        <f t="shared" si="36"/>
        <v>#REF!</v>
      </c>
      <c r="AA36" s="124" t="e">
        <f t="shared" si="36"/>
        <v>#REF!</v>
      </c>
      <c r="AB36" s="124" t="e">
        <f t="shared" ref="AB36:AO36" si="37">ROUNDUP(AB16*0.87,)</f>
        <v>#REF!</v>
      </c>
      <c r="AC36" s="124" t="e">
        <f t="shared" si="37"/>
        <v>#REF!</v>
      </c>
      <c r="AD36" s="124" t="e">
        <f t="shared" si="37"/>
        <v>#REF!</v>
      </c>
      <c r="AE36" s="124" t="e">
        <f t="shared" si="37"/>
        <v>#REF!</v>
      </c>
      <c r="AF36" s="124" t="e">
        <f t="shared" si="37"/>
        <v>#REF!</v>
      </c>
      <c r="AG36" s="124" t="e">
        <f t="shared" si="37"/>
        <v>#REF!</v>
      </c>
      <c r="AH36" s="124" t="e">
        <f t="shared" si="37"/>
        <v>#REF!</v>
      </c>
      <c r="AI36" s="124" t="e">
        <f t="shared" si="37"/>
        <v>#REF!</v>
      </c>
      <c r="AJ36" s="124" t="e">
        <f t="shared" si="37"/>
        <v>#REF!</v>
      </c>
      <c r="AK36" s="124" t="e">
        <f t="shared" si="37"/>
        <v>#REF!</v>
      </c>
      <c r="AL36" s="176" t="e">
        <f t="shared" si="37"/>
        <v>#REF!</v>
      </c>
      <c r="AM36" s="176" t="e">
        <f t="shared" si="37"/>
        <v>#REF!</v>
      </c>
      <c r="AN36" s="176" t="e">
        <f t="shared" si="37"/>
        <v>#REF!</v>
      </c>
      <c r="AO36" s="176" t="e">
        <f t="shared" si="37"/>
        <v>#REF!</v>
      </c>
    </row>
    <row r="37" spans="1:41" x14ac:dyDescent="0.2">
      <c r="A37" s="99">
        <v>2</v>
      </c>
      <c r="B37" s="124" t="e">
        <f t="shared" si="33"/>
        <v>#REF!</v>
      </c>
      <c r="C37" s="124" t="e">
        <f t="shared" si="33"/>
        <v>#REF!</v>
      </c>
      <c r="D37" s="124" t="e">
        <f t="shared" si="33"/>
        <v>#REF!</v>
      </c>
      <c r="E37" s="124" t="e">
        <f t="shared" si="33"/>
        <v>#REF!</v>
      </c>
      <c r="F37" s="124" t="e">
        <f t="shared" si="33"/>
        <v>#REF!</v>
      </c>
      <c r="G37" s="124" t="e">
        <f t="shared" si="33"/>
        <v>#REF!</v>
      </c>
      <c r="H37" s="124" t="e">
        <f t="shared" si="33"/>
        <v>#REF!</v>
      </c>
      <c r="I37" s="124" t="e">
        <f t="shared" si="33"/>
        <v>#REF!</v>
      </c>
      <c r="J37" s="124" t="e">
        <f t="shared" si="33"/>
        <v>#REF!</v>
      </c>
      <c r="K37" s="124" t="e">
        <f t="shared" si="13"/>
        <v>#REF!</v>
      </c>
      <c r="L37" s="124" t="e">
        <f t="shared" ref="L37:Q37" si="38">ROUNDUP(L17*0.87,)</f>
        <v>#REF!</v>
      </c>
      <c r="M37" s="124" t="e">
        <f t="shared" si="38"/>
        <v>#REF!</v>
      </c>
      <c r="N37" s="124" t="e">
        <f t="shared" si="38"/>
        <v>#REF!</v>
      </c>
      <c r="O37" s="124" t="e">
        <f t="shared" si="38"/>
        <v>#REF!</v>
      </c>
      <c r="P37" s="124" t="e">
        <f t="shared" si="38"/>
        <v>#REF!</v>
      </c>
      <c r="Q37" s="124" t="e">
        <f t="shared" si="38"/>
        <v>#REF!</v>
      </c>
      <c r="R37" s="124" t="e">
        <f t="shared" si="35"/>
        <v>#REF!</v>
      </c>
      <c r="S37" s="124" t="e">
        <f t="shared" si="35"/>
        <v>#REF!</v>
      </c>
      <c r="T37" s="124" t="e">
        <f t="shared" si="35"/>
        <v>#REF!</v>
      </c>
      <c r="U37" s="124" t="e">
        <f t="shared" ref="U37:AA37" si="39">ROUNDUP(U17*0.87,)</f>
        <v>#REF!</v>
      </c>
      <c r="V37" s="124" t="e">
        <f t="shared" si="39"/>
        <v>#REF!</v>
      </c>
      <c r="W37" s="124" t="e">
        <f t="shared" si="39"/>
        <v>#REF!</v>
      </c>
      <c r="X37" s="124" t="e">
        <f t="shared" si="39"/>
        <v>#REF!</v>
      </c>
      <c r="Y37" s="124" t="e">
        <f t="shared" si="39"/>
        <v>#REF!</v>
      </c>
      <c r="Z37" s="124" t="e">
        <f t="shared" si="39"/>
        <v>#REF!</v>
      </c>
      <c r="AA37" s="124" t="e">
        <f t="shared" si="39"/>
        <v>#REF!</v>
      </c>
      <c r="AB37" s="124" t="e">
        <f t="shared" ref="AB37:AO37" si="40">ROUNDUP(AB17*0.87,)</f>
        <v>#REF!</v>
      </c>
      <c r="AC37" s="124" t="e">
        <f t="shared" si="40"/>
        <v>#REF!</v>
      </c>
      <c r="AD37" s="124" t="e">
        <f t="shared" si="40"/>
        <v>#REF!</v>
      </c>
      <c r="AE37" s="124" t="e">
        <f t="shared" si="40"/>
        <v>#REF!</v>
      </c>
      <c r="AF37" s="124" t="e">
        <f t="shared" si="40"/>
        <v>#REF!</v>
      </c>
      <c r="AG37" s="124" t="e">
        <f t="shared" si="40"/>
        <v>#REF!</v>
      </c>
      <c r="AH37" s="124" t="e">
        <f t="shared" si="40"/>
        <v>#REF!</v>
      </c>
      <c r="AI37" s="124" t="e">
        <f t="shared" si="40"/>
        <v>#REF!</v>
      </c>
      <c r="AJ37" s="124" t="e">
        <f t="shared" si="40"/>
        <v>#REF!</v>
      </c>
      <c r="AK37" s="124" t="e">
        <f t="shared" si="40"/>
        <v>#REF!</v>
      </c>
      <c r="AL37" s="176" t="e">
        <f t="shared" si="40"/>
        <v>#REF!</v>
      </c>
      <c r="AM37" s="176" t="e">
        <f t="shared" si="40"/>
        <v>#REF!</v>
      </c>
      <c r="AN37" s="176" t="e">
        <f t="shared" si="40"/>
        <v>#REF!</v>
      </c>
      <c r="AO37" s="176" t="e">
        <f t="shared" si="40"/>
        <v>#REF!</v>
      </c>
    </row>
    <row r="38" spans="1:41" x14ac:dyDescent="0.2">
      <c r="A38" s="97" t="s">
        <v>139</v>
      </c>
      <c r="B38" s="124"/>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78"/>
      <c r="AM38" s="178"/>
      <c r="AN38" s="178"/>
      <c r="AO38" s="178"/>
    </row>
    <row r="39" spans="1:41" x14ac:dyDescent="0.2">
      <c r="A39" s="98" t="s">
        <v>78</v>
      </c>
      <c r="B39" s="124" t="e">
        <f t="shared" ref="B39:J39" si="41">B19*0.87</f>
        <v>#REF!</v>
      </c>
      <c r="C39" s="124" t="e">
        <f t="shared" si="41"/>
        <v>#REF!</v>
      </c>
      <c r="D39" s="124" t="e">
        <f t="shared" si="41"/>
        <v>#REF!</v>
      </c>
      <c r="E39" s="124" t="e">
        <f t="shared" si="41"/>
        <v>#REF!</v>
      </c>
      <c r="F39" s="124" t="e">
        <f t="shared" si="41"/>
        <v>#REF!</v>
      </c>
      <c r="G39" s="124" t="e">
        <f t="shared" si="41"/>
        <v>#REF!</v>
      </c>
      <c r="H39" s="124" t="e">
        <f t="shared" si="41"/>
        <v>#REF!</v>
      </c>
      <c r="I39" s="124" t="e">
        <f t="shared" si="41"/>
        <v>#REF!</v>
      </c>
      <c r="J39" s="124" t="e">
        <f t="shared" si="41"/>
        <v>#REF!</v>
      </c>
      <c r="K39" s="124" t="e">
        <f t="shared" si="13"/>
        <v>#REF!</v>
      </c>
      <c r="L39" s="124" t="e">
        <f t="shared" ref="L39:Q39" si="42">ROUNDUP(L19*0.87,)</f>
        <v>#REF!</v>
      </c>
      <c r="M39" s="124" t="e">
        <f t="shared" si="42"/>
        <v>#REF!</v>
      </c>
      <c r="N39" s="124" t="e">
        <f t="shared" si="42"/>
        <v>#REF!</v>
      </c>
      <c r="O39" s="124" t="e">
        <f t="shared" si="42"/>
        <v>#REF!</v>
      </c>
      <c r="P39" s="124" t="e">
        <f t="shared" si="42"/>
        <v>#REF!</v>
      </c>
      <c r="Q39" s="124" t="e">
        <f t="shared" si="42"/>
        <v>#REF!</v>
      </c>
      <c r="R39" s="124" t="e">
        <f>ROUNDUP(R19*0.87,)</f>
        <v>#REF!</v>
      </c>
      <c r="S39" s="124" t="e">
        <f>ROUNDUP(S19*0.87,)</f>
        <v>#REF!</v>
      </c>
      <c r="T39" s="124" t="e">
        <f>ROUNDUP(T19*0.87,)</f>
        <v>#REF!</v>
      </c>
      <c r="U39" s="124" t="e">
        <f t="shared" ref="U39:AA39" si="43">ROUNDUP(U19*0.87,)</f>
        <v>#REF!</v>
      </c>
      <c r="V39" s="124" t="e">
        <f t="shared" si="43"/>
        <v>#REF!</v>
      </c>
      <c r="W39" s="124" t="e">
        <f t="shared" si="43"/>
        <v>#REF!</v>
      </c>
      <c r="X39" s="124" t="e">
        <f t="shared" si="43"/>
        <v>#REF!</v>
      </c>
      <c r="Y39" s="124" t="e">
        <f t="shared" si="43"/>
        <v>#REF!</v>
      </c>
      <c r="Z39" s="124" t="e">
        <f t="shared" si="43"/>
        <v>#REF!</v>
      </c>
      <c r="AA39" s="124" t="e">
        <f t="shared" si="43"/>
        <v>#REF!</v>
      </c>
      <c r="AB39" s="124" t="e">
        <f t="shared" ref="AB39:AO39" si="44">ROUNDUP(AB19*0.87,)</f>
        <v>#REF!</v>
      </c>
      <c r="AC39" s="124" t="e">
        <f t="shared" si="44"/>
        <v>#REF!</v>
      </c>
      <c r="AD39" s="124" t="e">
        <f t="shared" si="44"/>
        <v>#REF!</v>
      </c>
      <c r="AE39" s="124" t="e">
        <f t="shared" si="44"/>
        <v>#REF!</v>
      </c>
      <c r="AF39" s="124" t="e">
        <f t="shared" si="44"/>
        <v>#REF!</v>
      </c>
      <c r="AG39" s="124" t="e">
        <f t="shared" si="44"/>
        <v>#REF!</v>
      </c>
      <c r="AH39" s="124" t="e">
        <f t="shared" si="44"/>
        <v>#REF!</v>
      </c>
      <c r="AI39" s="124" t="e">
        <f t="shared" si="44"/>
        <v>#REF!</v>
      </c>
      <c r="AJ39" s="124" t="e">
        <f t="shared" si="44"/>
        <v>#REF!</v>
      </c>
      <c r="AK39" s="124" t="e">
        <f t="shared" si="44"/>
        <v>#REF!</v>
      </c>
      <c r="AL39" s="176" t="e">
        <f t="shared" si="44"/>
        <v>#REF!</v>
      </c>
      <c r="AM39" s="176" t="e">
        <f t="shared" si="44"/>
        <v>#REF!</v>
      </c>
      <c r="AN39" s="176" t="e">
        <f t="shared" si="44"/>
        <v>#REF!</v>
      </c>
      <c r="AO39" s="176" t="e">
        <f t="shared" si="44"/>
        <v>#REF!</v>
      </c>
    </row>
    <row r="40" spans="1:41" x14ac:dyDescent="0.2">
      <c r="A40" s="97" t="s">
        <v>138</v>
      </c>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77"/>
      <c r="AM40" s="177"/>
      <c r="AN40" s="177"/>
      <c r="AO40" s="177"/>
    </row>
    <row r="41" spans="1:41" x14ac:dyDescent="0.2">
      <c r="A41" s="98" t="s">
        <v>67</v>
      </c>
      <c r="B41" s="124" t="e">
        <f t="shared" ref="B41:J41" si="45">B21*0.87</f>
        <v>#REF!</v>
      </c>
      <c r="C41" s="124" t="e">
        <f t="shared" si="45"/>
        <v>#REF!</v>
      </c>
      <c r="D41" s="124" t="e">
        <f t="shared" si="45"/>
        <v>#REF!</v>
      </c>
      <c r="E41" s="124" t="e">
        <f t="shared" si="45"/>
        <v>#REF!</v>
      </c>
      <c r="F41" s="124" t="e">
        <f t="shared" si="45"/>
        <v>#REF!</v>
      </c>
      <c r="G41" s="124" t="e">
        <f t="shared" si="45"/>
        <v>#REF!</v>
      </c>
      <c r="H41" s="124" t="e">
        <f t="shared" si="45"/>
        <v>#REF!</v>
      </c>
      <c r="I41" s="124" t="e">
        <f t="shared" si="45"/>
        <v>#REF!</v>
      </c>
      <c r="J41" s="124" t="e">
        <f t="shared" si="45"/>
        <v>#REF!</v>
      </c>
      <c r="K41" s="124" t="e">
        <f t="shared" si="13"/>
        <v>#REF!</v>
      </c>
      <c r="L41" s="124" t="e">
        <f t="shared" ref="L41:Q41" si="46">ROUNDUP(L21*0.87,)</f>
        <v>#REF!</v>
      </c>
      <c r="M41" s="124" t="e">
        <f t="shared" si="46"/>
        <v>#REF!</v>
      </c>
      <c r="N41" s="124" t="e">
        <f t="shared" si="46"/>
        <v>#REF!</v>
      </c>
      <c r="O41" s="124" t="e">
        <f t="shared" si="46"/>
        <v>#REF!</v>
      </c>
      <c r="P41" s="124" t="e">
        <f t="shared" si="46"/>
        <v>#REF!</v>
      </c>
      <c r="Q41" s="124" t="e">
        <f t="shared" si="46"/>
        <v>#REF!</v>
      </c>
      <c r="R41" s="124" t="e">
        <f>ROUNDUP(R21*0.87,)</f>
        <v>#REF!</v>
      </c>
      <c r="S41" s="124" t="e">
        <f>ROUNDUP(S21*0.87,)</f>
        <v>#REF!</v>
      </c>
      <c r="T41" s="124" t="e">
        <f>ROUNDUP(T21*0.87,)</f>
        <v>#REF!</v>
      </c>
      <c r="U41" s="124" t="e">
        <f t="shared" ref="U41:AA41" si="47">ROUNDUP(U21*0.87,)</f>
        <v>#REF!</v>
      </c>
      <c r="V41" s="124" t="e">
        <f t="shared" si="47"/>
        <v>#REF!</v>
      </c>
      <c r="W41" s="124" t="e">
        <f t="shared" si="47"/>
        <v>#REF!</v>
      </c>
      <c r="X41" s="124" t="e">
        <f t="shared" si="47"/>
        <v>#REF!</v>
      </c>
      <c r="Y41" s="124" t="e">
        <f t="shared" si="47"/>
        <v>#REF!</v>
      </c>
      <c r="Z41" s="124" t="e">
        <f t="shared" si="47"/>
        <v>#REF!</v>
      </c>
      <c r="AA41" s="124" t="e">
        <f t="shared" si="47"/>
        <v>#REF!</v>
      </c>
      <c r="AB41" s="124" t="e">
        <f t="shared" ref="AB41:AO41" si="48">ROUNDUP(AB21*0.87,)</f>
        <v>#REF!</v>
      </c>
      <c r="AC41" s="124" t="e">
        <f t="shared" si="48"/>
        <v>#REF!</v>
      </c>
      <c r="AD41" s="124" t="e">
        <f t="shared" si="48"/>
        <v>#REF!</v>
      </c>
      <c r="AE41" s="124" t="e">
        <f t="shared" si="48"/>
        <v>#REF!</v>
      </c>
      <c r="AF41" s="124" t="e">
        <f t="shared" si="48"/>
        <v>#REF!</v>
      </c>
      <c r="AG41" s="124" t="e">
        <f t="shared" si="48"/>
        <v>#REF!</v>
      </c>
      <c r="AH41" s="124" t="e">
        <f t="shared" si="48"/>
        <v>#REF!</v>
      </c>
      <c r="AI41" s="124" t="e">
        <f t="shared" si="48"/>
        <v>#REF!</v>
      </c>
      <c r="AJ41" s="124" t="e">
        <f t="shared" si="48"/>
        <v>#REF!</v>
      </c>
      <c r="AK41" s="124" t="e">
        <f t="shared" si="48"/>
        <v>#REF!</v>
      </c>
      <c r="AL41" s="176" t="e">
        <f t="shared" si="48"/>
        <v>#REF!</v>
      </c>
      <c r="AM41" s="176" t="e">
        <f t="shared" si="48"/>
        <v>#REF!</v>
      </c>
      <c r="AN41" s="179" t="e">
        <f t="shared" si="48"/>
        <v>#REF!</v>
      </c>
      <c r="AO41" s="176" t="e">
        <f t="shared" si="48"/>
        <v>#REF!</v>
      </c>
    </row>
    <row r="42" spans="1:41" ht="10.35" customHeight="1" thickBot="1" x14ac:dyDescent="0.25">
      <c r="A42" s="82"/>
      <c r="S42" s="125"/>
      <c r="T42" s="125"/>
      <c r="U42" s="125"/>
      <c r="V42" s="125"/>
      <c r="W42" s="125"/>
      <c r="X42" s="125"/>
      <c r="Y42" s="125"/>
      <c r="Z42" s="125"/>
      <c r="AA42" s="125"/>
      <c r="AB42" s="125"/>
      <c r="AC42" s="125"/>
      <c r="AD42" s="125"/>
      <c r="AE42" s="125"/>
      <c r="AF42" s="125"/>
      <c r="AG42" s="125"/>
    </row>
    <row r="43" spans="1:41" ht="12.75" thickBot="1" x14ac:dyDescent="0.25">
      <c r="A43" s="160" t="s">
        <v>128</v>
      </c>
    </row>
    <row r="44" spans="1:41" x14ac:dyDescent="0.2">
      <c r="A44" s="92" t="s">
        <v>129</v>
      </c>
    </row>
    <row r="45" spans="1:41" x14ac:dyDescent="0.2">
      <c r="A45" s="92" t="s">
        <v>130</v>
      </c>
    </row>
    <row r="46" spans="1:41" ht="12" customHeight="1" x14ac:dyDescent="0.2">
      <c r="A46" s="108" t="s">
        <v>131</v>
      </c>
    </row>
    <row r="47" spans="1:41" x14ac:dyDescent="0.2">
      <c r="A47" s="92" t="s">
        <v>132</v>
      </c>
    </row>
    <row r="48" spans="1:41" ht="11.45" customHeight="1" thickBot="1" x14ac:dyDescent="0.25">
      <c r="A48" s="82"/>
    </row>
    <row r="49" spans="1:1" ht="12.75" thickBot="1" x14ac:dyDescent="0.25">
      <c r="A49" s="160" t="s">
        <v>143</v>
      </c>
    </row>
    <row r="50" spans="1:1" x14ac:dyDescent="0.2">
      <c r="A50" s="161" t="s">
        <v>164</v>
      </c>
    </row>
    <row r="51" spans="1:1" ht="12.75" thickBot="1" x14ac:dyDescent="0.25">
      <c r="A51" s="20"/>
    </row>
    <row r="52" spans="1:1" ht="12.75" thickBot="1" x14ac:dyDescent="0.25">
      <c r="A52" s="162" t="s">
        <v>133</v>
      </c>
    </row>
    <row r="53" spans="1:1" ht="48" x14ac:dyDescent="0.2">
      <c r="A53" s="135" t="s">
        <v>165</v>
      </c>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AO33"/>
  <sheetViews>
    <sheetView zoomScaleNormal="100" workbookViewId="0">
      <pane xSplit="10" topLeftCell="AF1" activePane="topRight" state="frozen"/>
      <selection pane="topRight" activeCell="AO21" sqref="AO21"/>
    </sheetView>
  </sheetViews>
  <sheetFormatPr defaultColWidth="9" defaultRowHeight="12" x14ac:dyDescent="0.2"/>
  <cols>
    <col min="1" max="1" width="80.5703125" style="65" customWidth="1"/>
    <col min="2" max="40" width="0" style="65" hidden="1" customWidth="1"/>
    <col min="41" max="16384" width="9" style="65"/>
  </cols>
  <sheetData>
    <row r="1" spans="1:41" ht="11.45" customHeight="1" x14ac:dyDescent="0.2">
      <c r="A1" s="94" t="s">
        <v>134</v>
      </c>
    </row>
    <row r="2" spans="1:41" ht="11.45" customHeight="1" x14ac:dyDescent="0.2">
      <c r="A2" s="136" t="s">
        <v>144</v>
      </c>
    </row>
    <row r="3" spans="1:41" ht="11.45" customHeight="1" x14ac:dyDescent="0.2">
      <c r="A3" s="136"/>
    </row>
    <row r="4" spans="1:41" ht="11.45" customHeight="1" x14ac:dyDescent="0.2">
      <c r="A4" s="136" t="s">
        <v>125</v>
      </c>
      <c r="K4" s="89" t="e">
        <f>'C завтраками| Bed and breakfast'!#REF!</f>
        <v>#REF!</v>
      </c>
      <c r="L4" s="89" t="e">
        <f>'C завтраками| Bed and breakfast'!#REF!</f>
        <v>#REF!</v>
      </c>
      <c r="M4" s="123" t="e">
        <f>'C завтраками| Bed and breakfast'!#REF!</f>
        <v>#REF!</v>
      </c>
      <c r="N4" s="123" t="e">
        <f>'C завтраками| Bed and breakfast'!#REF!</f>
        <v>#REF!</v>
      </c>
      <c r="O4" s="123" t="e">
        <f>'C завтраками| Bed and breakfast'!#REF!</f>
        <v>#REF!</v>
      </c>
      <c r="P4" s="123" t="e">
        <f>'C завтраками| Bed and breakfast'!#REF!</f>
        <v>#REF!</v>
      </c>
      <c r="Q4" s="123" t="e">
        <f>'C завтраками| Bed and breakfast'!#REF!</f>
        <v>#REF!</v>
      </c>
      <c r="R4" s="123" t="e">
        <f>'C завтраками| Bed and breakfast'!#REF!</f>
        <v>#REF!</v>
      </c>
      <c r="S4" s="167" t="e">
        <f>'C завтраками| Bed and breakfast'!#REF!</f>
        <v>#REF!</v>
      </c>
      <c r="T4" s="167" t="e">
        <f>'C завтраками| Bed and breakfast'!#REF!</f>
        <v>#REF!</v>
      </c>
      <c r="U4" s="167" t="e">
        <f>'C завтраками| Bed and breakfast'!#REF!</f>
        <v>#REF!</v>
      </c>
      <c r="V4" s="167" t="e">
        <f>'C завтраками| Bed and breakfast'!#REF!</f>
        <v>#REF!</v>
      </c>
      <c r="W4" s="167" t="e">
        <f>'C завтраками| Bed and breakfast'!#REF!</f>
        <v>#REF!</v>
      </c>
      <c r="X4" s="167" t="e">
        <f>'C завтраками| Bed and breakfast'!#REF!</f>
        <v>#REF!</v>
      </c>
      <c r="Y4" s="167" t="e">
        <f>'C завтраками| Bed and breakfast'!#REF!</f>
        <v>#REF!</v>
      </c>
      <c r="Z4" s="167" t="e">
        <f>'C завтраками| Bed and breakfast'!#REF!</f>
        <v>#REF!</v>
      </c>
      <c r="AA4" s="167" t="e">
        <f>'C завтраками| Bed and breakfast'!#REF!</f>
        <v>#REF!</v>
      </c>
      <c r="AB4" s="167" t="e">
        <f>'C завтраками| Bed and breakfast'!#REF!</f>
        <v>#REF!</v>
      </c>
      <c r="AC4" s="155" t="e">
        <f>'C завтраками| Bed and breakfast'!#REF!</f>
        <v>#REF!</v>
      </c>
      <c r="AD4" s="155" t="e">
        <f>'C завтраками| Bed and breakfast'!#REF!</f>
        <v>#REF!</v>
      </c>
      <c r="AE4" s="155" t="e">
        <f>'C завтраками| Bed and breakfast'!#REF!</f>
        <v>#REF!</v>
      </c>
      <c r="AF4" s="167" t="e">
        <f>'C завтраками| Bed and breakfast'!#REF!</f>
        <v>#REF!</v>
      </c>
      <c r="AG4" s="167" t="e">
        <f>'C завтраками| Bed and breakfast'!#REF!</f>
        <v>#REF!</v>
      </c>
      <c r="AH4" s="167" t="e">
        <f>'C завтраками| Bed and breakfast'!#REF!</f>
        <v>#REF!</v>
      </c>
      <c r="AI4" s="167" t="e">
        <f>'C завтраками| Bed and breakfast'!#REF!</f>
        <v>#REF!</v>
      </c>
      <c r="AJ4" s="167" t="e">
        <f>'C завтраками| Bed and breakfast'!#REF!</f>
        <v>#REF!</v>
      </c>
      <c r="AK4" s="167" t="e">
        <f>'C завтраками| Bed and breakfast'!#REF!</f>
        <v>#REF!</v>
      </c>
      <c r="AL4" s="167" t="e">
        <f>'C завтраками| Bed and breakfast'!#REF!</f>
        <v>#REF!</v>
      </c>
      <c r="AM4" s="167" t="e">
        <f>'C завтраками| Bed and breakfast'!#REF!</f>
        <v>#REF!</v>
      </c>
      <c r="AN4" s="155" t="e">
        <f>'C завтраками| Bed and breakfast'!#REF!</f>
        <v>#REF!</v>
      </c>
      <c r="AO4" s="155" t="e">
        <f>'C завтраками| Bed and breakfast'!#REF!</f>
        <v>#REF!</v>
      </c>
    </row>
    <row r="5" spans="1:41" s="34" customFormat="1" ht="21.6" customHeight="1" x14ac:dyDescent="0.2">
      <c r="A5" s="67" t="s">
        <v>124</v>
      </c>
      <c r="B5" s="123" t="e">
        <f>'C завтраками| Bed and breakfast'!#REF!</f>
        <v>#REF!</v>
      </c>
      <c r="C5" s="123" t="e">
        <f>'C завтраками| Bed and breakfast'!#REF!</f>
        <v>#REF!</v>
      </c>
      <c r="D5" s="123" t="e">
        <f>'C завтраками| Bed and breakfast'!#REF!</f>
        <v>#REF!</v>
      </c>
      <c r="E5" s="123" t="e">
        <f>'C завтраками| Bed and breakfast'!#REF!</f>
        <v>#REF!</v>
      </c>
      <c r="F5" s="123" t="e">
        <f>'C завтраками| Bed and breakfast'!#REF!</f>
        <v>#REF!</v>
      </c>
      <c r="G5" s="123" t="e">
        <f>'C завтраками| Bed and breakfast'!#REF!</f>
        <v>#REF!</v>
      </c>
      <c r="H5" s="123" t="e">
        <f>'C завтраками| Bed and breakfast'!#REF!</f>
        <v>#REF!</v>
      </c>
      <c r="I5" s="123" t="e">
        <f>'C завтраками| Bed and breakfast'!#REF!</f>
        <v>#REF!</v>
      </c>
      <c r="J5" s="123" t="e">
        <f>'C завтраками| Bed and breakfast'!#REF!</f>
        <v>#REF!</v>
      </c>
      <c r="K5" s="89" t="e">
        <f>'C завтраками| Bed and breakfast'!#REF!</f>
        <v>#REF!</v>
      </c>
      <c r="L5" s="89" t="e">
        <f>'C завтраками| Bed and breakfast'!#REF!</f>
        <v>#REF!</v>
      </c>
      <c r="M5" s="123" t="e">
        <f>'C завтраками| Bed and breakfast'!#REF!</f>
        <v>#REF!</v>
      </c>
      <c r="N5" s="123" t="e">
        <f>'C завтраками| Bed and breakfast'!#REF!</f>
        <v>#REF!</v>
      </c>
      <c r="O5" s="123" t="e">
        <f>'C завтраками| Bed and breakfast'!#REF!</f>
        <v>#REF!</v>
      </c>
      <c r="P5" s="123" t="e">
        <f>'C завтраками| Bed and breakfast'!#REF!</f>
        <v>#REF!</v>
      </c>
      <c r="Q5" s="123" t="e">
        <f>'C завтраками| Bed and breakfast'!#REF!</f>
        <v>#REF!</v>
      </c>
      <c r="R5" s="123" t="e">
        <f>'C завтраками| Bed and breakfast'!#REF!</f>
        <v>#REF!</v>
      </c>
      <c r="S5" s="167" t="e">
        <f>'C завтраками| Bed and breakfast'!#REF!</f>
        <v>#REF!</v>
      </c>
      <c r="T5" s="167" t="e">
        <f>'C завтраками| Bed and breakfast'!#REF!</f>
        <v>#REF!</v>
      </c>
      <c r="U5" s="167" t="e">
        <f>'C завтраками| Bed and breakfast'!#REF!</f>
        <v>#REF!</v>
      </c>
      <c r="V5" s="167" t="e">
        <f>'C завтраками| Bed and breakfast'!#REF!</f>
        <v>#REF!</v>
      </c>
      <c r="W5" s="167" t="e">
        <f>'C завтраками| Bed and breakfast'!#REF!</f>
        <v>#REF!</v>
      </c>
      <c r="X5" s="167" t="e">
        <f>'C завтраками| Bed and breakfast'!#REF!</f>
        <v>#REF!</v>
      </c>
      <c r="Y5" s="167" t="e">
        <f>'C завтраками| Bed and breakfast'!#REF!</f>
        <v>#REF!</v>
      </c>
      <c r="Z5" s="167" t="e">
        <f>'C завтраками| Bed and breakfast'!#REF!</f>
        <v>#REF!</v>
      </c>
      <c r="AA5" s="167" t="e">
        <f>'C завтраками| Bed and breakfast'!#REF!</f>
        <v>#REF!</v>
      </c>
      <c r="AB5" s="167" t="e">
        <f>'C завтраками| Bed and breakfast'!#REF!</f>
        <v>#REF!</v>
      </c>
      <c r="AC5" s="155" t="e">
        <f>'C завтраками| Bed and breakfast'!#REF!</f>
        <v>#REF!</v>
      </c>
      <c r="AD5" s="155" t="e">
        <f>'C завтраками| Bed and breakfast'!#REF!</f>
        <v>#REF!</v>
      </c>
      <c r="AE5" s="155" t="e">
        <f>'C завтраками| Bed and breakfast'!#REF!</f>
        <v>#REF!</v>
      </c>
      <c r="AF5" s="167" t="e">
        <f>'C завтраками| Bed and breakfast'!#REF!</f>
        <v>#REF!</v>
      </c>
      <c r="AG5" s="167" t="e">
        <f>'C завтраками| Bed and breakfast'!#REF!</f>
        <v>#REF!</v>
      </c>
      <c r="AH5" s="167" t="e">
        <f>'C завтраками| Bed and breakfast'!#REF!</f>
        <v>#REF!</v>
      </c>
      <c r="AI5" s="167" t="e">
        <f>'C завтраками| Bed and breakfast'!#REF!</f>
        <v>#REF!</v>
      </c>
      <c r="AJ5" s="167" t="e">
        <f>'C завтраками| Bed and breakfast'!#REF!</f>
        <v>#REF!</v>
      </c>
      <c r="AK5" s="167" t="e">
        <f>'C завтраками| Bed and breakfast'!#REF!</f>
        <v>#REF!</v>
      </c>
      <c r="AL5" s="167" t="e">
        <f>'C завтраками| Bed and breakfast'!#REF!</f>
        <v>#REF!</v>
      </c>
      <c r="AM5" s="167" t="e">
        <f>'C завтраками| Bed and breakfast'!#REF!</f>
        <v>#REF!</v>
      </c>
      <c r="AN5" s="155" t="e">
        <f>'C завтраками| Bed and breakfast'!#REF!</f>
        <v>#REF!</v>
      </c>
      <c r="AO5" s="155" t="e">
        <f>'C завтраками| Bed and breakfast'!#REF!</f>
        <v>#REF!</v>
      </c>
    </row>
    <row r="6" spans="1:41" x14ac:dyDescent="0.2">
      <c r="A6" s="74" t="s">
        <v>148</v>
      </c>
      <c r="AL6" s="99"/>
      <c r="AM6" s="99"/>
      <c r="AN6" s="99"/>
      <c r="AO6" s="99"/>
    </row>
    <row r="7" spans="1:41" x14ac:dyDescent="0.2">
      <c r="A7" s="75">
        <v>1</v>
      </c>
      <c r="B7" s="124" t="e">
        <f>'C завтраками| Bed and breakfast'!#REF!*0.85</f>
        <v>#REF!</v>
      </c>
      <c r="C7" s="124" t="e">
        <f>'C завтраками| Bed and breakfast'!#REF!*0.85</f>
        <v>#REF!</v>
      </c>
      <c r="D7" s="124" t="e">
        <f>'C завтраками| Bed and breakfast'!#REF!*0.85</f>
        <v>#REF!</v>
      </c>
      <c r="E7" s="124" t="e">
        <f>'C завтраками| Bed and breakfast'!#REF!*0.85</f>
        <v>#REF!</v>
      </c>
      <c r="F7" s="124" t="e">
        <f>'C завтраками| Bed and breakfast'!#REF!*0.85</f>
        <v>#REF!</v>
      </c>
      <c r="G7" s="124" t="e">
        <f>'C завтраками| Bed and breakfast'!#REF!*0.85</f>
        <v>#REF!</v>
      </c>
      <c r="H7" s="124" t="e">
        <f>'C завтраками| Bed and breakfast'!#REF!*0.85</f>
        <v>#REF!</v>
      </c>
      <c r="I7" s="124" t="e">
        <f>'C завтраками| Bed and breakfast'!#REF!*0.85</f>
        <v>#REF!</v>
      </c>
      <c r="J7" s="124" t="e">
        <f>'C завтраками| Bed and breakfast'!#REF!*0.85</f>
        <v>#REF!</v>
      </c>
      <c r="K7" s="124" t="e">
        <f>'C завтраками| Bed and breakfast'!#REF!*0.85</f>
        <v>#REF!</v>
      </c>
      <c r="L7" s="124" t="e">
        <f>'C завтраками| Bed and breakfast'!#REF!*0.85</f>
        <v>#REF!</v>
      </c>
      <c r="M7" s="124" t="e">
        <f>'C завтраками| Bed and breakfast'!#REF!*0.85</f>
        <v>#REF!</v>
      </c>
      <c r="N7" s="124" t="e">
        <f>'C завтраками| Bed and breakfast'!#REF!*0.85</f>
        <v>#REF!</v>
      </c>
      <c r="O7" s="124" t="e">
        <f>'C завтраками| Bed and breakfast'!#REF!*0.85</f>
        <v>#REF!</v>
      </c>
      <c r="P7" s="124" t="e">
        <f>'C завтраками| Bed and breakfast'!#REF!*0.85</f>
        <v>#REF!</v>
      </c>
      <c r="Q7" s="124" t="e">
        <f>'C завтраками| Bed and breakfast'!#REF!*0.85</f>
        <v>#REF!</v>
      </c>
      <c r="R7" s="124" t="e">
        <f>'C завтраками| Bed and breakfast'!#REF!*0.85</f>
        <v>#REF!</v>
      </c>
      <c r="S7" s="124" t="e">
        <f>'C завтраками| Bed and breakfast'!#REF!*0.85</f>
        <v>#REF!</v>
      </c>
      <c r="T7" s="124" t="e">
        <f>'C завтраками| Bed and breakfast'!#REF!*0.85</f>
        <v>#REF!</v>
      </c>
      <c r="U7" s="124" t="e">
        <f>'C завтраками| Bed and breakfast'!#REF!*0.85</f>
        <v>#REF!</v>
      </c>
      <c r="V7" s="124" t="e">
        <f>'C завтраками| Bed and breakfast'!#REF!*0.85</f>
        <v>#REF!</v>
      </c>
      <c r="W7" s="124" t="e">
        <f>'C завтраками| Bed and breakfast'!#REF!*0.85</f>
        <v>#REF!</v>
      </c>
      <c r="X7" s="124" t="e">
        <f>'C завтраками| Bed and breakfast'!#REF!*0.85</f>
        <v>#REF!</v>
      </c>
      <c r="Y7" s="124" t="e">
        <f>'C завтраками| Bed and breakfast'!#REF!*0.85</f>
        <v>#REF!</v>
      </c>
      <c r="Z7" s="124" t="e">
        <f>'C завтраками| Bed and breakfast'!#REF!*0.85</f>
        <v>#REF!</v>
      </c>
      <c r="AA7" s="124" t="e">
        <f>'C завтраками| Bed and breakfast'!#REF!*0.85</f>
        <v>#REF!</v>
      </c>
      <c r="AB7" s="124" t="e">
        <f>'C завтраками| Bed and breakfast'!#REF!*0.85</f>
        <v>#REF!</v>
      </c>
      <c r="AC7" s="124" t="e">
        <f>'C завтраками| Bed and breakfast'!#REF!*0.85</f>
        <v>#REF!</v>
      </c>
      <c r="AD7" s="124" t="e">
        <f>'C завтраками| Bed and breakfast'!#REF!*0.85</f>
        <v>#REF!</v>
      </c>
      <c r="AE7" s="124" t="e">
        <f>'C завтраками| Bed and breakfast'!#REF!*0.85</f>
        <v>#REF!</v>
      </c>
      <c r="AF7" s="124" t="e">
        <f>'C завтраками| Bed and breakfast'!#REF!*0.85</f>
        <v>#REF!</v>
      </c>
      <c r="AG7" s="124" t="e">
        <f>'C завтраками| Bed and breakfast'!#REF!*0.85</f>
        <v>#REF!</v>
      </c>
      <c r="AH7" s="124" t="e">
        <f>'C завтраками| Bed and breakfast'!#REF!*0.85</f>
        <v>#REF!</v>
      </c>
      <c r="AI7" s="124" t="e">
        <f>'C завтраками| Bed and breakfast'!#REF!*0.85</f>
        <v>#REF!</v>
      </c>
      <c r="AJ7" s="124" t="e">
        <f>'C завтраками| Bed and breakfast'!#REF!*0.85</f>
        <v>#REF!</v>
      </c>
      <c r="AK7" s="124" t="e">
        <f>'C завтраками| Bed and breakfast'!#REF!*0.85</f>
        <v>#REF!</v>
      </c>
      <c r="AL7" s="176" t="e">
        <f>'C завтраками| Bed and breakfast'!#REF!*0.85</f>
        <v>#REF!</v>
      </c>
      <c r="AM7" s="176" t="e">
        <f>'C завтраками| Bed and breakfast'!#REF!*0.85</f>
        <v>#REF!</v>
      </c>
      <c r="AN7" s="176" t="e">
        <f>'C завтраками| Bed and breakfast'!#REF!*0.85</f>
        <v>#REF!</v>
      </c>
      <c r="AO7" s="176" t="e">
        <f>'C завтраками| Bed and breakfast'!#REF!*0.85</f>
        <v>#REF!</v>
      </c>
    </row>
    <row r="8" spans="1:41" x14ac:dyDescent="0.2">
      <c r="A8" s="75">
        <v>2</v>
      </c>
      <c r="B8" s="124" t="e">
        <f>'C завтраками| Bed and breakfast'!#REF!*0.85</f>
        <v>#REF!</v>
      </c>
      <c r="C8" s="124" t="e">
        <f>'C завтраками| Bed and breakfast'!#REF!*0.85</f>
        <v>#REF!</v>
      </c>
      <c r="D8" s="124" t="e">
        <f>'C завтраками| Bed and breakfast'!#REF!*0.85</f>
        <v>#REF!</v>
      </c>
      <c r="E8" s="124" t="e">
        <f>'C завтраками| Bed and breakfast'!#REF!*0.85</f>
        <v>#REF!</v>
      </c>
      <c r="F8" s="124" t="e">
        <f>'C завтраками| Bed and breakfast'!#REF!*0.85</f>
        <v>#REF!</v>
      </c>
      <c r="G8" s="124" t="e">
        <f>'C завтраками| Bed and breakfast'!#REF!*0.85</f>
        <v>#REF!</v>
      </c>
      <c r="H8" s="124" t="e">
        <f>'C завтраками| Bed and breakfast'!#REF!*0.85</f>
        <v>#REF!</v>
      </c>
      <c r="I8" s="124" t="e">
        <f>'C завтраками| Bed and breakfast'!#REF!*0.85</f>
        <v>#REF!</v>
      </c>
      <c r="J8" s="124" t="e">
        <f>'C завтраками| Bed and breakfast'!#REF!*0.85</f>
        <v>#REF!</v>
      </c>
      <c r="K8" s="124" t="e">
        <f>'C завтраками| Bed and breakfast'!#REF!*0.85</f>
        <v>#REF!</v>
      </c>
      <c r="L8" s="124" t="e">
        <f>'C завтраками| Bed and breakfast'!#REF!*0.85</f>
        <v>#REF!</v>
      </c>
      <c r="M8" s="124" t="e">
        <f>'C завтраками| Bed and breakfast'!#REF!*0.85</f>
        <v>#REF!</v>
      </c>
      <c r="N8" s="124" t="e">
        <f>'C завтраками| Bed and breakfast'!#REF!*0.85</f>
        <v>#REF!</v>
      </c>
      <c r="O8" s="124" t="e">
        <f>'C завтраками| Bed and breakfast'!#REF!*0.85</f>
        <v>#REF!</v>
      </c>
      <c r="P8" s="124" t="e">
        <f>'C завтраками| Bed and breakfast'!#REF!*0.85</f>
        <v>#REF!</v>
      </c>
      <c r="Q8" s="124" t="e">
        <f>'C завтраками| Bed and breakfast'!#REF!*0.85</f>
        <v>#REF!</v>
      </c>
      <c r="R8" s="124" t="e">
        <f>'C завтраками| Bed and breakfast'!#REF!*0.85</f>
        <v>#REF!</v>
      </c>
      <c r="S8" s="124" t="e">
        <f>'C завтраками| Bed and breakfast'!#REF!*0.85</f>
        <v>#REF!</v>
      </c>
      <c r="T8" s="124" t="e">
        <f>'C завтраками| Bed and breakfast'!#REF!*0.85</f>
        <v>#REF!</v>
      </c>
      <c r="U8" s="124" t="e">
        <f>'C завтраками| Bed and breakfast'!#REF!*0.85</f>
        <v>#REF!</v>
      </c>
      <c r="V8" s="124" t="e">
        <f>'C завтраками| Bed and breakfast'!#REF!*0.85</f>
        <v>#REF!</v>
      </c>
      <c r="W8" s="124" t="e">
        <f>'C завтраками| Bed and breakfast'!#REF!*0.85</f>
        <v>#REF!</v>
      </c>
      <c r="X8" s="124" t="e">
        <f>'C завтраками| Bed and breakfast'!#REF!*0.85</f>
        <v>#REF!</v>
      </c>
      <c r="Y8" s="124" t="e">
        <f>'C завтраками| Bed and breakfast'!#REF!*0.85</f>
        <v>#REF!</v>
      </c>
      <c r="Z8" s="124" t="e">
        <f>'C завтраками| Bed and breakfast'!#REF!*0.85</f>
        <v>#REF!</v>
      </c>
      <c r="AA8" s="124" t="e">
        <f>'C завтраками| Bed and breakfast'!#REF!*0.85</f>
        <v>#REF!</v>
      </c>
      <c r="AB8" s="124" t="e">
        <f>'C завтраками| Bed and breakfast'!#REF!*0.85</f>
        <v>#REF!</v>
      </c>
      <c r="AC8" s="124" t="e">
        <f>'C завтраками| Bed and breakfast'!#REF!*0.85</f>
        <v>#REF!</v>
      </c>
      <c r="AD8" s="124" t="e">
        <f>'C завтраками| Bed and breakfast'!#REF!*0.85</f>
        <v>#REF!</v>
      </c>
      <c r="AE8" s="124" t="e">
        <f>'C завтраками| Bed and breakfast'!#REF!*0.85</f>
        <v>#REF!</v>
      </c>
      <c r="AF8" s="124" t="e">
        <f>'C завтраками| Bed and breakfast'!#REF!*0.85</f>
        <v>#REF!</v>
      </c>
      <c r="AG8" s="124" t="e">
        <f>'C завтраками| Bed and breakfast'!#REF!*0.85</f>
        <v>#REF!</v>
      </c>
      <c r="AH8" s="124" t="e">
        <f>'C завтраками| Bed and breakfast'!#REF!*0.85</f>
        <v>#REF!</v>
      </c>
      <c r="AI8" s="124" t="e">
        <f>'C завтраками| Bed and breakfast'!#REF!*0.85</f>
        <v>#REF!</v>
      </c>
      <c r="AJ8" s="124" t="e">
        <f>'C завтраками| Bed and breakfast'!#REF!*0.85</f>
        <v>#REF!</v>
      </c>
      <c r="AK8" s="124" t="e">
        <f>'C завтраками| Bed and breakfast'!#REF!*0.85</f>
        <v>#REF!</v>
      </c>
      <c r="AL8" s="176" t="e">
        <f>'C завтраками| Bed and breakfast'!#REF!*0.85</f>
        <v>#REF!</v>
      </c>
      <c r="AM8" s="176" t="e">
        <f>'C завтраками| Bed and breakfast'!#REF!*0.85</f>
        <v>#REF!</v>
      </c>
      <c r="AN8" s="176" t="e">
        <f>'C завтраками| Bed and breakfast'!#REF!*0.85</f>
        <v>#REF!</v>
      </c>
      <c r="AO8" s="176" t="e">
        <f>'C завтраками| Bed and breakfast'!#REF!*0.85</f>
        <v>#REF!</v>
      </c>
    </row>
    <row r="9" spans="1:41" x14ac:dyDescent="0.2">
      <c r="A9" s="74" t="s">
        <v>149</v>
      </c>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76"/>
      <c r="AM9" s="176"/>
      <c r="AN9" s="176"/>
      <c r="AO9" s="176"/>
    </row>
    <row r="10" spans="1:41" x14ac:dyDescent="0.2">
      <c r="A10" s="75">
        <v>1</v>
      </c>
      <c r="B10" s="124" t="e">
        <f>'C завтраками| Bed and breakfast'!#REF!*0.85</f>
        <v>#REF!</v>
      </c>
      <c r="C10" s="124" t="e">
        <f>'C завтраками| Bed and breakfast'!#REF!*0.85</f>
        <v>#REF!</v>
      </c>
      <c r="D10" s="124" t="e">
        <f>'C завтраками| Bed and breakfast'!#REF!*0.85</f>
        <v>#REF!</v>
      </c>
      <c r="E10" s="124" t="e">
        <f>'C завтраками| Bed and breakfast'!#REF!*0.85</f>
        <v>#REF!</v>
      </c>
      <c r="F10" s="124" t="e">
        <f>'C завтраками| Bed and breakfast'!#REF!*0.85</f>
        <v>#REF!</v>
      </c>
      <c r="G10" s="124" t="e">
        <f>'C завтраками| Bed and breakfast'!#REF!*0.85</f>
        <v>#REF!</v>
      </c>
      <c r="H10" s="124" t="e">
        <f>'C завтраками| Bed and breakfast'!#REF!*0.85</f>
        <v>#REF!</v>
      </c>
      <c r="I10" s="124" t="e">
        <f>'C завтраками| Bed and breakfast'!#REF!*0.85</f>
        <v>#REF!</v>
      </c>
      <c r="J10" s="124" t="e">
        <f>'C завтраками| Bed and breakfast'!#REF!*0.85</f>
        <v>#REF!</v>
      </c>
      <c r="K10" s="124" t="e">
        <f>'C завтраками| Bed and breakfast'!#REF!*0.85</f>
        <v>#REF!</v>
      </c>
      <c r="L10" s="124" t="e">
        <f>'C завтраками| Bed and breakfast'!#REF!*0.85</f>
        <v>#REF!</v>
      </c>
      <c r="M10" s="124" t="e">
        <f>'C завтраками| Bed and breakfast'!#REF!*0.85</f>
        <v>#REF!</v>
      </c>
      <c r="N10" s="124" t="e">
        <f>'C завтраками| Bed and breakfast'!#REF!*0.85</f>
        <v>#REF!</v>
      </c>
      <c r="O10" s="124" t="e">
        <f>'C завтраками| Bed and breakfast'!#REF!*0.85</f>
        <v>#REF!</v>
      </c>
      <c r="P10" s="124" t="e">
        <f>'C завтраками| Bed and breakfast'!#REF!*0.85</f>
        <v>#REF!</v>
      </c>
      <c r="Q10" s="124" t="e">
        <f>'C завтраками| Bed and breakfast'!#REF!*0.85</f>
        <v>#REF!</v>
      </c>
      <c r="R10" s="124" t="e">
        <f>'C завтраками| Bed and breakfast'!#REF!*0.85</f>
        <v>#REF!</v>
      </c>
      <c r="S10" s="124" t="e">
        <f>'C завтраками| Bed and breakfast'!#REF!*0.85</f>
        <v>#REF!</v>
      </c>
      <c r="T10" s="124" t="e">
        <f>'C завтраками| Bed and breakfast'!#REF!*0.85</f>
        <v>#REF!</v>
      </c>
      <c r="U10" s="124" t="e">
        <f>'C завтраками| Bed and breakfast'!#REF!*0.85</f>
        <v>#REF!</v>
      </c>
      <c r="V10" s="124" t="e">
        <f>'C завтраками| Bed and breakfast'!#REF!*0.85</f>
        <v>#REF!</v>
      </c>
      <c r="W10" s="124" t="e">
        <f>'C завтраками| Bed and breakfast'!#REF!*0.85</f>
        <v>#REF!</v>
      </c>
      <c r="X10" s="124" t="e">
        <f>'C завтраками| Bed and breakfast'!#REF!*0.85</f>
        <v>#REF!</v>
      </c>
      <c r="Y10" s="124" t="e">
        <f>'C завтраками| Bed and breakfast'!#REF!*0.85</f>
        <v>#REF!</v>
      </c>
      <c r="Z10" s="124" t="e">
        <f>'C завтраками| Bed and breakfast'!#REF!*0.85</f>
        <v>#REF!</v>
      </c>
      <c r="AA10" s="124" t="e">
        <f>'C завтраками| Bed and breakfast'!#REF!*0.85</f>
        <v>#REF!</v>
      </c>
      <c r="AB10" s="124" t="e">
        <f>'C завтраками| Bed and breakfast'!#REF!*0.85</f>
        <v>#REF!</v>
      </c>
      <c r="AC10" s="124" t="e">
        <f>'C завтраками| Bed and breakfast'!#REF!*0.85</f>
        <v>#REF!</v>
      </c>
      <c r="AD10" s="124" t="e">
        <f>'C завтраками| Bed and breakfast'!#REF!*0.85</f>
        <v>#REF!</v>
      </c>
      <c r="AE10" s="124" t="e">
        <f>'C завтраками| Bed and breakfast'!#REF!*0.85</f>
        <v>#REF!</v>
      </c>
      <c r="AF10" s="124" t="e">
        <f>'C завтраками| Bed and breakfast'!#REF!*0.85</f>
        <v>#REF!</v>
      </c>
      <c r="AG10" s="124" t="e">
        <f>'C завтраками| Bed and breakfast'!#REF!*0.85</f>
        <v>#REF!</v>
      </c>
      <c r="AH10" s="124" t="e">
        <f>'C завтраками| Bed and breakfast'!#REF!*0.85</f>
        <v>#REF!</v>
      </c>
      <c r="AI10" s="124" t="e">
        <f>'C завтраками| Bed and breakfast'!#REF!*0.85</f>
        <v>#REF!</v>
      </c>
      <c r="AJ10" s="124" t="e">
        <f>'C завтраками| Bed and breakfast'!#REF!*0.85</f>
        <v>#REF!</v>
      </c>
      <c r="AK10" s="124" t="e">
        <f>'C завтраками| Bed and breakfast'!#REF!*0.85</f>
        <v>#REF!</v>
      </c>
      <c r="AL10" s="176" t="e">
        <f>'C завтраками| Bed and breakfast'!#REF!*0.85</f>
        <v>#REF!</v>
      </c>
      <c r="AM10" s="176" t="e">
        <f>'C завтраками| Bed and breakfast'!#REF!*0.85</f>
        <v>#REF!</v>
      </c>
      <c r="AN10" s="176" t="e">
        <f>'C завтраками| Bed and breakfast'!#REF!*0.85</f>
        <v>#REF!</v>
      </c>
      <c r="AO10" s="176" t="e">
        <f>'C завтраками| Bed and breakfast'!#REF!*0.85</f>
        <v>#REF!</v>
      </c>
    </row>
    <row r="11" spans="1:41" x14ac:dyDescent="0.2">
      <c r="A11" s="75">
        <v>2</v>
      </c>
      <c r="B11" s="124" t="e">
        <f>'C завтраками| Bed and breakfast'!#REF!*0.85</f>
        <v>#REF!</v>
      </c>
      <c r="C11" s="124" t="e">
        <f>'C завтраками| Bed and breakfast'!#REF!*0.85</f>
        <v>#REF!</v>
      </c>
      <c r="D11" s="124" t="e">
        <f>'C завтраками| Bed and breakfast'!#REF!*0.85</f>
        <v>#REF!</v>
      </c>
      <c r="E11" s="124" t="e">
        <f>'C завтраками| Bed and breakfast'!#REF!*0.85</f>
        <v>#REF!</v>
      </c>
      <c r="F11" s="124" t="e">
        <f>'C завтраками| Bed and breakfast'!#REF!*0.85</f>
        <v>#REF!</v>
      </c>
      <c r="G11" s="124" t="e">
        <f>'C завтраками| Bed and breakfast'!#REF!*0.85</f>
        <v>#REF!</v>
      </c>
      <c r="H11" s="124" t="e">
        <f>'C завтраками| Bed and breakfast'!#REF!*0.85</f>
        <v>#REF!</v>
      </c>
      <c r="I11" s="124" t="e">
        <f>'C завтраками| Bed and breakfast'!#REF!*0.85</f>
        <v>#REF!</v>
      </c>
      <c r="J11" s="124" t="e">
        <f>'C завтраками| Bed and breakfast'!#REF!*0.85</f>
        <v>#REF!</v>
      </c>
      <c r="K11" s="124" t="e">
        <f>'C завтраками| Bed and breakfast'!#REF!*0.85</f>
        <v>#REF!</v>
      </c>
      <c r="L11" s="124" t="e">
        <f>'C завтраками| Bed and breakfast'!#REF!*0.85</f>
        <v>#REF!</v>
      </c>
      <c r="M11" s="124" t="e">
        <f>'C завтраками| Bed and breakfast'!#REF!*0.85</f>
        <v>#REF!</v>
      </c>
      <c r="N11" s="124" t="e">
        <f>'C завтраками| Bed and breakfast'!#REF!*0.85</f>
        <v>#REF!</v>
      </c>
      <c r="O11" s="124" t="e">
        <f>'C завтраками| Bed and breakfast'!#REF!*0.85</f>
        <v>#REF!</v>
      </c>
      <c r="P11" s="124" t="e">
        <f>'C завтраками| Bed and breakfast'!#REF!*0.85</f>
        <v>#REF!</v>
      </c>
      <c r="Q11" s="124" t="e">
        <f>'C завтраками| Bed and breakfast'!#REF!*0.85</f>
        <v>#REF!</v>
      </c>
      <c r="R11" s="124" t="e">
        <f>'C завтраками| Bed and breakfast'!#REF!*0.85</f>
        <v>#REF!</v>
      </c>
      <c r="S11" s="124" t="e">
        <f>'C завтраками| Bed and breakfast'!#REF!*0.85</f>
        <v>#REF!</v>
      </c>
      <c r="T11" s="124" t="e">
        <f>'C завтраками| Bed and breakfast'!#REF!*0.85</f>
        <v>#REF!</v>
      </c>
      <c r="U11" s="124" t="e">
        <f>'C завтраками| Bed and breakfast'!#REF!*0.85</f>
        <v>#REF!</v>
      </c>
      <c r="V11" s="124" t="e">
        <f>'C завтраками| Bed and breakfast'!#REF!*0.85</f>
        <v>#REF!</v>
      </c>
      <c r="W11" s="124" t="e">
        <f>'C завтраками| Bed and breakfast'!#REF!*0.85</f>
        <v>#REF!</v>
      </c>
      <c r="X11" s="124" t="e">
        <f>'C завтраками| Bed and breakfast'!#REF!*0.85</f>
        <v>#REF!</v>
      </c>
      <c r="Y11" s="124" t="e">
        <f>'C завтраками| Bed and breakfast'!#REF!*0.85</f>
        <v>#REF!</v>
      </c>
      <c r="Z11" s="124" t="e">
        <f>'C завтраками| Bed and breakfast'!#REF!*0.85</f>
        <v>#REF!</v>
      </c>
      <c r="AA11" s="124" t="e">
        <f>'C завтраками| Bed and breakfast'!#REF!*0.85</f>
        <v>#REF!</v>
      </c>
      <c r="AB11" s="124" t="e">
        <f>'C завтраками| Bed and breakfast'!#REF!*0.85</f>
        <v>#REF!</v>
      </c>
      <c r="AC11" s="124" t="e">
        <f>'C завтраками| Bed and breakfast'!#REF!*0.85</f>
        <v>#REF!</v>
      </c>
      <c r="AD11" s="124" t="e">
        <f>'C завтраками| Bed and breakfast'!#REF!*0.85</f>
        <v>#REF!</v>
      </c>
      <c r="AE11" s="124" t="e">
        <f>'C завтраками| Bed and breakfast'!#REF!*0.85</f>
        <v>#REF!</v>
      </c>
      <c r="AF11" s="124" t="e">
        <f>'C завтраками| Bed and breakfast'!#REF!*0.85</f>
        <v>#REF!</v>
      </c>
      <c r="AG11" s="124" t="e">
        <f>'C завтраками| Bed and breakfast'!#REF!*0.85</f>
        <v>#REF!</v>
      </c>
      <c r="AH11" s="124" t="e">
        <f>'C завтраками| Bed and breakfast'!#REF!*0.85</f>
        <v>#REF!</v>
      </c>
      <c r="AI11" s="124" t="e">
        <f>'C завтраками| Bed and breakfast'!#REF!*0.85</f>
        <v>#REF!</v>
      </c>
      <c r="AJ11" s="124" t="e">
        <f>'C завтраками| Bed and breakfast'!#REF!*0.85</f>
        <v>#REF!</v>
      </c>
      <c r="AK11" s="124" t="e">
        <f>'C завтраками| Bed and breakfast'!#REF!*0.85</f>
        <v>#REF!</v>
      </c>
      <c r="AL11" s="176" t="e">
        <f>'C завтраками| Bed and breakfast'!#REF!*0.85</f>
        <v>#REF!</v>
      </c>
      <c r="AM11" s="176" t="e">
        <f>'C завтраками| Bed and breakfast'!#REF!*0.85</f>
        <v>#REF!</v>
      </c>
      <c r="AN11" s="176" t="e">
        <f>'C завтраками| Bed and breakfast'!#REF!*0.85</f>
        <v>#REF!</v>
      </c>
      <c r="AO11" s="176" t="e">
        <f>'C завтраками| Bed and breakfast'!#REF!*0.85</f>
        <v>#REF!</v>
      </c>
    </row>
    <row r="12" spans="1:41" x14ac:dyDescent="0.2">
      <c r="A12" s="97" t="s">
        <v>135</v>
      </c>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76"/>
      <c r="AM12" s="176"/>
      <c r="AN12" s="176"/>
      <c r="AO12" s="176"/>
    </row>
    <row r="13" spans="1:41" x14ac:dyDescent="0.2">
      <c r="A13" s="98">
        <v>1</v>
      </c>
      <c r="B13" s="124" t="e">
        <f>'C завтраками| Bed and breakfast'!#REF!*0.85</f>
        <v>#REF!</v>
      </c>
      <c r="C13" s="124" t="e">
        <f>'C завтраками| Bed and breakfast'!#REF!*0.85</f>
        <v>#REF!</v>
      </c>
      <c r="D13" s="124" t="e">
        <f>'C завтраками| Bed and breakfast'!#REF!*0.85</f>
        <v>#REF!</v>
      </c>
      <c r="E13" s="124" t="e">
        <f>'C завтраками| Bed and breakfast'!#REF!*0.85</f>
        <v>#REF!</v>
      </c>
      <c r="F13" s="124" t="e">
        <f>'C завтраками| Bed and breakfast'!#REF!*0.85</f>
        <v>#REF!</v>
      </c>
      <c r="G13" s="124" t="e">
        <f>'C завтраками| Bed and breakfast'!#REF!*0.85</f>
        <v>#REF!</v>
      </c>
      <c r="H13" s="124" t="e">
        <f>'C завтраками| Bed and breakfast'!#REF!*0.85</f>
        <v>#REF!</v>
      </c>
      <c r="I13" s="124" t="e">
        <f>'C завтраками| Bed and breakfast'!#REF!*0.85</f>
        <v>#REF!</v>
      </c>
      <c r="J13" s="124" t="e">
        <f>'C завтраками| Bed and breakfast'!#REF!*0.85</f>
        <v>#REF!</v>
      </c>
      <c r="K13" s="124" t="e">
        <f>'C завтраками| Bed and breakfast'!#REF!*0.85</f>
        <v>#REF!</v>
      </c>
      <c r="L13" s="124" t="e">
        <f>'C завтраками| Bed and breakfast'!#REF!*0.85</f>
        <v>#REF!</v>
      </c>
      <c r="M13" s="124" t="e">
        <f>'C завтраками| Bed and breakfast'!#REF!*0.85</f>
        <v>#REF!</v>
      </c>
      <c r="N13" s="124" t="e">
        <f>'C завтраками| Bed and breakfast'!#REF!*0.85</f>
        <v>#REF!</v>
      </c>
      <c r="O13" s="124" t="e">
        <f>'C завтраками| Bed and breakfast'!#REF!*0.85</f>
        <v>#REF!</v>
      </c>
      <c r="P13" s="124" t="e">
        <f>'C завтраками| Bed and breakfast'!#REF!*0.85</f>
        <v>#REF!</v>
      </c>
      <c r="Q13" s="124" t="e">
        <f>'C завтраками| Bed and breakfast'!#REF!*0.85</f>
        <v>#REF!</v>
      </c>
      <c r="R13" s="124" t="e">
        <f>'C завтраками| Bed and breakfast'!#REF!*0.85</f>
        <v>#REF!</v>
      </c>
      <c r="S13" s="124" t="e">
        <f>'C завтраками| Bed and breakfast'!#REF!*0.85</f>
        <v>#REF!</v>
      </c>
      <c r="T13" s="124" t="e">
        <f>'C завтраками| Bed and breakfast'!#REF!*0.85</f>
        <v>#REF!</v>
      </c>
      <c r="U13" s="124" t="e">
        <f>'C завтраками| Bed and breakfast'!#REF!*0.85</f>
        <v>#REF!</v>
      </c>
      <c r="V13" s="124" t="e">
        <f>'C завтраками| Bed and breakfast'!#REF!*0.85</f>
        <v>#REF!</v>
      </c>
      <c r="W13" s="124" t="e">
        <f>'C завтраками| Bed and breakfast'!#REF!*0.85</f>
        <v>#REF!</v>
      </c>
      <c r="X13" s="124" t="e">
        <f>'C завтраками| Bed and breakfast'!#REF!*0.85</f>
        <v>#REF!</v>
      </c>
      <c r="Y13" s="124" t="e">
        <f>'C завтраками| Bed and breakfast'!#REF!*0.85</f>
        <v>#REF!</v>
      </c>
      <c r="Z13" s="124" t="e">
        <f>'C завтраками| Bed and breakfast'!#REF!*0.85</f>
        <v>#REF!</v>
      </c>
      <c r="AA13" s="124" t="e">
        <f>'C завтраками| Bed and breakfast'!#REF!*0.85</f>
        <v>#REF!</v>
      </c>
      <c r="AB13" s="124" t="e">
        <f>'C завтраками| Bed and breakfast'!#REF!*0.85</f>
        <v>#REF!</v>
      </c>
      <c r="AC13" s="124" t="e">
        <f>'C завтраками| Bed and breakfast'!#REF!*0.85</f>
        <v>#REF!</v>
      </c>
      <c r="AD13" s="124" t="e">
        <f>'C завтраками| Bed and breakfast'!#REF!*0.85</f>
        <v>#REF!</v>
      </c>
      <c r="AE13" s="124" t="e">
        <f>'C завтраками| Bed and breakfast'!#REF!*0.85</f>
        <v>#REF!</v>
      </c>
      <c r="AF13" s="124" t="e">
        <f>'C завтраками| Bed and breakfast'!#REF!*0.85</f>
        <v>#REF!</v>
      </c>
      <c r="AG13" s="124" t="e">
        <f>'C завтраками| Bed and breakfast'!#REF!*0.85</f>
        <v>#REF!</v>
      </c>
      <c r="AH13" s="124" t="e">
        <f>'C завтраками| Bed and breakfast'!#REF!*0.85</f>
        <v>#REF!</v>
      </c>
      <c r="AI13" s="124" t="e">
        <f>'C завтраками| Bed and breakfast'!#REF!*0.85</f>
        <v>#REF!</v>
      </c>
      <c r="AJ13" s="124" t="e">
        <f>'C завтраками| Bed and breakfast'!#REF!*0.85</f>
        <v>#REF!</v>
      </c>
      <c r="AK13" s="124" t="e">
        <f>'C завтраками| Bed and breakfast'!#REF!*0.85</f>
        <v>#REF!</v>
      </c>
      <c r="AL13" s="176" t="e">
        <f>'C завтраками| Bed and breakfast'!#REF!*0.85</f>
        <v>#REF!</v>
      </c>
      <c r="AM13" s="176" t="e">
        <f>'C завтраками| Bed and breakfast'!#REF!*0.85</f>
        <v>#REF!</v>
      </c>
      <c r="AN13" s="176" t="e">
        <f>'C завтраками| Bed and breakfast'!#REF!*0.85</f>
        <v>#REF!</v>
      </c>
      <c r="AO13" s="176" t="e">
        <f>'C завтраками| Bed and breakfast'!#REF!*0.85</f>
        <v>#REF!</v>
      </c>
    </row>
    <row r="14" spans="1:41" x14ac:dyDescent="0.2">
      <c r="A14" s="98">
        <v>2</v>
      </c>
      <c r="B14" s="124" t="e">
        <f>'C завтраками| Bed and breakfast'!#REF!*0.85</f>
        <v>#REF!</v>
      </c>
      <c r="C14" s="124" t="e">
        <f>'C завтраками| Bed and breakfast'!#REF!*0.85</f>
        <v>#REF!</v>
      </c>
      <c r="D14" s="124" t="e">
        <f>'C завтраками| Bed and breakfast'!#REF!*0.85</f>
        <v>#REF!</v>
      </c>
      <c r="E14" s="124" t="e">
        <f>'C завтраками| Bed and breakfast'!#REF!*0.85</f>
        <v>#REF!</v>
      </c>
      <c r="F14" s="124" t="e">
        <f>'C завтраками| Bed and breakfast'!#REF!*0.85</f>
        <v>#REF!</v>
      </c>
      <c r="G14" s="124" t="e">
        <f>'C завтраками| Bed and breakfast'!#REF!*0.85</f>
        <v>#REF!</v>
      </c>
      <c r="H14" s="124" t="e">
        <f>'C завтраками| Bed and breakfast'!#REF!*0.85</f>
        <v>#REF!</v>
      </c>
      <c r="I14" s="124" t="e">
        <f>'C завтраками| Bed and breakfast'!#REF!*0.85</f>
        <v>#REF!</v>
      </c>
      <c r="J14" s="124" t="e">
        <f>'C завтраками| Bed and breakfast'!#REF!*0.85</f>
        <v>#REF!</v>
      </c>
      <c r="K14" s="124" t="e">
        <f>'C завтраками| Bed and breakfast'!#REF!*0.85</f>
        <v>#REF!</v>
      </c>
      <c r="L14" s="124" t="e">
        <f>'C завтраками| Bed and breakfast'!#REF!*0.85</f>
        <v>#REF!</v>
      </c>
      <c r="M14" s="124" t="e">
        <f>'C завтраками| Bed and breakfast'!#REF!*0.85</f>
        <v>#REF!</v>
      </c>
      <c r="N14" s="124" t="e">
        <f>'C завтраками| Bed and breakfast'!#REF!*0.85</f>
        <v>#REF!</v>
      </c>
      <c r="O14" s="124" t="e">
        <f>'C завтраками| Bed and breakfast'!#REF!*0.85</f>
        <v>#REF!</v>
      </c>
      <c r="P14" s="124" t="e">
        <f>'C завтраками| Bed and breakfast'!#REF!*0.85</f>
        <v>#REF!</v>
      </c>
      <c r="Q14" s="124" t="e">
        <f>'C завтраками| Bed and breakfast'!#REF!*0.85</f>
        <v>#REF!</v>
      </c>
      <c r="R14" s="124" t="e">
        <f>'C завтраками| Bed and breakfast'!#REF!*0.85</f>
        <v>#REF!</v>
      </c>
      <c r="S14" s="124" t="e">
        <f>'C завтраками| Bed and breakfast'!#REF!*0.85</f>
        <v>#REF!</v>
      </c>
      <c r="T14" s="124" t="e">
        <f>'C завтраками| Bed and breakfast'!#REF!*0.85</f>
        <v>#REF!</v>
      </c>
      <c r="U14" s="124" t="e">
        <f>'C завтраками| Bed and breakfast'!#REF!*0.85</f>
        <v>#REF!</v>
      </c>
      <c r="V14" s="124" t="e">
        <f>'C завтраками| Bed and breakfast'!#REF!*0.85</f>
        <v>#REF!</v>
      </c>
      <c r="W14" s="124" t="e">
        <f>'C завтраками| Bed and breakfast'!#REF!*0.85</f>
        <v>#REF!</v>
      </c>
      <c r="X14" s="124" t="e">
        <f>'C завтраками| Bed and breakfast'!#REF!*0.85</f>
        <v>#REF!</v>
      </c>
      <c r="Y14" s="124" t="e">
        <f>'C завтраками| Bed and breakfast'!#REF!*0.85</f>
        <v>#REF!</v>
      </c>
      <c r="Z14" s="124" t="e">
        <f>'C завтраками| Bed and breakfast'!#REF!*0.85</f>
        <v>#REF!</v>
      </c>
      <c r="AA14" s="124" t="e">
        <f>'C завтраками| Bed and breakfast'!#REF!*0.85</f>
        <v>#REF!</v>
      </c>
      <c r="AB14" s="124" t="e">
        <f>'C завтраками| Bed and breakfast'!#REF!*0.85</f>
        <v>#REF!</v>
      </c>
      <c r="AC14" s="124" t="e">
        <f>'C завтраками| Bed and breakfast'!#REF!*0.85</f>
        <v>#REF!</v>
      </c>
      <c r="AD14" s="124" t="e">
        <f>'C завтраками| Bed and breakfast'!#REF!*0.85</f>
        <v>#REF!</v>
      </c>
      <c r="AE14" s="124" t="e">
        <f>'C завтраками| Bed and breakfast'!#REF!*0.85</f>
        <v>#REF!</v>
      </c>
      <c r="AF14" s="124" t="e">
        <f>'C завтраками| Bed and breakfast'!#REF!*0.85</f>
        <v>#REF!</v>
      </c>
      <c r="AG14" s="124" t="e">
        <f>'C завтраками| Bed and breakfast'!#REF!*0.85</f>
        <v>#REF!</v>
      </c>
      <c r="AH14" s="124" t="e">
        <f>'C завтраками| Bed and breakfast'!#REF!*0.85</f>
        <v>#REF!</v>
      </c>
      <c r="AI14" s="124" t="e">
        <f>'C завтраками| Bed and breakfast'!#REF!*0.85</f>
        <v>#REF!</v>
      </c>
      <c r="AJ14" s="124" t="e">
        <f>'C завтраками| Bed and breakfast'!#REF!*0.85</f>
        <v>#REF!</v>
      </c>
      <c r="AK14" s="124" t="e">
        <f>'C завтраками| Bed and breakfast'!#REF!*0.85</f>
        <v>#REF!</v>
      </c>
      <c r="AL14" s="176" t="e">
        <f>'C завтраками| Bed and breakfast'!#REF!*0.85</f>
        <v>#REF!</v>
      </c>
      <c r="AM14" s="176" t="e">
        <f>'C завтраками| Bed and breakfast'!#REF!*0.85</f>
        <v>#REF!</v>
      </c>
      <c r="AN14" s="176" t="e">
        <f>'C завтраками| Bed and breakfast'!#REF!*0.85</f>
        <v>#REF!</v>
      </c>
      <c r="AO14" s="176" t="e">
        <f>'C завтраками| Bed and breakfast'!#REF!*0.85</f>
        <v>#REF!</v>
      </c>
    </row>
    <row r="15" spans="1:41" x14ac:dyDescent="0.2">
      <c r="A15" s="97" t="s">
        <v>137</v>
      </c>
      <c r="B15" s="124"/>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77"/>
      <c r="AM15" s="177"/>
      <c r="AN15" s="177"/>
      <c r="AO15" s="177"/>
    </row>
    <row r="16" spans="1:41" x14ac:dyDescent="0.2">
      <c r="A16" s="98">
        <v>1</v>
      </c>
      <c r="B16" s="124" t="e">
        <f>'C завтраками| Bed and breakfast'!#REF!*0.85</f>
        <v>#REF!</v>
      </c>
      <c r="C16" s="124" t="e">
        <f>'C завтраками| Bed and breakfast'!#REF!*0.85</f>
        <v>#REF!</v>
      </c>
      <c r="D16" s="124" t="e">
        <f>'C завтраками| Bed and breakfast'!#REF!*0.85</f>
        <v>#REF!</v>
      </c>
      <c r="E16" s="124" t="e">
        <f>'C завтраками| Bed and breakfast'!#REF!*0.85</f>
        <v>#REF!</v>
      </c>
      <c r="F16" s="124" t="e">
        <f>'C завтраками| Bed and breakfast'!#REF!*0.85</f>
        <v>#REF!</v>
      </c>
      <c r="G16" s="124" t="e">
        <f>'C завтраками| Bed and breakfast'!#REF!*0.85</f>
        <v>#REF!</v>
      </c>
      <c r="H16" s="124" t="e">
        <f>'C завтраками| Bed and breakfast'!#REF!*0.85</f>
        <v>#REF!</v>
      </c>
      <c r="I16" s="124" t="e">
        <f>'C завтраками| Bed and breakfast'!#REF!*0.85</f>
        <v>#REF!</v>
      </c>
      <c r="J16" s="124" t="e">
        <f>'C завтраками| Bed and breakfast'!#REF!*0.85</f>
        <v>#REF!</v>
      </c>
      <c r="K16" s="124" t="e">
        <f>'C завтраками| Bed and breakfast'!#REF!*0.85</f>
        <v>#REF!</v>
      </c>
      <c r="L16" s="124" t="e">
        <f>'C завтраками| Bed and breakfast'!#REF!*0.85</f>
        <v>#REF!</v>
      </c>
      <c r="M16" s="124" t="e">
        <f>'C завтраками| Bed and breakfast'!#REF!*0.85</f>
        <v>#REF!</v>
      </c>
      <c r="N16" s="124" t="e">
        <f>'C завтраками| Bed and breakfast'!#REF!*0.85</f>
        <v>#REF!</v>
      </c>
      <c r="O16" s="124" t="e">
        <f>'C завтраками| Bed and breakfast'!#REF!*0.85</f>
        <v>#REF!</v>
      </c>
      <c r="P16" s="124" t="e">
        <f>'C завтраками| Bed and breakfast'!#REF!*0.85</f>
        <v>#REF!</v>
      </c>
      <c r="Q16" s="124" t="e">
        <f>'C завтраками| Bed and breakfast'!#REF!*0.85</f>
        <v>#REF!</v>
      </c>
      <c r="R16" s="124" t="e">
        <f>'C завтраками| Bed and breakfast'!#REF!*0.85</f>
        <v>#REF!</v>
      </c>
      <c r="S16" s="124" t="e">
        <f>'C завтраками| Bed and breakfast'!#REF!*0.85</f>
        <v>#REF!</v>
      </c>
      <c r="T16" s="124" t="e">
        <f>'C завтраками| Bed and breakfast'!#REF!*0.85</f>
        <v>#REF!</v>
      </c>
      <c r="U16" s="124" t="e">
        <f>'C завтраками| Bed and breakfast'!#REF!*0.85</f>
        <v>#REF!</v>
      </c>
      <c r="V16" s="124" t="e">
        <f>'C завтраками| Bed and breakfast'!#REF!*0.85</f>
        <v>#REF!</v>
      </c>
      <c r="W16" s="124" t="e">
        <f>'C завтраками| Bed and breakfast'!#REF!*0.85</f>
        <v>#REF!</v>
      </c>
      <c r="X16" s="124" t="e">
        <f>'C завтраками| Bed and breakfast'!#REF!*0.85</f>
        <v>#REF!</v>
      </c>
      <c r="Y16" s="124" t="e">
        <f>'C завтраками| Bed and breakfast'!#REF!*0.85</f>
        <v>#REF!</v>
      </c>
      <c r="Z16" s="124" t="e">
        <f>'C завтраками| Bed and breakfast'!#REF!*0.85</f>
        <v>#REF!</v>
      </c>
      <c r="AA16" s="124" t="e">
        <f>'C завтраками| Bed and breakfast'!#REF!*0.85</f>
        <v>#REF!</v>
      </c>
      <c r="AB16" s="124" t="e">
        <f>'C завтраками| Bed and breakfast'!#REF!*0.85</f>
        <v>#REF!</v>
      </c>
      <c r="AC16" s="124" t="e">
        <f>'C завтраками| Bed and breakfast'!#REF!*0.85</f>
        <v>#REF!</v>
      </c>
      <c r="AD16" s="124" t="e">
        <f>'C завтраками| Bed and breakfast'!#REF!*0.85</f>
        <v>#REF!</v>
      </c>
      <c r="AE16" s="124" t="e">
        <f>'C завтраками| Bed and breakfast'!#REF!*0.85</f>
        <v>#REF!</v>
      </c>
      <c r="AF16" s="124" t="e">
        <f>'C завтраками| Bed and breakfast'!#REF!*0.85</f>
        <v>#REF!</v>
      </c>
      <c r="AG16" s="124" t="e">
        <f>'C завтраками| Bed and breakfast'!#REF!*0.85</f>
        <v>#REF!</v>
      </c>
      <c r="AH16" s="124" t="e">
        <f>'C завтраками| Bed and breakfast'!#REF!*0.85</f>
        <v>#REF!</v>
      </c>
      <c r="AI16" s="124" t="e">
        <f>'C завтраками| Bed and breakfast'!#REF!*0.85</f>
        <v>#REF!</v>
      </c>
      <c r="AJ16" s="124" t="e">
        <f>'C завтраками| Bed and breakfast'!#REF!*0.85</f>
        <v>#REF!</v>
      </c>
      <c r="AK16" s="124" t="e">
        <f>'C завтраками| Bed and breakfast'!#REF!*0.85</f>
        <v>#REF!</v>
      </c>
      <c r="AL16" s="176" t="e">
        <f>'C завтраками| Bed and breakfast'!#REF!*0.85</f>
        <v>#REF!</v>
      </c>
      <c r="AM16" s="176" t="e">
        <f>'C завтраками| Bed and breakfast'!#REF!*0.85</f>
        <v>#REF!</v>
      </c>
      <c r="AN16" s="176" t="e">
        <f>'C завтраками| Bed and breakfast'!#REF!*0.85</f>
        <v>#REF!</v>
      </c>
      <c r="AO16" s="176" t="e">
        <f>'C завтраками| Bed and breakfast'!#REF!*0.85</f>
        <v>#REF!</v>
      </c>
    </row>
    <row r="17" spans="1:41" x14ac:dyDescent="0.2">
      <c r="A17" s="98">
        <v>2</v>
      </c>
      <c r="B17" s="124" t="e">
        <f>'C завтраками| Bed and breakfast'!#REF!*0.85</f>
        <v>#REF!</v>
      </c>
      <c r="C17" s="124" t="e">
        <f>'C завтраками| Bed and breakfast'!#REF!*0.85</f>
        <v>#REF!</v>
      </c>
      <c r="D17" s="124" t="e">
        <f>'C завтраками| Bed and breakfast'!#REF!*0.85</f>
        <v>#REF!</v>
      </c>
      <c r="E17" s="124" t="e">
        <f>'C завтраками| Bed and breakfast'!#REF!*0.85</f>
        <v>#REF!</v>
      </c>
      <c r="F17" s="124" t="e">
        <f>'C завтраками| Bed and breakfast'!#REF!*0.85</f>
        <v>#REF!</v>
      </c>
      <c r="G17" s="124" t="e">
        <f>'C завтраками| Bed and breakfast'!#REF!*0.85</f>
        <v>#REF!</v>
      </c>
      <c r="H17" s="124" t="e">
        <f>'C завтраками| Bed and breakfast'!#REF!*0.85</f>
        <v>#REF!</v>
      </c>
      <c r="I17" s="124" t="e">
        <f>'C завтраками| Bed and breakfast'!#REF!*0.85</f>
        <v>#REF!</v>
      </c>
      <c r="J17" s="124" t="e">
        <f>'C завтраками| Bed and breakfast'!#REF!*0.85</f>
        <v>#REF!</v>
      </c>
      <c r="K17" s="124" t="e">
        <f>'C завтраками| Bed and breakfast'!#REF!*0.85</f>
        <v>#REF!</v>
      </c>
      <c r="L17" s="124" t="e">
        <f>'C завтраками| Bed and breakfast'!#REF!*0.85</f>
        <v>#REF!</v>
      </c>
      <c r="M17" s="124" t="e">
        <f>'C завтраками| Bed and breakfast'!#REF!*0.85</f>
        <v>#REF!</v>
      </c>
      <c r="N17" s="124" t="e">
        <f>'C завтраками| Bed and breakfast'!#REF!*0.85</f>
        <v>#REF!</v>
      </c>
      <c r="O17" s="124" t="e">
        <f>'C завтраками| Bed and breakfast'!#REF!*0.85</f>
        <v>#REF!</v>
      </c>
      <c r="P17" s="124" t="e">
        <f>'C завтраками| Bed and breakfast'!#REF!*0.85</f>
        <v>#REF!</v>
      </c>
      <c r="Q17" s="124" t="e">
        <f>'C завтраками| Bed and breakfast'!#REF!*0.85</f>
        <v>#REF!</v>
      </c>
      <c r="R17" s="124" t="e">
        <f>'C завтраками| Bed and breakfast'!#REF!*0.85</f>
        <v>#REF!</v>
      </c>
      <c r="S17" s="124" t="e">
        <f>'C завтраками| Bed and breakfast'!#REF!*0.85</f>
        <v>#REF!</v>
      </c>
      <c r="T17" s="124" t="e">
        <f>'C завтраками| Bed and breakfast'!#REF!*0.85</f>
        <v>#REF!</v>
      </c>
      <c r="U17" s="124" t="e">
        <f>'C завтраками| Bed and breakfast'!#REF!*0.85</f>
        <v>#REF!</v>
      </c>
      <c r="V17" s="124" t="e">
        <f>'C завтраками| Bed and breakfast'!#REF!*0.85</f>
        <v>#REF!</v>
      </c>
      <c r="W17" s="124" t="e">
        <f>'C завтраками| Bed and breakfast'!#REF!*0.85</f>
        <v>#REF!</v>
      </c>
      <c r="X17" s="124" t="e">
        <f>'C завтраками| Bed and breakfast'!#REF!*0.85</f>
        <v>#REF!</v>
      </c>
      <c r="Y17" s="124" t="e">
        <f>'C завтраками| Bed and breakfast'!#REF!*0.85</f>
        <v>#REF!</v>
      </c>
      <c r="Z17" s="124" t="e">
        <f>'C завтраками| Bed and breakfast'!#REF!*0.85</f>
        <v>#REF!</v>
      </c>
      <c r="AA17" s="124" t="e">
        <f>'C завтраками| Bed and breakfast'!#REF!*0.85</f>
        <v>#REF!</v>
      </c>
      <c r="AB17" s="124" t="e">
        <f>'C завтраками| Bed and breakfast'!#REF!*0.85</f>
        <v>#REF!</v>
      </c>
      <c r="AC17" s="124" t="e">
        <f>'C завтраками| Bed and breakfast'!#REF!*0.85</f>
        <v>#REF!</v>
      </c>
      <c r="AD17" s="124" t="e">
        <f>'C завтраками| Bed and breakfast'!#REF!*0.85</f>
        <v>#REF!</v>
      </c>
      <c r="AE17" s="124" t="e">
        <f>'C завтраками| Bed and breakfast'!#REF!*0.85</f>
        <v>#REF!</v>
      </c>
      <c r="AF17" s="124" t="e">
        <f>'C завтраками| Bed and breakfast'!#REF!*0.85</f>
        <v>#REF!</v>
      </c>
      <c r="AG17" s="124" t="e">
        <f>'C завтраками| Bed and breakfast'!#REF!*0.85</f>
        <v>#REF!</v>
      </c>
      <c r="AH17" s="124" t="e">
        <f>'C завтраками| Bed and breakfast'!#REF!*0.85</f>
        <v>#REF!</v>
      </c>
      <c r="AI17" s="124" t="e">
        <f>'C завтраками| Bed and breakfast'!#REF!*0.85</f>
        <v>#REF!</v>
      </c>
      <c r="AJ17" s="124" t="e">
        <f>'C завтраками| Bed and breakfast'!#REF!*0.85</f>
        <v>#REF!</v>
      </c>
      <c r="AK17" s="124" t="e">
        <f>'C завтраками| Bed and breakfast'!#REF!*0.85</f>
        <v>#REF!</v>
      </c>
      <c r="AL17" s="176" t="e">
        <f>'C завтраками| Bed and breakfast'!#REF!*0.85</f>
        <v>#REF!</v>
      </c>
      <c r="AM17" s="176" t="e">
        <f>'C завтраками| Bed and breakfast'!#REF!*0.85</f>
        <v>#REF!</v>
      </c>
      <c r="AN17" s="176" t="e">
        <f>'C завтраками| Bed and breakfast'!#REF!*0.85</f>
        <v>#REF!</v>
      </c>
      <c r="AO17" s="176" t="e">
        <f>'C завтраками| Bed and breakfast'!#REF!*0.85</f>
        <v>#REF!</v>
      </c>
    </row>
    <row r="18" spans="1:41" x14ac:dyDescent="0.2">
      <c r="A18" s="97" t="s">
        <v>139</v>
      </c>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78"/>
      <c r="AM18" s="178"/>
      <c r="AN18" s="178"/>
      <c r="AO18" s="178"/>
    </row>
    <row r="19" spans="1:41" x14ac:dyDescent="0.2">
      <c r="A19" s="98" t="s">
        <v>78</v>
      </c>
      <c r="B19" s="124" t="e">
        <f>'C завтраками| Bed and breakfast'!#REF!*0.85</f>
        <v>#REF!</v>
      </c>
      <c r="C19" s="124" t="e">
        <f>'C завтраками| Bed and breakfast'!#REF!*0.85</f>
        <v>#REF!</v>
      </c>
      <c r="D19" s="124" t="e">
        <f>'C завтраками| Bed and breakfast'!#REF!*0.85</f>
        <v>#REF!</v>
      </c>
      <c r="E19" s="124" t="e">
        <f>'C завтраками| Bed and breakfast'!#REF!*0.85</f>
        <v>#REF!</v>
      </c>
      <c r="F19" s="124" t="e">
        <f>'C завтраками| Bed and breakfast'!#REF!*0.85</f>
        <v>#REF!</v>
      </c>
      <c r="G19" s="124" t="e">
        <f>'C завтраками| Bed and breakfast'!#REF!*0.85</f>
        <v>#REF!</v>
      </c>
      <c r="H19" s="124" t="e">
        <f>'C завтраками| Bed and breakfast'!#REF!*0.85</f>
        <v>#REF!</v>
      </c>
      <c r="I19" s="124" t="e">
        <f>'C завтраками| Bed and breakfast'!#REF!*0.85</f>
        <v>#REF!</v>
      </c>
      <c r="J19" s="124" t="e">
        <f>'C завтраками| Bed and breakfast'!#REF!*0.85</f>
        <v>#REF!</v>
      </c>
      <c r="K19" s="124" t="e">
        <f>'C завтраками| Bed and breakfast'!#REF!*0.85</f>
        <v>#REF!</v>
      </c>
      <c r="L19" s="124" t="e">
        <f>'C завтраками| Bed and breakfast'!#REF!*0.85</f>
        <v>#REF!</v>
      </c>
      <c r="M19" s="124" t="e">
        <f>'C завтраками| Bed and breakfast'!#REF!*0.85</f>
        <v>#REF!</v>
      </c>
      <c r="N19" s="124" t="e">
        <f>'C завтраками| Bed and breakfast'!#REF!*0.85</f>
        <v>#REF!</v>
      </c>
      <c r="O19" s="124" t="e">
        <f>'C завтраками| Bed and breakfast'!#REF!*0.85</f>
        <v>#REF!</v>
      </c>
      <c r="P19" s="124" t="e">
        <f>'C завтраками| Bed and breakfast'!#REF!*0.85</f>
        <v>#REF!</v>
      </c>
      <c r="Q19" s="124" t="e">
        <f>'C завтраками| Bed and breakfast'!#REF!*0.85</f>
        <v>#REF!</v>
      </c>
      <c r="R19" s="124" t="e">
        <f>'C завтраками| Bed and breakfast'!#REF!*0.85</f>
        <v>#REF!</v>
      </c>
      <c r="S19" s="124" t="e">
        <f>'C завтраками| Bed and breakfast'!#REF!*0.85</f>
        <v>#REF!</v>
      </c>
      <c r="T19" s="124" t="e">
        <f>'C завтраками| Bed and breakfast'!#REF!*0.85</f>
        <v>#REF!</v>
      </c>
      <c r="U19" s="124" t="e">
        <f>'C завтраками| Bed and breakfast'!#REF!*0.85</f>
        <v>#REF!</v>
      </c>
      <c r="V19" s="124" t="e">
        <f>'C завтраками| Bed and breakfast'!#REF!*0.85</f>
        <v>#REF!</v>
      </c>
      <c r="W19" s="124" t="e">
        <f>'C завтраками| Bed and breakfast'!#REF!*0.85</f>
        <v>#REF!</v>
      </c>
      <c r="X19" s="124" t="e">
        <f>'C завтраками| Bed and breakfast'!#REF!*0.85</f>
        <v>#REF!</v>
      </c>
      <c r="Y19" s="124" t="e">
        <f>'C завтраками| Bed and breakfast'!#REF!*0.85</f>
        <v>#REF!</v>
      </c>
      <c r="Z19" s="124" t="e">
        <f>'C завтраками| Bed and breakfast'!#REF!*0.85</f>
        <v>#REF!</v>
      </c>
      <c r="AA19" s="124" t="e">
        <f>'C завтраками| Bed and breakfast'!#REF!*0.85</f>
        <v>#REF!</v>
      </c>
      <c r="AB19" s="124" t="e">
        <f>'C завтраками| Bed and breakfast'!#REF!*0.85</f>
        <v>#REF!</v>
      </c>
      <c r="AC19" s="124" t="e">
        <f>'C завтраками| Bed and breakfast'!#REF!*0.85</f>
        <v>#REF!</v>
      </c>
      <c r="AD19" s="124" t="e">
        <f>'C завтраками| Bed and breakfast'!#REF!*0.85</f>
        <v>#REF!</v>
      </c>
      <c r="AE19" s="124" t="e">
        <f>'C завтраками| Bed and breakfast'!#REF!*0.85</f>
        <v>#REF!</v>
      </c>
      <c r="AF19" s="124" t="e">
        <f>'C завтраками| Bed and breakfast'!#REF!*0.85</f>
        <v>#REF!</v>
      </c>
      <c r="AG19" s="124" t="e">
        <f>'C завтраками| Bed and breakfast'!#REF!*0.85</f>
        <v>#REF!</v>
      </c>
      <c r="AH19" s="124" t="e">
        <f>'C завтраками| Bed and breakfast'!#REF!*0.85</f>
        <v>#REF!</v>
      </c>
      <c r="AI19" s="124" t="e">
        <f>'C завтраками| Bed and breakfast'!#REF!*0.85</f>
        <v>#REF!</v>
      </c>
      <c r="AJ19" s="124" t="e">
        <f>'C завтраками| Bed and breakfast'!#REF!*0.85</f>
        <v>#REF!</v>
      </c>
      <c r="AK19" s="124" t="e">
        <f>'C завтраками| Bed and breakfast'!#REF!*0.85</f>
        <v>#REF!</v>
      </c>
      <c r="AL19" s="176" t="e">
        <f>'C завтраками| Bed and breakfast'!#REF!*0.85</f>
        <v>#REF!</v>
      </c>
      <c r="AM19" s="176" t="e">
        <f>'C завтраками| Bed and breakfast'!#REF!*0.85</f>
        <v>#REF!</v>
      </c>
      <c r="AN19" s="176" t="e">
        <f>'C завтраками| Bed and breakfast'!#REF!*0.85</f>
        <v>#REF!</v>
      </c>
      <c r="AO19" s="176" t="e">
        <f>'C завтраками| Bed and breakfast'!#REF!*0.85</f>
        <v>#REF!</v>
      </c>
    </row>
    <row r="20" spans="1:41" x14ac:dyDescent="0.2">
      <c r="A20" s="97" t="s">
        <v>138</v>
      </c>
      <c r="B20" s="124"/>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77"/>
      <c r="AM20" s="177"/>
      <c r="AN20" s="177"/>
      <c r="AO20" s="177"/>
    </row>
    <row r="21" spans="1:41" x14ac:dyDescent="0.2">
      <c r="A21" s="98" t="s">
        <v>67</v>
      </c>
      <c r="B21" s="124" t="e">
        <f>'C завтраками| Bed and breakfast'!#REF!*0.85</f>
        <v>#REF!</v>
      </c>
      <c r="C21" s="124" t="e">
        <f>'C завтраками| Bed and breakfast'!#REF!*0.85</f>
        <v>#REF!</v>
      </c>
      <c r="D21" s="124" t="e">
        <f>'C завтраками| Bed and breakfast'!#REF!*0.85</f>
        <v>#REF!</v>
      </c>
      <c r="E21" s="124" t="e">
        <f>'C завтраками| Bed and breakfast'!#REF!*0.85</f>
        <v>#REF!</v>
      </c>
      <c r="F21" s="124" t="e">
        <f>'C завтраками| Bed and breakfast'!#REF!*0.85</f>
        <v>#REF!</v>
      </c>
      <c r="G21" s="124" t="e">
        <f>'C завтраками| Bed and breakfast'!#REF!*0.85</f>
        <v>#REF!</v>
      </c>
      <c r="H21" s="124" t="e">
        <f>'C завтраками| Bed and breakfast'!#REF!*0.85</f>
        <v>#REF!</v>
      </c>
      <c r="I21" s="124" t="e">
        <f>'C завтраками| Bed and breakfast'!#REF!*0.85</f>
        <v>#REF!</v>
      </c>
      <c r="J21" s="124" t="e">
        <f>'C завтраками| Bed and breakfast'!#REF!*0.85</f>
        <v>#REF!</v>
      </c>
      <c r="K21" s="124" t="e">
        <f>'C завтраками| Bed and breakfast'!#REF!*0.85</f>
        <v>#REF!</v>
      </c>
      <c r="L21" s="124" t="e">
        <f>'C завтраками| Bed and breakfast'!#REF!*0.85</f>
        <v>#REF!</v>
      </c>
      <c r="M21" s="124" t="e">
        <f>'C завтраками| Bed and breakfast'!#REF!*0.85</f>
        <v>#REF!</v>
      </c>
      <c r="N21" s="124" t="e">
        <f>'C завтраками| Bed and breakfast'!#REF!*0.85</f>
        <v>#REF!</v>
      </c>
      <c r="O21" s="124" t="e">
        <f>'C завтраками| Bed and breakfast'!#REF!*0.85</f>
        <v>#REF!</v>
      </c>
      <c r="P21" s="124" t="e">
        <f>'C завтраками| Bed and breakfast'!#REF!*0.85</f>
        <v>#REF!</v>
      </c>
      <c r="Q21" s="124" t="e">
        <f>'C завтраками| Bed and breakfast'!#REF!*0.85</f>
        <v>#REF!</v>
      </c>
      <c r="R21" s="124" t="e">
        <f>'C завтраками| Bed and breakfast'!#REF!*0.85</f>
        <v>#REF!</v>
      </c>
      <c r="S21" s="124" t="e">
        <f>'C завтраками| Bed and breakfast'!#REF!*0.85</f>
        <v>#REF!</v>
      </c>
      <c r="T21" s="124" t="e">
        <f>'C завтраками| Bed and breakfast'!#REF!*0.85</f>
        <v>#REF!</v>
      </c>
      <c r="U21" s="124" t="e">
        <f>'C завтраками| Bed and breakfast'!#REF!*0.85</f>
        <v>#REF!</v>
      </c>
      <c r="V21" s="124" t="e">
        <f>'C завтраками| Bed and breakfast'!#REF!*0.85</f>
        <v>#REF!</v>
      </c>
      <c r="W21" s="124" t="e">
        <f>'C завтраками| Bed and breakfast'!#REF!*0.85</f>
        <v>#REF!</v>
      </c>
      <c r="X21" s="124" t="e">
        <f>'C завтраками| Bed and breakfast'!#REF!*0.85</f>
        <v>#REF!</v>
      </c>
      <c r="Y21" s="124" t="e">
        <f>'C завтраками| Bed and breakfast'!#REF!*0.85</f>
        <v>#REF!</v>
      </c>
      <c r="Z21" s="124" t="e">
        <f>'C завтраками| Bed and breakfast'!#REF!*0.85</f>
        <v>#REF!</v>
      </c>
      <c r="AA21" s="124" t="e">
        <f>'C завтраками| Bed and breakfast'!#REF!*0.85</f>
        <v>#REF!</v>
      </c>
      <c r="AB21" s="124" t="e">
        <f>'C завтраками| Bed and breakfast'!#REF!*0.85</f>
        <v>#REF!</v>
      </c>
      <c r="AC21" s="124" t="e">
        <f>'C завтраками| Bed and breakfast'!#REF!*0.85</f>
        <v>#REF!</v>
      </c>
      <c r="AD21" s="124" t="e">
        <f>'C завтраками| Bed and breakfast'!#REF!*0.85</f>
        <v>#REF!</v>
      </c>
      <c r="AE21" s="124" t="e">
        <f>'C завтраками| Bed and breakfast'!#REF!*0.85</f>
        <v>#REF!</v>
      </c>
      <c r="AF21" s="124" t="e">
        <f>'C завтраками| Bed and breakfast'!#REF!*0.85</f>
        <v>#REF!</v>
      </c>
      <c r="AG21" s="124" t="e">
        <f>'C завтраками| Bed and breakfast'!#REF!*0.85</f>
        <v>#REF!</v>
      </c>
      <c r="AH21" s="124" t="e">
        <f>'C завтраками| Bed and breakfast'!#REF!*0.85</f>
        <v>#REF!</v>
      </c>
      <c r="AI21" s="124" t="e">
        <f>'C завтраками| Bed and breakfast'!#REF!*0.85</f>
        <v>#REF!</v>
      </c>
      <c r="AJ21" s="124" t="e">
        <f>'C завтраками| Bed and breakfast'!#REF!*0.85</f>
        <v>#REF!</v>
      </c>
      <c r="AK21" s="124" t="e">
        <f>'C завтраками| Bed and breakfast'!#REF!*0.85</f>
        <v>#REF!</v>
      </c>
      <c r="AL21" s="176" t="e">
        <f>'C завтраками| Bed and breakfast'!#REF!*0.85</f>
        <v>#REF!</v>
      </c>
      <c r="AM21" s="176" t="e">
        <f>'C завтраками| Bed and breakfast'!#REF!*0.85</f>
        <v>#REF!</v>
      </c>
      <c r="AN21" s="179" t="e">
        <f>'C завтраками| Bed and breakfast'!#REF!*0.85</f>
        <v>#REF!</v>
      </c>
      <c r="AO21" s="176" t="e">
        <f>'C завтраками| Bed and breakfast'!#REF!*0.85</f>
        <v>#REF!</v>
      </c>
    </row>
    <row r="22" spans="1:41" ht="10.35" customHeight="1" thickBot="1" x14ac:dyDescent="0.25">
      <c r="A22" s="82"/>
      <c r="S22" s="125"/>
      <c r="T22" s="125"/>
      <c r="U22" s="125"/>
      <c r="V22" s="125"/>
      <c r="W22" s="125"/>
      <c r="X22" s="125"/>
      <c r="Y22" s="125"/>
      <c r="Z22" s="125"/>
      <c r="AA22" s="125"/>
      <c r="AB22" s="125"/>
      <c r="AC22" s="125"/>
      <c r="AD22" s="125"/>
      <c r="AE22" s="125"/>
      <c r="AF22" s="125"/>
      <c r="AG22" s="125"/>
      <c r="AH22" s="125"/>
      <c r="AI22" s="125"/>
      <c r="AJ22" s="125"/>
    </row>
    <row r="23" spans="1:41" ht="12.75" thickBot="1" x14ac:dyDescent="0.25">
      <c r="A23" s="160" t="s">
        <v>128</v>
      </c>
    </row>
    <row r="24" spans="1:41" x14ac:dyDescent="0.2">
      <c r="A24" s="92" t="s">
        <v>129</v>
      </c>
    </row>
    <row r="25" spans="1:41" x14ac:dyDescent="0.2">
      <c r="A25" s="92" t="s">
        <v>130</v>
      </c>
    </row>
    <row r="26" spans="1:41" ht="12" customHeight="1" x14ac:dyDescent="0.2">
      <c r="A26" s="108" t="s">
        <v>131</v>
      </c>
    </row>
    <row r="27" spans="1:41" x14ac:dyDescent="0.2">
      <c r="A27" s="92" t="s">
        <v>132</v>
      </c>
    </row>
    <row r="28" spans="1:41" ht="11.45" customHeight="1" thickBot="1" x14ac:dyDescent="0.25">
      <c r="A28" s="82"/>
    </row>
    <row r="29" spans="1:41" ht="12.75" thickBot="1" x14ac:dyDescent="0.25">
      <c r="A29" s="160" t="s">
        <v>143</v>
      </c>
    </row>
    <row r="30" spans="1:41" x14ac:dyDescent="0.2">
      <c r="A30" s="161" t="s">
        <v>164</v>
      </c>
    </row>
    <row r="31" spans="1:41" ht="12.75" thickBot="1" x14ac:dyDescent="0.25">
      <c r="A31" s="20"/>
    </row>
    <row r="32" spans="1:41" ht="12.75" thickBot="1" x14ac:dyDescent="0.25">
      <c r="A32" s="162" t="s">
        <v>133</v>
      </c>
    </row>
    <row r="33" spans="1:1" ht="48" x14ac:dyDescent="0.2">
      <c r="A33" s="135" t="s">
        <v>165</v>
      </c>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AK52"/>
  <sheetViews>
    <sheetView zoomScaleNormal="100" workbookViewId="0">
      <pane xSplit="1" topLeftCell="B1" activePane="topRight" state="frozen"/>
      <selection pane="topRight" activeCell="D12" sqref="D12"/>
    </sheetView>
  </sheetViews>
  <sheetFormatPr defaultColWidth="9" defaultRowHeight="12" x14ac:dyDescent="0.2"/>
  <cols>
    <col min="1" max="1" width="84.5703125" style="82" customWidth="1"/>
    <col min="2" max="16384" width="9" style="82"/>
  </cols>
  <sheetData>
    <row r="1" spans="1:37" s="101" customFormat="1" ht="12" customHeight="1" x14ac:dyDescent="0.2">
      <c r="A1" s="100" t="s">
        <v>134</v>
      </c>
    </row>
    <row r="2" spans="1:37" s="101" customFormat="1" ht="12" customHeight="1" x14ac:dyDescent="0.2">
      <c r="A2" s="102" t="s">
        <v>127</v>
      </c>
    </row>
    <row r="3" spans="1:37" s="101" customFormat="1" ht="11.1" customHeight="1" x14ac:dyDescent="0.2">
      <c r="A3" s="100"/>
    </row>
    <row r="4" spans="1:37" s="101" customFormat="1" ht="34.5" customHeight="1" x14ac:dyDescent="0.2">
      <c r="A4" s="136" t="s">
        <v>125</v>
      </c>
      <c r="B4" s="167" t="e">
        <f>'C завтраками| Bed and breakfast'!#REF!</f>
        <v>#REF!</v>
      </c>
      <c r="C4" s="167" t="e">
        <f>'C завтраками| Bed and breakfast'!#REF!</f>
        <v>#REF!</v>
      </c>
      <c r="D4" s="167" t="e">
        <f>'C завтраками| Bed and breakfast'!#REF!</f>
        <v>#REF!</v>
      </c>
      <c r="E4" s="167" t="e">
        <f>'C завтраками| Bed and breakfast'!#REF!</f>
        <v>#REF!</v>
      </c>
      <c r="F4" s="167" t="e">
        <f>'C завтраками| Bed and breakfast'!#REF!</f>
        <v>#REF!</v>
      </c>
      <c r="G4" s="167" t="e">
        <f>'C завтраками| Bed and breakfast'!#REF!</f>
        <v>#REF!</v>
      </c>
      <c r="H4" s="167" t="e">
        <f>'C завтраками| Bed and breakfast'!#REF!</f>
        <v>#REF!</v>
      </c>
      <c r="I4" s="167" t="e">
        <f>'C завтраками| Bed and breakfast'!#REF!</f>
        <v>#REF!</v>
      </c>
      <c r="J4" s="167" t="e">
        <f>'C завтраками| Bed and breakfast'!#REF!</f>
        <v>#REF!</v>
      </c>
      <c r="K4" s="167" t="e">
        <f>'C завтраками| Bed and breakfast'!#REF!</f>
        <v>#REF!</v>
      </c>
      <c r="L4" s="167" t="e">
        <f>'C завтраками| Bed and breakfast'!#REF!</f>
        <v>#REF!</v>
      </c>
      <c r="M4" s="167" t="e">
        <f>'C завтраками| Bed and breakfast'!#REF!</f>
        <v>#REF!</v>
      </c>
      <c r="N4" s="167" t="e">
        <f>'C завтраками| Bed and breakfast'!#REF!</f>
        <v>#REF!</v>
      </c>
      <c r="O4" s="167" t="e">
        <f>'C завтраками| Bed and breakfast'!#REF!</f>
        <v>#REF!</v>
      </c>
      <c r="P4" s="167" t="e">
        <f>'C завтраками| Bed and breakfast'!#REF!</f>
        <v>#REF!</v>
      </c>
      <c r="Q4" s="167" t="e">
        <f>'C завтраками| Bed and breakfast'!#REF!</f>
        <v>#REF!</v>
      </c>
      <c r="R4" s="167" t="e">
        <f>'C завтраками| Bed and breakfast'!#REF!</f>
        <v>#REF!</v>
      </c>
      <c r="S4" s="167" t="e">
        <f>'C завтраками| Bed and breakfast'!#REF!</f>
        <v>#REF!</v>
      </c>
      <c r="T4" s="167" t="e">
        <f>'C завтраками| Bed and breakfast'!#REF!</f>
        <v>#REF!</v>
      </c>
      <c r="U4" s="167" t="e">
        <f>'C завтраками| Bed and breakfast'!#REF!</f>
        <v>#REF!</v>
      </c>
      <c r="V4" s="167" t="e">
        <f>'C завтраками| Bed and breakfast'!#REF!</f>
        <v>#REF!</v>
      </c>
      <c r="W4" s="167" t="e">
        <f>'C завтраками| Bed and breakfast'!#REF!</f>
        <v>#REF!</v>
      </c>
      <c r="X4" s="167" t="e">
        <f>'C завтраками| Bed and breakfast'!#REF!</f>
        <v>#REF!</v>
      </c>
      <c r="Y4" s="167" t="e">
        <f>'C завтраками| Bed and breakfast'!#REF!</f>
        <v>#REF!</v>
      </c>
      <c r="Z4" s="167" t="e">
        <f>'C завтраками| Bed and breakfast'!#REF!</f>
        <v>#REF!</v>
      </c>
      <c r="AA4" s="167" t="e">
        <f>'C завтраками| Bed and breakfast'!#REF!</f>
        <v>#REF!</v>
      </c>
      <c r="AB4" s="167" t="e">
        <f>'C завтраками| Bed and breakfast'!#REF!</f>
        <v>#REF!</v>
      </c>
      <c r="AC4" s="167" t="e">
        <f>'C завтраками| Bed and breakfast'!#REF!</f>
        <v>#REF!</v>
      </c>
      <c r="AD4" s="167" t="e">
        <f>'C завтраками| Bed and breakfast'!#REF!</f>
        <v>#REF!</v>
      </c>
      <c r="AE4" s="167" t="e">
        <f>'C завтраками| Bed and breakfast'!#REF!</f>
        <v>#REF!</v>
      </c>
      <c r="AF4" s="167" t="e">
        <f>'C завтраками| Bed and breakfast'!#REF!</f>
        <v>#REF!</v>
      </c>
      <c r="AG4" s="167" t="e">
        <f>'C завтраками| Bed and breakfast'!#REF!</f>
        <v>#REF!</v>
      </c>
      <c r="AH4" s="167" t="e">
        <f>'C завтраками| Bed and breakfast'!#REF!</f>
        <v>#REF!</v>
      </c>
      <c r="AI4" s="167" t="e">
        <f>'C завтраками| Bed and breakfast'!#REF!</f>
        <v>#REF!</v>
      </c>
      <c r="AJ4" s="167" t="e">
        <f>'C завтраками| Bed and breakfast'!#REF!</f>
        <v>#REF!</v>
      </c>
      <c r="AK4" s="167" t="e">
        <f>'C завтраками| Bed and breakfast'!#REF!</f>
        <v>#REF!</v>
      </c>
    </row>
    <row r="5" spans="1:37" s="103" customFormat="1" ht="24" customHeight="1" x14ac:dyDescent="0.2">
      <c r="A5" s="67" t="s">
        <v>124</v>
      </c>
      <c r="B5" s="167" t="e">
        <f>'C завтраками| Bed and breakfast'!#REF!</f>
        <v>#REF!</v>
      </c>
      <c r="C5" s="167" t="e">
        <f>'C завтраками| Bed and breakfast'!#REF!</f>
        <v>#REF!</v>
      </c>
      <c r="D5" s="167" t="e">
        <f>'C завтраками| Bed and breakfast'!#REF!</f>
        <v>#REF!</v>
      </c>
      <c r="E5" s="167" t="e">
        <f>'C завтраками| Bed and breakfast'!#REF!</f>
        <v>#REF!</v>
      </c>
      <c r="F5" s="167" t="e">
        <f>'C завтраками| Bed and breakfast'!#REF!</f>
        <v>#REF!</v>
      </c>
      <c r="G5" s="167" t="e">
        <f>'C завтраками| Bed and breakfast'!#REF!</f>
        <v>#REF!</v>
      </c>
      <c r="H5" s="167" t="e">
        <f>'C завтраками| Bed and breakfast'!#REF!</f>
        <v>#REF!</v>
      </c>
      <c r="I5" s="167" t="e">
        <f>'C завтраками| Bed and breakfast'!#REF!</f>
        <v>#REF!</v>
      </c>
      <c r="J5" s="167" t="e">
        <f>'C завтраками| Bed and breakfast'!#REF!</f>
        <v>#REF!</v>
      </c>
      <c r="K5" s="167" t="e">
        <f>'C завтраками| Bed and breakfast'!#REF!</f>
        <v>#REF!</v>
      </c>
      <c r="L5" s="167" t="e">
        <f>'C завтраками| Bed and breakfast'!#REF!</f>
        <v>#REF!</v>
      </c>
      <c r="M5" s="167" t="e">
        <f>'C завтраками| Bed and breakfast'!#REF!</f>
        <v>#REF!</v>
      </c>
      <c r="N5" s="167" t="e">
        <f>'C завтраками| Bed and breakfast'!#REF!</f>
        <v>#REF!</v>
      </c>
      <c r="O5" s="167" t="e">
        <f>'C завтраками| Bed and breakfast'!#REF!</f>
        <v>#REF!</v>
      </c>
      <c r="P5" s="167" t="e">
        <f>'C завтраками| Bed and breakfast'!#REF!</f>
        <v>#REF!</v>
      </c>
      <c r="Q5" s="167" t="e">
        <f>'C завтраками| Bed and breakfast'!#REF!</f>
        <v>#REF!</v>
      </c>
      <c r="R5" s="167" t="e">
        <f>'C завтраками| Bed and breakfast'!#REF!</f>
        <v>#REF!</v>
      </c>
      <c r="S5" s="167" t="e">
        <f>'C завтраками| Bed and breakfast'!#REF!</f>
        <v>#REF!</v>
      </c>
      <c r="T5" s="167" t="e">
        <f>'C завтраками| Bed and breakfast'!#REF!</f>
        <v>#REF!</v>
      </c>
      <c r="U5" s="167" t="e">
        <f>'C завтраками| Bed and breakfast'!#REF!</f>
        <v>#REF!</v>
      </c>
      <c r="V5" s="167" t="e">
        <f>'C завтраками| Bed and breakfast'!#REF!</f>
        <v>#REF!</v>
      </c>
      <c r="W5" s="167" t="e">
        <f>'C завтраками| Bed and breakfast'!#REF!</f>
        <v>#REF!</v>
      </c>
      <c r="X5" s="167" t="e">
        <f>'C завтраками| Bed and breakfast'!#REF!</f>
        <v>#REF!</v>
      </c>
      <c r="Y5" s="167" t="e">
        <f>'C завтраками| Bed and breakfast'!#REF!</f>
        <v>#REF!</v>
      </c>
      <c r="Z5" s="167" t="e">
        <f>'C завтраками| Bed and breakfast'!#REF!</f>
        <v>#REF!</v>
      </c>
      <c r="AA5" s="167" t="e">
        <f>'C завтраками| Bed and breakfast'!#REF!</f>
        <v>#REF!</v>
      </c>
      <c r="AB5" s="167" t="e">
        <f>'C завтраками| Bed and breakfast'!#REF!</f>
        <v>#REF!</v>
      </c>
      <c r="AC5" s="167" t="e">
        <f>'C завтраками| Bed and breakfast'!#REF!</f>
        <v>#REF!</v>
      </c>
      <c r="AD5" s="167" t="e">
        <f>'C завтраками| Bed and breakfast'!#REF!</f>
        <v>#REF!</v>
      </c>
      <c r="AE5" s="167" t="e">
        <f>'C завтраками| Bed and breakfast'!#REF!</f>
        <v>#REF!</v>
      </c>
      <c r="AF5" s="167" t="e">
        <f>'C завтраками| Bed and breakfast'!#REF!</f>
        <v>#REF!</v>
      </c>
      <c r="AG5" s="167" t="e">
        <f>'C завтраками| Bed and breakfast'!#REF!</f>
        <v>#REF!</v>
      </c>
      <c r="AH5" s="167" t="e">
        <f>'C завтраками| Bed and breakfast'!#REF!</f>
        <v>#REF!</v>
      </c>
      <c r="AI5" s="167" t="e">
        <f>'C завтраками| Bed and breakfast'!#REF!</f>
        <v>#REF!</v>
      </c>
      <c r="AJ5" s="167" t="e">
        <f>'C завтраками| Bed and breakfast'!#REF!</f>
        <v>#REF!</v>
      </c>
      <c r="AK5" s="167" t="e">
        <f>'C завтраками| Bed and breakfast'!#REF!</f>
        <v>#REF!</v>
      </c>
    </row>
    <row r="6" spans="1:37" s="104" customFormat="1" x14ac:dyDescent="0.2">
      <c r="A6" s="74" t="s">
        <v>148</v>
      </c>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row>
    <row r="7" spans="1:37" s="104" customFormat="1" ht="10.35" customHeight="1" x14ac:dyDescent="0.2">
      <c r="A7" s="75">
        <v>1</v>
      </c>
      <c r="B7" s="99" t="e">
        <f>'C завтраками| Bed and breakfast'!#REF!</f>
        <v>#REF!</v>
      </c>
      <c r="C7" s="99" t="e">
        <f>'C завтраками| Bed and breakfast'!#REF!</f>
        <v>#REF!</v>
      </c>
      <c r="D7" s="99" t="e">
        <f>'C завтраками| Bed and breakfast'!#REF!</f>
        <v>#REF!</v>
      </c>
      <c r="E7" s="99" t="e">
        <f>'C завтраками| Bed and breakfast'!#REF!</f>
        <v>#REF!</v>
      </c>
      <c r="F7" s="99" t="e">
        <f>'C завтраками| Bed and breakfast'!#REF!</f>
        <v>#REF!</v>
      </c>
      <c r="G7" s="99" t="e">
        <f>'C завтраками| Bed and breakfast'!#REF!</f>
        <v>#REF!</v>
      </c>
      <c r="H7" s="99" t="e">
        <f>'C завтраками| Bed and breakfast'!#REF!</f>
        <v>#REF!</v>
      </c>
      <c r="I7" s="99" t="e">
        <f>'C завтраками| Bed and breakfast'!#REF!</f>
        <v>#REF!</v>
      </c>
      <c r="J7" s="99" t="e">
        <f>'C завтраками| Bed and breakfast'!#REF!</f>
        <v>#REF!</v>
      </c>
      <c r="K7" s="99" t="e">
        <f>'C завтраками| Bed and breakfast'!#REF!</f>
        <v>#REF!</v>
      </c>
      <c r="L7" s="99" t="e">
        <f>'C завтраками| Bed and breakfast'!#REF!</f>
        <v>#REF!</v>
      </c>
      <c r="M7" s="99" t="e">
        <f>'C завтраками| Bed and breakfast'!#REF!</f>
        <v>#REF!</v>
      </c>
      <c r="N7" s="99" t="e">
        <f>'C завтраками| Bed and breakfast'!#REF!</f>
        <v>#REF!</v>
      </c>
      <c r="O7" s="99" t="e">
        <f>'C завтраками| Bed and breakfast'!#REF!</f>
        <v>#REF!</v>
      </c>
      <c r="P7" s="99" t="e">
        <f>'C завтраками| Bed and breakfast'!#REF!</f>
        <v>#REF!</v>
      </c>
      <c r="Q7" s="99" t="e">
        <f>'C завтраками| Bed and breakfast'!#REF!</f>
        <v>#REF!</v>
      </c>
      <c r="R7" s="99" t="e">
        <f>'C завтраками| Bed and breakfast'!#REF!</f>
        <v>#REF!</v>
      </c>
      <c r="S7" s="99" t="e">
        <f>'C завтраками| Bed and breakfast'!#REF!</f>
        <v>#REF!</v>
      </c>
      <c r="T7" s="99" t="e">
        <f>'C завтраками| Bed and breakfast'!#REF!</f>
        <v>#REF!</v>
      </c>
      <c r="U7" s="99" t="e">
        <f>'C завтраками| Bed and breakfast'!#REF!</f>
        <v>#REF!</v>
      </c>
      <c r="V7" s="99" t="e">
        <f>'C завтраками| Bed and breakfast'!#REF!</f>
        <v>#REF!</v>
      </c>
      <c r="W7" s="99" t="e">
        <f>'C завтраками| Bed and breakfast'!#REF!</f>
        <v>#REF!</v>
      </c>
      <c r="X7" s="99" t="e">
        <f>'C завтраками| Bed and breakfast'!#REF!</f>
        <v>#REF!</v>
      </c>
      <c r="Y7" s="99" t="e">
        <f>'C завтраками| Bed and breakfast'!#REF!</f>
        <v>#REF!</v>
      </c>
      <c r="Z7" s="99" t="e">
        <f>'C завтраками| Bed and breakfast'!#REF!</f>
        <v>#REF!</v>
      </c>
      <c r="AA7" s="99" t="e">
        <f>'C завтраками| Bed and breakfast'!#REF!</f>
        <v>#REF!</v>
      </c>
      <c r="AB7" s="99" t="e">
        <f>'C завтраками| Bed and breakfast'!#REF!</f>
        <v>#REF!</v>
      </c>
      <c r="AC7" s="99" t="e">
        <f>'C завтраками| Bed and breakfast'!#REF!</f>
        <v>#REF!</v>
      </c>
      <c r="AD7" s="99" t="e">
        <f>'C завтраками| Bed and breakfast'!#REF!</f>
        <v>#REF!</v>
      </c>
      <c r="AE7" s="99" t="e">
        <f>'C завтраками| Bed and breakfast'!#REF!</f>
        <v>#REF!</v>
      </c>
      <c r="AF7" s="99" t="e">
        <f>'C завтраками| Bed and breakfast'!#REF!</f>
        <v>#REF!</v>
      </c>
      <c r="AG7" s="99" t="e">
        <f>'C завтраками| Bed and breakfast'!#REF!</f>
        <v>#REF!</v>
      </c>
      <c r="AH7" s="99" t="e">
        <f>'C завтраками| Bed and breakfast'!#REF!</f>
        <v>#REF!</v>
      </c>
      <c r="AI7" s="99" t="e">
        <f>'C завтраками| Bed and breakfast'!#REF!</f>
        <v>#REF!</v>
      </c>
      <c r="AJ7" s="99" t="e">
        <f>'C завтраками| Bed and breakfast'!#REF!</f>
        <v>#REF!</v>
      </c>
      <c r="AK7" s="99" t="e">
        <f>'C завтраками| Bed and breakfast'!#REF!</f>
        <v>#REF!</v>
      </c>
    </row>
    <row r="8" spans="1:37" s="104" customFormat="1" ht="10.35" customHeight="1" x14ac:dyDescent="0.2">
      <c r="A8" s="75">
        <v>2</v>
      </c>
      <c r="B8" s="99" t="e">
        <f>'C завтраками| Bed and breakfast'!#REF!</f>
        <v>#REF!</v>
      </c>
      <c r="C8" s="99" t="e">
        <f>'C завтраками| Bed and breakfast'!#REF!</f>
        <v>#REF!</v>
      </c>
      <c r="D8" s="99" t="e">
        <f>'C завтраками| Bed and breakfast'!#REF!</f>
        <v>#REF!</v>
      </c>
      <c r="E8" s="99" t="e">
        <f>'C завтраками| Bed and breakfast'!#REF!</f>
        <v>#REF!</v>
      </c>
      <c r="F8" s="99" t="e">
        <f>'C завтраками| Bed and breakfast'!#REF!</f>
        <v>#REF!</v>
      </c>
      <c r="G8" s="99" t="e">
        <f>'C завтраками| Bed and breakfast'!#REF!</f>
        <v>#REF!</v>
      </c>
      <c r="H8" s="99" t="e">
        <f>'C завтраками| Bed and breakfast'!#REF!</f>
        <v>#REF!</v>
      </c>
      <c r="I8" s="99" t="e">
        <f>'C завтраками| Bed and breakfast'!#REF!</f>
        <v>#REF!</v>
      </c>
      <c r="J8" s="99" t="e">
        <f>'C завтраками| Bed and breakfast'!#REF!</f>
        <v>#REF!</v>
      </c>
      <c r="K8" s="99" t="e">
        <f>'C завтраками| Bed and breakfast'!#REF!</f>
        <v>#REF!</v>
      </c>
      <c r="L8" s="99" t="e">
        <f>'C завтраками| Bed and breakfast'!#REF!</f>
        <v>#REF!</v>
      </c>
      <c r="M8" s="99" t="e">
        <f>'C завтраками| Bed and breakfast'!#REF!</f>
        <v>#REF!</v>
      </c>
      <c r="N8" s="99" t="e">
        <f>'C завтраками| Bed and breakfast'!#REF!</f>
        <v>#REF!</v>
      </c>
      <c r="O8" s="99" t="e">
        <f>'C завтраками| Bed and breakfast'!#REF!</f>
        <v>#REF!</v>
      </c>
      <c r="P8" s="99" t="e">
        <f>'C завтраками| Bed and breakfast'!#REF!</f>
        <v>#REF!</v>
      </c>
      <c r="Q8" s="99" t="e">
        <f>'C завтраками| Bed and breakfast'!#REF!</f>
        <v>#REF!</v>
      </c>
      <c r="R8" s="99" t="e">
        <f>'C завтраками| Bed and breakfast'!#REF!</f>
        <v>#REF!</v>
      </c>
      <c r="S8" s="99" t="e">
        <f>'C завтраками| Bed and breakfast'!#REF!</f>
        <v>#REF!</v>
      </c>
      <c r="T8" s="99" t="e">
        <f>'C завтраками| Bed and breakfast'!#REF!</f>
        <v>#REF!</v>
      </c>
      <c r="U8" s="99" t="e">
        <f>'C завтраками| Bed and breakfast'!#REF!</f>
        <v>#REF!</v>
      </c>
      <c r="V8" s="99" t="e">
        <f>'C завтраками| Bed and breakfast'!#REF!</f>
        <v>#REF!</v>
      </c>
      <c r="W8" s="99" t="e">
        <f>'C завтраками| Bed and breakfast'!#REF!</f>
        <v>#REF!</v>
      </c>
      <c r="X8" s="99" t="e">
        <f>'C завтраками| Bed and breakfast'!#REF!</f>
        <v>#REF!</v>
      </c>
      <c r="Y8" s="99" t="e">
        <f>'C завтраками| Bed and breakfast'!#REF!</f>
        <v>#REF!</v>
      </c>
      <c r="Z8" s="99" t="e">
        <f>'C завтраками| Bed and breakfast'!#REF!</f>
        <v>#REF!</v>
      </c>
      <c r="AA8" s="99" t="e">
        <f>'C завтраками| Bed and breakfast'!#REF!</f>
        <v>#REF!</v>
      </c>
      <c r="AB8" s="99" t="e">
        <f>'C завтраками| Bed and breakfast'!#REF!</f>
        <v>#REF!</v>
      </c>
      <c r="AC8" s="99" t="e">
        <f>'C завтраками| Bed and breakfast'!#REF!</f>
        <v>#REF!</v>
      </c>
      <c r="AD8" s="99" t="e">
        <f>'C завтраками| Bed and breakfast'!#REF!</f>
        <v>#REF!</v>
      </c>
      <c r="AE8" s="99" t="e">
        <f>'C завтраками| Bed and breakfast'!#REF!</f>
        <v>#REF!</v>
      </c>
      <c r="AF8" s="99" t="e">
        <f>'C завтраками| Bed and breakfast'!#REF!</f>
        <v>#REF!</v>
      </c>
      <c r="AG8" s="99" t="e">
        <f>'C завтраками| Bed and breakfast'!#REF!</f>
        <v>#REF!</v>
      </c>
      <c r="AH8" s="99" t="e">
        <f>'C завтраками| Bed and breakfast'!#REF!</f>
        <v>#REF!</v>
      </c>
      <c r="AI8" s="99" t="e">
        <f>'C завтраками| Bed and breakfast'!#REF!</f>
        <v>#REF!</v>
      </c>
      <c r="AJ8" s="99" t="e">
        <f>'C завтраками| Bed and breakfast'!#REF!</f>
        <v>#REF!</v>
      </c>
      <c r="AK8" s="99" t="e">
        <f>'C завтраками| Bed and breakfast'!#REF!</f>
        <v>#REF!</v>
      </c>
    </row>
    <row r="9" spans="1:37" s="104" customFormat="1" ht="10.35" customHeight="1" x14ac:dyDescent="0.2">
      <c r="A9" s="74" t="s">
        <v>149</v>
      </c>
      <c r="B9" s="99"/>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row>
    <row r="10" spans="1:37" s="104" customFormat="1" ht="10.35" customHeight="1" x14ac:dyDescent="0.2">
      <c r="A10" s="75">
        <v>1</v>
      </c>
      <c r="B10" s="99" t="e">
        <f>'C завтраками| Bed and breakfast'!#REF!</f>
        <v>#REF!</v>
      </c>
      <c r="C10" s="99" t="e">
        <f>'C завтраками| Bed and breakfast'!#REF!</f>
        <v>#REF!</v>
      </c>
      <c r="D10" s="99" t="e">
        <f>'C завтраками| Bed and breakfast'!#REF!</f>
        <v>#REF!</v>
      </c>
      <c r="E10" s="99" t="e">
        <f>'C завтраками| Bed and breakfast'!#REF!</f>
        <v>#REF!</v>
      </c>
      <c r="F10" s="99" t="e">
        <f>'C завтраками| Bed and breakfast'!#REF!</f>
        <v>#REF!</v>
      </c>
      <c r="G10" s="99" t="e">
        <f>'C завтраками| Bed and breakfast'!#REF!</f>
        <v>#REF!</v>
      </c>
      <c r="H10" s="99" t="e">
        <f>'C завтраками| Bed and breakfast'!#REF!</f>
        <v>#REF!</v>
      </c>
      <c r="I10" s="99" t="e">
        <f>'C завтраками| Bed and breakfast'!#REF!</f>
        <v>#REF!</v>
      </c>
      <c r="J10" s="99" t="e">
        <f>'C завтраками| Bed and breakfast'!#REF!</f>
        <v>#REF!</v>
      </c>
      <c r="K10" s="99" t="e">
        <f>'C завтраками| Bed and breakfast'!#REF!</f>
        <v>#REF!</v>
      </c>
      <c r="L10" s="99" t="e">
        <f>'C завтраками| Bed and breakfast'!#REF!</f>
        <v>#REF!</v>
      </c>
      <c r="M10" s="99" t="e">
        <f>'C завтраками| Bed and breakfast'!#REF!</f>
        <v>#REF!</v>
      </c>
      <c r="N10" s="99" t="e">
        <f>'C завтраками| Bed and breakfast'!#REF!</f>
        <v>#REF!</v>
      </c>
      <c r="O10" s="99" t="e">
        <f>'C завтраками| Bed and breakfast'!#REF!</f>
        <v>#REF!</v>
      </c>
      <c r="P10" s="99" t="e">
        <f>'C завтраками| Bed and breakfast'!#REF!</f>
        <v>#REF!</v>
      </c>
      <c r="Q10" s="99" t="e">
        <f>'C завтраками| Bed and breakfast'!#REF!</f>
        <v>#REF!</v>
      </c>
      <c r="R10" s="99" t="e">
        <f>'C завтраками| Bed and breakfast'!#REF!</f>
        <v>#REF!</v>
      </c>
      <c r="S10" s="99" t="e">
        <f>'C завтраками| Bed and breakfast'!#REF!</f>
        <v>#REF!</v>
      </c>
      <c r="T10" s="99" t="e">
        <f>'C завтраками| Bed and breakfast'!#REF!</f>
        <v>#REF!</v>
      </c>
      <c r="U10" s="99" t="e">
        <f>'C завтраками| Bed and breakfast'!#REF!</f>
        <v>#REF!</v>
      </c>
      <c r="V10" s="99" t="e">
        <f>'C завтраками| Bed and breakfast'!#REF!</f>
        <v>#REF!</v>
      </c>
      <c r="W10" s="99" t="e">
        <f>'C завтраками| Bed and breakfast'!#REF!</f>
        <v>#REF!</v>
      </c>
      <c r="X10" s="99" t="e">
        <f>'C завтраками| Bed and breakfast'!#REF!</f>
        <v>#REF!</v>
      </c>
      <c r="Y10" s="99" t="e">
        <f>'C завтраками| Bed and breakfast'!#REF!</f>
        <v>#REF!</v>
      </c>
      <c r="Z10" s="99" t="e">
        <f>'C завтраками| Bed and breakfast'!#REF!</f>
        <v>#REF!</v>
      </c>
      <c r="AA10" s="99" t="e">
        <f>'C завтраками| Bed and breakfast'!#REF!</f>
        <v>#REF!</v>
      </c>
      <c r="AB10" s="99" t="e">
        <f>'C завтраками| Bed and breakfast'!#REF!</f>
        <v>#REF!</v>
      </c>
      <c r="AC10" s="99" t="e">
        <f>'C завтраками| Bed and breakfast'!#REF!</f>
        <v>#REF!</v>
      </c>
      <c r="AD10" s="99" t="e">
        <f>'C завтраками| Bed and breakfast'!#REF!</f>
        <v>#REF!</v>
      </c>
      <c r="AE10" s="99" t="e">
        <f>'C завтраками| Bed and breakfast'!#REF!</f>
        <v>#REF!</v>
      </c>
      <c r="AF10" s="99" t="e">
        <f>'C завтраками| Bed and breakfast'!#REF!</f>
        <v>#REF!</v>
      </c>
      <c r="AG10" s="99" t="e">
        <f>'C завтраками| Bed and breakfast'!#REF!</f>
        <v>#REF!</v>
      </c>
      <c r="AH10" s="99" t="e">
        <f>'C завтраками| Bed and breakfast'!#REF!</f>
        <v>#REF!</v>
      </c>
      <c r="AI10" s="99" t="e">
        <f>'C завтраками| Bed and breakfast'!#REF!</f>
        <v>#REF!</v>
      </c>
      <c r="AJ10" s="99" t="e">
        <f>'C завтраками| Bed and breakfast'!#REF!</f>
        <v>#REF!</v>
      </c>
      <c r="AK10" s="99" t="e">
        <f>'C завтраками| Bed and breakfast'!#REF!</f>
        <v>#REF!</v>
      </c>
    </row>
    <row r="11" spans="1:37" s="104" customFormat="1" ht="10.35" customHeight="1" x14ac:dyDescent="0.2">
      <c r="A11" s="75">
        <v>2</v>
      </c>
      <c r="B11" s="99" t="e">
        <f>'C завтраками| Bed and breakfast'!#REF!</f>
        <v>#REF!</v>
      </c>
      <c r="C11" s="99" t="e">
        <f>'C завтраками| Bed and breakfast'!#REF!</f>
        <v>#REF!</v>
      </c>
      <c r="D11" s="99" t="e">
        <f>'C завтраками| Bed and breakfast'!#REF!</f>
        <v>#REF!</v>
      </c>
      <c r="E11" s="99" t="e">
        <f>'C завтраками| Bed and breakfast'!#REF!</f>
        <v>#REF!</v>
      </c>
      <c r="F11" s="99" t="e">
        <f>'C завтраками| Bed and breakfast'!#REF!</f>
        <v>#REF!</v>
      </c>
      <c r="G11" s="99" t="e">
        <f>'C завтраками| Bed and breakfast'!#REF!</f>
        <v>#REF!</v>
      </c>
      <c r="H11" s="99" t="e">
        <f>'C завтраками| Bed and breakfast'!#REF!</f>
        <v>#REF!</v>
      </c>
      <c r="I11" s="99" t="e">
        <f>'C завтраками| Bed and breakfast'!#REF!</f>
        <v>#REF!</v>
      </c>
      <c r="J11" s="99" t="e">
        <f>'C завтраками| Bed and breakfast'!#REF!</f>
        <v>#REF!</v>
      </c>
      <c r="K11" s="99" t="e">
        <f>'C завтраками| Bed and breakfast'!#REF!</f>
        <v>#REF!</v>
      </c>
      <c r="L11" s="99" t="e">
        <f>'C завтраками| Bed and breakfast'!#REF!</f>
        <v>#REF!</v>
      </c>
      <c r="M11" s="99" t="e">
        <f>'C завтраками| Bed and breakfast'!#REF!</f>
        <v>#REF!</v>
      </c>
      <c r="N11" s="99" t="e">
        <f>'C завтраками| Bed and breakfast'!#REF!</f>
        <v>#REF!</v>
      </c>
      <c r="O11" s="99" t="e">
        <f>'C завтраками| Bed and breakfast'!#REF!</f>
        <v>#REF!</v>
      </c>
      <c r="P11" s="99" t="e">
        <f>'C завтраками| Bed and breakfast'!#REF!</f>
        <v>#REF!</v>
      </c>
      <c r="Q11" s="99" t="e">
        <f>'C завтраками| Bed and breakfast'!#REF!</f>
        <v>#REF!</v>
      </c>
      <c r="R11" s="99" t="e">
        <f>'C завтраками| Bed and breakfast'!#REF!</f>
        <v>#REF!</v>
      </c>
      <c r="S11" s="99" t="e">
        <f>'C завтраками| Bed and breakfast'!#REF!</f>
        <v>#REF!</v>
      </c>
      <c r="T11" s="99" t="e">
        <f>'C завтраками| Bed and breakfast'!#REF!</f>
        <v>#REF!</v>
      </c>
      <c r="U11" s="99" t="e">
        <f>'C завтраками| Bed and breakfast'!#REF!</f>
        <v>#REF!</v>
      </c>
      <c r="V11" s="99" t="e">
        <f>'C завтраками| Bed and breakfast'!#REF!</f>
        <v>#REF!</v>
      </c>
      <c r="W11" s="99" t="e">
        <f>'C завтраками| Bed and breakfast'!#REF!</f>
        <v>#REF!</v>
      </c>
      <c r="X11" s="99" t="e">
        <f>'C завтраками| Bed and breakfast'!#REF!</f>
        <v>#REF!</v>
      </c>
      <c r="Y11" s="99" t="e">
        <f>'C завтраками| Bed and breakfast'!#REF!</f>
        <v>#REF!</v>
      </c>
      <c r="Z11" s="99" t="e">
        <f>'C завтраками| Bed and breakfast'!#REF!</f>
        <v>#REF!</v>
      </c>
      <c r="AA11" s="99" t="e">
        <f>'C завтраками| Bed and breakfast'!#REF!</f>
        <v>#REF!</v>
      </c>
      <c r="AB11" s="99" t="e">
        <f>'C завтраками| Bed and breakfast'!#REF!</f>
        <v>#REF!</v>
      </c>
      <c r="AC11" s="99" t="e">
        <f>'C завтраками| Bed and breakfast'!#REF!</f>
        <v>#REF!</v>
      </c>
      <c r="AD11" s="99" t="e">
        <f>'C завтраками| Bed and breakfast'!#REF!</f>
        <v>#REF!</v>
      </c>
      <c r="AE11" s="99" t="e">
        <f>'C завтраками| Bed and breakfast'!#REF!</f>
        <v>#REF!</v>
      </c>
      <c r="AF11" s="99" t="e">
        <f>'C завтраками| Bed and breakfast'!#REF!</f>
        <v>#REF!</v>
      </c>
      <c r="AG11" s="99" t="e">
        <f>'C завтраками| Bed and breakfast'!#REF!</f>
        <v>#REF!</v>
      </c>
      <c r="AH11" s="99" t="e">
        <f>'C завтраками| Bed and breakfast'!#REF!</f>
        <v>#REF!</v>
      </c>
      <c r="AI11" s="99" t="e">
        <f>'C завтраками| Bed and breakfast'!#REF!</f>
        <v>#REF!</v>
      </c>
      <c r="AJ11" s="99" t="e">
        <f>'C завтраками| Bed and breakfast'!#REF!</f>
        <v>#REF!</v>
      </c>
      <c r="AK11" s="99" t="e">
        <f>'C завтраками| Bed and breakfast'!#REF!</f>
        <v>#REF!</v>
      </c>
    </row>
    <row r="12" spans="1:37" s="104" customFormat="1" ht="10.35" customHeight="1" x14ac:dyDescent="0.2">
      <c r="A12" s="97" t="s">
        <v>135</v>
      </c>
      <c r="B12" s="99"/>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row>
    <row r="13" spans="1:37" s="104" customFormat="1" ht="10.35" customHeight="1" x14ac:dyDescent="0.2">
      <c r="A13" s="98">
        <v>1</v>
      </c>
      <c r="B13" s="99" t="e">
        <f>'C завтраками| Bed and breakfast'!#REF!</f>
        <v>#REF!</v>
      </c>
      <c r="C13" s="99" t="e">
        <f>'C завтраками| Bed and breakfast'!#REF!</f>
        <v>#REF!</v>
      </c>
      <c r="D13" s="99" t="e">
        <f>'C завтраками| Bed and breakfast'!#REF!</f>
        <v>#REF!</v>
      </c>
      <c r="E13" s="99" t="e">
        <f>'C завтраками| Bed and breakfast'!#REF!</f>
        <v>#REF!</v>
      </c>
      <c r="F13" s="99" t="e">
        <f>'C завтраками| Bed and breakfast'!#REF!</f>
        <v>#REF!</v>
      </c>
      <c r="G13" s="99" t="e">
        <f>'C завтраками| Bed and breakfast'!#REF!</f>
        <v>#REF!</v>
      </c>
      <c r="H13" s="99" t="e">
        <f>'C завтраками| Bed and breakfast'!#REF!</f>
        <v>#REF!</v>
      </c>
      <c r="I13" s="99" t="e">
        <f>'C завтраками| Bed and breakfast'!#REF!</f>
        <v>#REF!</v>
      </c>
      <c r="J13" s="99" t="e">
        <f>'C завтраками| Bed and breakfast'!#REF!</f>
        <v>#REF!</v>
      </c>
      <c r="K13" s="99" t="e">
        <f>'C завтраками| Bed and breakfast'!#REF!</f>
        <v>#REF!</v>
      </c>
      <c r="L13" s="99" t="e">
        <f>'C завтраками| Bed and breakfast'!#REF!</f>
        <v>#REF!</v>
      </c>
      <c r="M13" s="99" t="e">
        <f>'C завтраками| Bed and breakfast'!#REF!</f>
        <v>#REF!</v>
      </c>
      <c r="N13" s="99" t="e">
        <f>'C завтраками| Bed and breakfast'!#REF!</f>
        <v>#REF!</v>
      </c>
      <c r="O13" s="99" t="e">
        <f>'C завтраками| Bed and breakfast'!#REF!</f>
        <v>#REF!</v>
      </c>
      <c r="P13" s="99" t="e">
        <f>'C завтраками| Bed and breakfast'!#REF!</f>
        <v>#REF!</v>
      </c>
      <c r="Q13" s="99" t="e">
        <f>'C завтраками| Bed and breakfast'!#REF!</f>
        <v>#REF!</v>
      </c>
      <c r="R13" s="99" t="e">
        <f>'C завтраками| Bed and breakfast'!#REF!</f>
        <v>#REF!</v>
      </c>
      <c r="S13" s="99" t="e">
        <f>'C завтраками| Bed and breakfast'!#REF!</f>
        <v>#REF!</v>
      </c>
      <c r="T13" s="99" t="e">
        <f>'C завтраками| Bed and breakfast'!#REF!</f>
        <v>#REF!</v>
      </c>
      <c r="U13" s="99" t="e">
        <f>'C завтраками| Bed and breakfast'!#REF!</f>
        <v>#REF!</v>
      </c>
      <c r="V13" s="99" t="e">
        <f>'C завтраками| Bed and breakfast'!#REF!</f>
        <v>#REF!</v>
      </c>
      <c r="W13" s="99" t="e">
        <f>'C завтраками| Bed and breakfast'!#REF!</f>
        <v>#REF!</v>
      </c>
      <c r="X13" s="99" t="e">
        <f>'C завтраками| Bed and breakfast'!#REF!</f>
        <v>#REF!</v>
      </c>
      <c r="Y13" s="99" t="e">
        <f>'C завтраками| Bed and breakfast'!#REF!</f>
        <v>#REF!</v>
      </c>
      <c r="Z13" s="99" t="e">
        <f>'C завтраками| Bed and breakfast'!#REF!</f>
        <v>#REF!</v>
      </c>
      <c r="AA13" s="99" t="e">
        <f>'C завтраками| Bed and breakfast'!#REF!</f>
        <v>#REF!</v>
      </c>
      <c r="AB13" s="99" t="e">
        <f>'C завтраками| Bed and breakfast'!#REF!</f>
        <v>#REF!</v>
      </c>
      <c r="AC13" s="99" t="e">
        <f>'C завтраками| Bed and breakfast'!#REF!</f>
        <v>#REF!</v>
      </c>
      <c r="AD13" s="99" t="e">
        <f>'C завтраками| Bed and breakfast'!#REF!</f>
        <v>#REF!</v>
      </c>
      <c r="AE13" s="99" t="e">
        <f>'C завтраками| Bed and breakfast'!#REF!</f>
        <v>#REF!</v>
      </c>
      <c r="AF13" s="99" t="e">
        <f>'C завтраками| Bed and breakfast'!#REF!</f>
        <v>#REF!</v>
      </c>
      <c r="AG13" s="99" t="e">
        <f>'C завтраками| Bed and breakfast'!#REF!</f>
        <v>#REF!</v>
      </c>
      <c r="AH13" s="99" t="e">
        <f>'C завтраками| Bed and breakfast'!#REF!</f>
        <v>#REF!</v>
      </c>
      <c r="AI13" s="99" t="e">
        <f>'C завтраками| Bed and breakfast'!#REF!</f>
        <v>#REF!</v>
      </c>
      <c r="AJ13" s="99" t="e">
        <f>'C завтраками| Bed and breakfast'!#REF!</f>
        <v>#REF!</v>
      </c>
      <c r="AK13" s="99" t="e">
        <f>'C завтраками| Bed and breakfast'!#REF!</f>
        <v>#REF!</v>
      </c>
    </row>
    <row r="14" spans="1:37" s="104" customFormat="1" ht="10.35" customHeight="1" x14ac:dyDescent="0.2">
      <c r="A14" s="98">
        <v>2</v>
      </c>
      <c r="B14" s="99" t="e">
        <f>'C завтраками| Bed and breakfast'!#REF!</f>
        <v>#REF!</v>
      </c>
      <c r="C14" s="99" t="e">
        <f>'C завтраками| Bed and breakfast'!#REF!</f>
        <v>#REF!</v>
      </c>
      <c r="D14" s="99" t="e">
        <f>'C завтраками| Bed and breakfast'!#REF!</f>
        <v>#REF!</v>
      </c>
      <c r="E14" s="99" t="e">
        <f>'C завтраками| Bed and breakfast'!#REF!</f>
        <v>#REF!</v>
      </c>
      <c r="F14" s="99" t="e">
        <f>'C завтраками| Bed and breakfast'!#REF!</f>
        <v>#REF!</v>
      </c>
      <c r="G14" s="99" t="e">
        <f>'C завтраками| Bed and breakfast'!#REF!</f>
        <v>#REF!</v>
      </c>
      <c r="H14" s="99" t="e">
        <f>'C завтраками| Bed and breakfast'!#REF!</f>
        <v>#REF!</v>
      </c>
      <c r="I14" s="99" t="e">
        <f>'C завтраками| Bed and breakfast'!#REF!</f>
        <v>#REF!</v>
      </c>
      <c r="J14" s="99" t="e">
        <f>'C завтраками| Bed and breakfast'!#REF!</f>
        <v>#REF!</v>
      </c>
      <c r="K14" s="99" t="e">
        <f>'C завтраками| Bed and breakfast'!#REF!</f>
        <v>#REF!</v>
      </c>
      <c r="L14" s="99" t="e">
        <f>'C завтраками| Bed and breakfast'!#REF!</f>
        <v>#REF!</v>
      </c>
      <c r="M14" s="99" t="e">
        <f>'C завтраками| Bed and breakfast'!#REF!</f>
        <v>#REF!</v>
      </c>
      <c r="N14" s="99" t="e">
        <f>'C завтраками| Bed and breakfast'!#REF!</f>
        <v>#REF!</v>
      </c>
      <c r="O14" s="99" t="e">
        <f>'C завтраками| Bed and breakfast'!#REF!</f>
        <v>#REF!</v>
      </c>
      <c r="P14" s="99" t="e">
        <f>'C завтраками| Bed and breakfast'!#REF!</f>
        <v>#REF!</v>
      </c>
      <c r="Q14" s="99" t="e">
        <f>'C завтраками| Bed and breakfast'!#REF!</f>
        <v>#REF!</v>
      </c>
      <c r="R14" s="99" t="e">
        <f>'C завтраками| Bed and breakfast'!#REF!</f>
        <v>#REF!</v>
      </c>
      <c r="S14" s="99" t="e">
        <f>'C завтраками| Bed and breakfast'!#REF!</f>
        <v>#REF!</v>
      </c>
      <c r="T14" s="99" t="e">
        <f>'C завтраками| Bed and breakfast'!#REF!</f>
        <v>#REF!</v>
      </c>
      <c r="U14" s="99" t="e">
        <f>'C завтраками| Bed and breakfast'!#REF!</f>
        <v>#REF!</v>
      </c>
      <c r="V14" s="99" t="e">
        <f>'C завтраками| Bed and breakfast'!#REF!</f>
        <v>#REF!</v>
      </c>
      <c r="W14" s="99" t="e">
        <f>'C завтраками| Bed and breakfast'!#REF!</f>
        <v>#REF!</v>
      </c>
      <c r="X14" s="99" t="e">
        <f>'C завтраками| Bed and breakfast'!#REF!</f>
        <v>#REF!</v>
      </c>
      <c r="Y14" s="99" t="e">
        <f>'C завтраками| Bed and breakfast'!#REF!</f>
        <v>#REF!</v>
      </c>
      <c r="Z14" s="99" t="e">
        <f>'C завтраками| Bed and breakfast'!#REF!</f>
        <v>#REF!</v>
      </c>
      <c r="AA14" s="99" t="e">
        <f>'C завтраками| Bed and breakfast'!#REF!</f>
        <v>#REF!</v>
      </c>
      <c r="AB14" s="99" t="e">
        <f>'C завтраками| Bed and breakfast'!#REF!</f>
        <v>#REF!</v>
      </c>
      <c r="AC14" s="99" t="e">
        <f>'C завтраками| Bed and breakfast'!#REF!</f>
        <v>#REF!</v>
      </c>
      <c r="AD14" s="99" t="e">
        <f>'C завтраками| Bed and breakfast'!#REF!</f>
        <v>#REF!</v>
      </c>
      <c r="AE14" s="99" t="e">
        <f>'C завтраками| Bed and breakfast'!#REF!</f>
        <v>#REF!</v>
      </c>
      <c r="AF14" s="99" t="e">
        <f>'C завтраками| Bed and breakfast'!#REF!</f>
        <v>#REF!</v>
      </c>
      <c r="AG14" s="99" t="e">
        <f>'C завтраками| Bed and breakfast'!#REF!</f>
        <v>#REF!</v>
      </c>
      <c r="AH14" s="99" t="e">
        <f>'C завтраками| Bed and breakfast'!#REF!</f>
        <v>#REF!</v>
      </c>
      <c r="AI14" s="99" t="e">
        <f>'C завтраками| Bed and breakfast'!#REF!</f>
        <v>#REF!</v>
      </c>
      <c r="AJ14" s="99" t="e">
        <f>'C завтраками| Bed and breakfast'!#REF!</f>
        <v>#REF!</v>
      </c>
      <c r="AK14" s="99" t="e">
        <f>'C завтраками| Bed and breakfast'!#REF!</f>
        <v>#REF!</v>
      </c>
    </row>
    <row r="15" spans="1:37" s="104" customFormat="1" ht="10.35" customHeight="1" x14ac:dyDescent="0.2">
      <c r="A15" s="97" t="s">
        <v>137</v>
      </c>
      <c r="B15" s="99"/>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row>
    <row r="16" spans="1:37" s="104" customFormat="1" ht="10.35" customHeight="1" x14ac:dyDescent="0.2">
      <c r="A16" s="98">
        <v>1</v>
      </c>
      <c r="B16" s="99" t="e">
        <f>'C завтраками| Bed and breakfast'!#REF!</f>
        <v>#REF!</v>
      </c>
      <c r="C16" s="99" t="e">
        <f>'C завтраками| Bed and breakfast'!#REF!</f>
        <v>#REF!</v>
      </c>
      <c r="D16" s="99" t="e">
        <f>'C завтраками| Bed and breakfast'!#REF!</f>
        <v>#REF!</v>
      </c>
      <c r="E16" s="99" t="e">
        <f>'C завтраками| Bed and breakfast'!#REF!</f>
        <v>#REF!</v>
      </c>
      <c r="F16" s="99" t="e">
        <f>'C завтраками| Bed and breakfast'!#REF!</f>
        <v>#REF!</v>
      </c>
      <c r="G16" s="99" t="e">
        <f>'C завтраками| Bed and breakfast'!#REF!</f>
        <v>#REF!</v>
      </c>
      <c r="H16" s="99" t="e">
        <f>'C завтраками| Bed and breakfast'!#REF!</f>
        <v>#REF!</v>
      </c>
      <c r="I16" s="99" t="e">
        <f>'C завтраками| Bed and breakfast'!#REF!</f>
        <v>#REF!</v>
      </c>
      <c r="J16" s="99" t="e">
        <f>'C завтраками| Bed and breakfast'!#REF!</f>
        <v>#REF!</v>
      </c>
      <c r="K16" s="99" t="e">
        <f>'C завтраками| Bed and breakfast'!#REF!</f>
        <v>#REF!</v>
      </c>
      <c r="L16" s="99" t="e">
        <f>'C завтраками| Bed and breakfast'!#REF!</f>
        <v>#REF!</v>
      </c>
      <c r="M16" s="99" t="e">
        <f>'C завтраками| Bed and breakfast'!#REF!</f>
        <v>#REF!</v>
      </c>
      <c r="N16" s="99" t="e">
        <f>'C завтраками| Bed and breakfast'!#REF!</f>
        <v>#REF!</v>
      </c>
      <c r="O16" s="99" t="e">
        <f>'C завтраками| Bed and breakfast'!#REF!</f>
        <v>#REF!</v>
      </c>
      <c r="P16" s="99" t="e">
        <f>'C завтраками| Bed and breakfast'!#REF!</f>
        <v>#REF!</v>
      </c>
      <c r="Q16" s="99" t="e">
        <f>'C завтраками| Bed and breakfast'!#REF!</f>
        <v>#REF!</v>
      </c>
      <c r="R16" s="99" t="e">
        <f>'C завтраками| Bed and breakfast'!#REF!</f>
        <v>#REF!</v>
      </c>
      <c r="S16" s="99" t="e">
        <f>'C завтраками| Bed and breakfast'!#REF!</f>
        <v>#REF!</v>
      </c>
      <c r="T16" s="99" t="e">
        <f>'C завтраками| Bed and breakfast'!#REF!</f>
        <v>#REF!</v>
      </c>
      <c r="U16" s="99" t="e">
        <f>'C завтраками| Bed and breakfast'!#REF!</f>
        <v>#REF!</v>
      </c>
      <c r="V16" s="99" t="e">
        <f>'C завтраками| Bed and breakfast'!#REF!</f>
        <v>#REF!</v>
      </c>
      <c r="W16" s="99" t="e">
        <f>'C завтраками| Bed and breakfast'!#REF!</f>
        <v>#REF!</v>
      </c>
      <c r="X16" s="99" t="e">
        <f>'C завтраками| Bed and breakfast'!#REF!</f>
        <v>#REF!</v>
      </c>
      <c r="Y16" s="99" t="e">
        <f>'C завтраками| Bed and breakfast'!#REF!</f>
        <v>#REF!</v>
      </c>
      <c r="Z16" s="99" t="e">
        <f>'C завтраками| Bed and breakfast'!#REF!</f>
        <v>#REF!</v>
      </c>
      <c r="AA16" s="99" t="e">
        <f>'C завтраками| Bed and breakfast'!#REF!</f>
        <v>#REF!</v>
      </c>
      <c r="AB16" s="99" t="e">
        <f>'C завтраками| Bed and breakfast'!#REF!</f>
        <v>#REF!</v>
      </c>
      <c r="AC16" s="99" t="e">
        <f>'C завтраками| Bed and breakfast'!#REF!</f>
        <v>#REF!</v>
      </c>
      <c r="AD16" s="99" t="e">
        <f>'C завтраками| Bed and breakfast'!#REF!</f>
        <v>#REF!</v>
      </c>
      <c r="AE16" s="99" t="e">
        <f>'C завтраками| Bed and breakfast'!#REF!</f>
        <v>#REF!</v>
      </c>
      <c r="AF16" s="99" t="e">
        <f>'C завтраками| Bed and breakfast'!#REF!</f>
        <v>#REF!</v>
      </c>
      <c r="AG16" s="99" t="e">
        <f>'C завтраками| Bed and breakfast'!#REF!</f>
        <v>#REF!</v>
      </c>
      <c r="AH16" s="99" t="e">
        <f>'C завтраками| Bed and breakfast'!#REF!</f>
        <v>#REF!</v>
      </c>
      <c r="AI16" s="99" t="e">
        <f>'C завтраками| Bed and breakfast'!#REF!</f>
        <v>#REF!</v>
      </c>
      <c r="AJ16" s="99" t="e">
        <f>'C завтраками| Bed and breakfast'!#REF!</f>
        <v>#REF!</v>
      </c>
      <c r="AK16" s="99" t="e">
        <f>'C завтраками| Bed and breakfast'!#REF!</f>
        <v>#REF!</v>
      </c>
    </row>
    <row r="17" spans="1:37" s="104" customFormat="1" ht="10.35" customHeight="1" x14ac:dyDescent="0.2">
      <c r="A17" s="98">
        <v>2</v>
      </c>
      <c r="B17" s="99" t="e">
        <f>'C завтраками| Bed and breakfast'!#REF!</f>
        <v>#REF!</v>
      </c>
      <c r="C17" s="99" t="e">
        <f>'C завтраками| Bed and breakfast'!#REF!</f>
        <v>#REF!</v>
      </c>
      <c r="D17" s="99" t="e">
        <f>'C завтраками| Bed and breakfast'!#REF!</f>
        <v>#REF!</v>
      </c>
      <c r="E17" s="99" t="e">
        <f>'C завтраками| Bed and breakfast'!#REF!</f>
        <v>#REF!</v>
      </c>
      <c r="F17" s="99" t="e">
        <f>'C завтраками| Bed and breakfast'!#REF!</f>
        <v>#REF!</v>
      </c>
      <c r="G17" s="99" t="e">
        <f>'C завтраками| Bed and breakfast'!#REF!</f>
        <v>#REF!</v>
      </c>
      <c r="H17" s="99" t="e">
        <f>'C завтраками| Bed and breakfast'!#REF!</f>
        <v>#REF!</v>
      </c>
      <c r="I17" s="99" t="e">
        <f>'C завтраками| Bed and breakfast'!#REF!</f>
        <v>#REF!</v>
      </c>
      <c r="J17" s="99" t="e">
        <f>'C завтраками| Bed and breakfast'!#REF!</f>
        <v>#REF!</v>
      </c>
      <c r="K17" s="99" t="e">
        <f>'C завтраками| Bed and breakfast'!#REF!</f>
        <v>#REF!</v>
      </c>
      <c r="L17" s="99" t="e">
        <f>'C завтраками| Bed and breakfast'!#REF!</f>
        <v>#REF!</v>
      </c>
      <c r="M17" s="99" t="e">
        <f>'C завтраками| Bed and breakfast'!#REF!</f>
        <v>#REF!</v>
      </c>
      <c r="N17" s="99" t="e">
        <f>'C завтраками| Bed and breakfast'!#REF!</f>
        <v>#REF!</v>
      </c>
      <c r="O17" s="99" t="e">
        <f>'C завтраками| Bed and breakfast'!#REF!</f>
        <v>#REF!</v>
      </c>
      <c r="P17" s="99" t="e">
        <f>'C завтраками| Bed and breakfast'!#REF!</f>
        <v>#REF!</v>
      </c>
      <c r="Q17" s="99" t="e">
        <f>'C завтраками| Bed and breakfast'!#REF!</f>
        <v>#REF!</v>
      </c>
      <c r="R17" s="99" t="e">
        <f>'C завтраками| Bed and breakfast'!#REF!</f>
        <v>#REF!</v>
      </c>
      <c r="S17" s="99" t="e">
        <f>'C завтраками| Bed and breakfast'!#REF!</f>
        <v>#REF!</v>
      </c>
      <c r="T17" s="99" t="e">
        <f>'C завтраками| Bed and breakfast'!#REF!</f>
        <v>#REF!</v>
      </c>
      <c r="U17" s="99" t="e">
        <f>'C завтраками| Bed and breakfast'!#REF!</f>
        <v>#REF!</v>
      </c>
      <c r="V17" s="99" t="e">
        <f>'C завтраками| Bed and breakfast'!#REF!</f>
        <v>#REF!</v>
      </c>
      <c r="W17" s="99" t="e">
        <f>'C завтраками| Bed and breakfast'!#REF!</f>
        <v>#REF!</v>
      </c>
      <c r="X17" s="99" t="e">
        <f>'C завтраками| Bed and breakfast'!#REF!</f>
        <v>#REF!</v>
      </c>
      <c r="Y17" s="99" t="e">
        <f>'C завтраками| Bed and breakfast'!#REF!</f>
        <v>#REF!</v>
      </c>
      <c r="Z17" s="99" t="e">
        <f>'C завтраками| Bed and breakfast'!#REF!</f>
        <v>#REF!</v>
      </c>
      <c r="AA17" s="99" t="e">
        <f>'C завтраками| Bed and breakfast'!#REF!</f>
        <v>#REF!</v>
      </c>
      <c r="AB17" s="99" t="e">
        <f>'C завтраками| Bed and breakfast'!#REF!</f>
        <v>#REF!</v>
      </c>
      <c r="AC17" s="99" t="e">
        <f>'C завтраками| Bed and breakfast'!#REF!</f>
        <v>#REF!</v>
      </c>
      <c r="AD17" s="99" t="e">
        <f>'C завтраками| Bed and breakfast'!#REF!</f>
        <v>#REF!</v>
      </c>
      <c r="AE17" s="99" t="e">
        <f>'C завтраками| Bed and breakfast'!#REF!</f>
        <v>#REF!</v>
      </c>
      <c r="AF17" s="99" t="e">
        <f>'C завтраками| Bed and breakfast'!#REF!</f>
        <v>#REF!</v>
      </c>
      <c r="AG17" s="99" t="e">
        <f>'C завтраками| Bed and breakfast'!#REF!</f>
        <v>#REF!</v>
      </c>
      <c r="AH17" s="99" t="e">
        <f>'C завтраками| Bed and breakfast'!#REF!</f>
        <v>#REF!</v>
      </c>
      <c r="AI17" s="99" t="e">
        <f>'C завтраками| Bed and breakfast'!#REF!</f>
        <v>#REF!</v>
      </c>
      <c r="AJ17" s="99" t="e">
        <f>'C завтраками| Bed and breakfast'!#REF!</f>
        <v>#REF!</v>
      </c>
      <c r="AK17" s="99" t="e">
        <f>'C завтраками| Bed and breakfast'!#REF!</f>
        <v>#REF!</v>
      </c>
    </row>
    <row r="18" spans="1:37" s="104" customFormat="1" ht="10.35" customHeight="1" x14ac:dyDescent="0.2">
      <c r="A18" s="97" t="s">
        <v>139</v>
      </c>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row>
    <row r="19" spans="1:37" s="104" customFormat="1" ht="10.35" customHeight="1" x14ac:dyDescent="0.2">
      <c r="A19" s="98" t="s">
        <v>78</v>
      </c>
      <c r="B19" s="99" t="e">
        <f>'C завтраками| Bed and breakfast'!#REF!</f>
        <v>#REF!</v>
      </c>
      <c r="C19" s="99" t="e">
        <f>'C завтраками| Bed and breakfast'!#REF!</f>
        <v>#REF!</v>
      </c>
      <c r="D19" s="99" t="e">
        <f>'C завтраками| Bed and breakfast'!#REF!</f>
        <v>#REF!</v>
      </c>
      <c r="E19" s="99" t="e">
        <f>'C завтраками| Bed and breakfast'!#REF!</f>
        <v>#REF!</v>
      </c>
      <c r="F19" s="99" t="e">
        <f>'C завтраками| Bed and breakfast'!#REF!</f>
        <v>#REF!</v>
      </c>
      <c r="G19" s="99" t="e">
        <f>'C завтраками| Bed and breakfast'!#REF!</f>
        <v>#REF!</v>
      </c>
      <c r="H19" s="99" t="e">
        <f>'C завтраками| Bed and breakfast'!#REF!</f>
        <v>#REF!</v>
      </c>
      <c r="I19" s="99" t="e">
        <f>'C завтраками| Bed and breakfast'!#REF!</f>
        <v>#REF!</v>
      </c>
      <c r="J19" s="99" t="e">
        <f>'C завтраками| Bed and breakfast'!#REF!</f>
        <v>#REF!</v>
      </c>
      <c r="K19" s="99" t="e">
        <f>'C завтраками| Bed and breakfast'!#REF!</f>
        <v>#REF!</v>
      </c>
      <c r="L19" s="99" t="e">
        <f>'C завтраками| Bed and breakfast'!#REF!</f>
        <v>#REF!</v>
      </c>
      <c r="M19" s="99" t="e">
        <f>'C завтраками| Bed and breakfast'!#REF!</f>
        <v>#REF!</v>
      </c>
      <c r="N19" s="99" t="e">
        <f>'C завтраками| Bed and breakfast'!#REF!</f>
        <v>#REF!</v>
      </c>
      <c r="O19" s="99" t="e">
        <f>'C завтраками| Bed and breakfast'!#REF!</f>
        <v>#REF!</v>
      </c>
      <c r="P19" s="99" t="e">
        <f>'C завтраками| Bed and breakfast'!#REF!</f>
        <v>#REF!</v>
      </c>
      <c r="Q19" s="99" t="e">
        <f>'C завтраками| Bed and breakfast'!#REF!</f>
        <v>#REF!</v>
      </c>
      <c r="R19" s="99" t="e">
        <f>'C завтраками| Bed and breakfast'!#REF!</f>
        <v>#REF!</v>
      </c>
      <c r="S19" s="99" t="e">
        <f>'C завтраками| Bed and breakfast'!#REF!</f>
        <v>#REF!</v>
      </c>
      <c r="T19" s="99" t="e">
        <f>'C завтраками| Bed and breakfast'!#REF!</f>
        <v>#REF!</v>
      </c>
      <c r="U19" s="99" t="e">
        <f>'C завтраками| Bed and breakfast'!#REF!</f>
        <v>#REF!</v>
      </c>
      <c r="V19" s="99" t="e">
        <f>'C завтраками| Bed and breakfast'!#REF!</f>
        <v>#REF!</v>
      </c>
      <c r="W19" s="99" t="e">
        <f>'C завтраками| Bed and breakfast'!#REF!</f>
        <v>#REF!</v>
      </c>
      <c r="X19" s="99" t="e">
        <f>'C завтраками| Bed and breakfast'!#REF!</f>
        <v>#REF!</v>
      </c>
      <c r="Y19" s="99" t="e">
        <f>'C завтраками| Bed and breakfast'!#REF!</f>
        <v>#REF!</v>
      </c>
      <c r="Z19" s="99" t="e">
        <f>'C завтраками| Bed and breakfast'!#REF!</f>
        <v>#REF!</v>
      </c>
      <c r="AA19" s="99" t="e">
        <f>'C завтраками| Bed and breakfast'!#REF!</f>
        <v>#REF!</v>
      </c>
      <c r="AB19" s="99" t="e">
        <f>'C завтраками| Bed and breakfast'!#REF!</f>
        <v>#REF!</v>
      </c>
      <c r="AC19" s="99" t="e">
        <f>'C завтраками| Bed and breakfast'!#REF!</f>
        <v>#REF!</v>
      </c>
      <c r="AD19" s="99" t="e">
        <f>'C завтраками| Bed and breakfast'!#REF!</f>
        <v>#REF!</v>
      </c>
      <c r="AE19" s="99" t="e">
        <f>'C завтраками| Bed and breakfast'!#REF!</f>
        <v>#REF!</v>
      </c>
      <c r="AF19" s="99" t="e">
        <f>'C завтраками| Bed and breakfast'!#REF!</f>
        <v>#REF!</v>
      </c>
      <c r="AG19" s="99" t="e">
        <f>'C завтраками| Bed and breakfast'!#REF!</f>
        <v>#REF!</v>
      </c>
      <c r="AH19" s="99" t="e">
        <f>'C завтраками| Bed and breakfast'!#REF!</f>
        <v>#REF!</v>
      </c>
      <c r="AI19" s="99" t="e">
        <f>'C завтраками| Bed and breakfast'!#REF!</f>
        <v>#REF!</v>
      </c>
      <c r="AJ19" s="99" t="e">
        <f>'C завтраками| Bed and breakfast'!#REF!</f>
        <v>#REF!</v>
      </c>
      <c r="AK19" s="99" t="e">
        <f>'C завтраками| Bed and breakfast'!#REF!</f>
        <v>#REF!</v>
      </c>
    </row>
    <row r="20" spans="1:37" s="104" customFormat="1" ht="10.35" customHeight="1" x14ac:dyDescent="0.2">
      <c r="A20" s="97" t="s">
        <v>138</v>
      </c>
      <c r="B20" s="99"/>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row>
    <row r="21" spans="1:37" s="104" customFormat="1" ht="9.6" customHeight="1" x14ac:dyDescent="0.2">
      <c r="A21" s="98" t="s">
        <v>67</v>
      </c>
      <c r="B21" s="99" t="e">
        <f>'C завтраками| Bed and breakfast'!#REF!</f>
        <v>#REF!</v>
      </c>
      <c r="C21" s="99" t="e">
        <f>'C завтраками| Bed and breakfast'!#REF!</f>
        <v>#REF!</v>
      </c>
      <c r="D21" s="99" t="e">
        <f>'C завтраками| Bed and breakfast'!#REF!</f>
        <v>#REF!</v>
      </c>
      <c r="E21" s="99" t="e">
        <f>'C завтраками| Bed and breakfast'!#REF!</f>
        <v>#REF!</v>
      </c>
      <c r="F21" s="99" t="e">
        <f>'C завтраками| Bed and breakfast'!#REF!</f>
        <v>#REF!</v>
      </c>
      <c r="G21" s="99" t="e">
        <f>'C завтраками| Bed and breakfast'!#REF!</f>
        <v>#REF!</v>
      </c>
      <c r="H21" s="99" t="e">
        <f>'C завтраками| Bed and breakfast'!#REF!</f>
        <v>#REF!</v>
      </c>
      <c r="I21" s="99" t="e">
        <f>'C завтраками| Bed and breakfast'!#REF!</f>
        <v>#REF!</v>
      </c>
      <c r="J21" s="99" t="e">
        <f>'C завтраками| Bed and breakfast'!#REF!</f>
        <v>#REF!</v>
      </c>
      <c r="K21" s="99" t="e">
        <f>'C завтраками| Bed and breakfast'!#REF!</f>
        <v>#REF!</v>
      </c>
      <c r="L21" s="99" t="e">
        <f>'C завтраками| Bed and breakfast'!#REF!</f>
        <v>#REF!</v>
      </c>
      <c r="M21" s="99" t="e">
        <f>'C завтраками| Bed and breakfast'!#REF!</f>
        <v>#REF!</v>
      </c>
      <c r="N21" s="99" t="e">
        <f>'C завтраками| Bed and breakfast'!#REF!</f>
        <v>#REF!</v>
      </c>
      <c r="O21" s="99" t="e">
        <f>'C завтраками| Bed and breakfast'!#REF!</f>
        <v>#REF!</v>
      </c>
      <c r="P21" s="99" t="e">
        <f>'C завтраками| Bed and breakfast'!#REF!</f>
        <v>#REF!</v>
      </c>
      <c r="Q21" s="99" t="e">
        <f>'C завтраками| Bed and breakfast'!#REF!</f>
        <v>#REF!</v>
      </c>
      <c r="R21" s="99" t="e">
        <f>'C завтраками| Bed and breakfast'!#REF!</f>
        <v>#REF!</v>
      </c>
      <c r="S21" s="99" t="e">
        <f>'C завтраками| Bed and breakfast'!#REF!</f>
        <v>#REF!</v>
      </c>
      <c r="T21" s="99" t="e">
        <f>'C завтраками| Bed and breakfast'!#REF!</f>
        <v>#REF!</v>
      </c>
      <c r="U21" s="99" t="e">
        <f>'C завтраками| Bed and breakfast'!#REF!</f>
        <v>#REF!</v>
      </c>
      <c r="V21" s="99" t="e">
        <f>'C завтраками| Bed and breakfast'!#REF!</f>
        <v>#REF!</v>
      </c>
      <c r="W21" s="99" t="e">
        <f>'C завтраками| Bed and breakfast'!#REF!</f>
        <v>#REF!</v>
      </c>
      <c r="X21" s="99" t="e">
        <f>'C завтраками| Bed and breakfast'!#REF!</f>
        <v>#REF!</v>
      </c>
      <c r="Y21" s="99" t="e">
        <f>'C завтраками| Bed and breakfast'!#REF!</f>
        <v>#REF!</v>
      </c>
      <c r="Z21" s="99" t="e">
        <f>'C завтраками| Bed and breakfast'!#REF!</f>
        <v>#REF!</v>
      </c>
      <c r="AA21" s="99" t="e">
        <f>'C завтраками| Bed and breakfast'!#REF!</f>
        <v>#REF!</v>
      </c>
      <c r="AB21" s="99" t="e">
        <f>'C завтраками| Bed and breakfast'!#REF!</f>
        <v>#REF!</v>
      </c>
      <c r="AC21" s="99" t="e">
        <f>'C завтраками| Bed and breakfast'!#REF!</f>
        <v>#REF!</v>
      </c>
      <c r="AD21" s="99" t="e">
        <f>'C завтраками| Bed and breakfast'!#REF!</f>
        <v>#REF!</v>
      </c>
      <c r="AE21" s="99" t="e">
        <f>'C завтраками| Bed and breakfast'!#REF!</f>
        <v>#REF!</v>
      </c>
      <c r="AF21" s="99" t="e">
        <f>'C завтраками| Bed and breakfast'!#REF!</f>
        <v>#REF!</v>
      </c>
      <c r="AG21" s="99" t="e">
        <f>'C завтраками| Bed and breakfast'!#REF!</f>
        <v>#REF!</v>
      </c>
      <c r="AH21" s="99" t="e">
        <f>'C завтраками| Bed and breakfast'!#REF!</f>
        <v>#REF!</v>
      </c>
      <c r="AI21" s="99" t="e">
        <f>'C завтраками| Bed and breakfast'!#REF!</f>
        <v>#REF!</v>
      </c>
      <c r="AJ21" s="99" t="e">
        <f>'C завтраками| Bed and breakfast'!#REF!</f>
        <v>#REF!</v>
      </c>
      <c r="AK21" s="99" t="e">
        <f>'C завтраками| Bed and breakfast'!#REF!</f>
        <v>#REF!</v>
      </c>
    </row>
    <row r="22" spans="1:37" s="104" customFormat="1" ht="17.25" customHeight="1" x14ac:dyDescent="0.2">
      <c r="A22" s="158"/>
      <c r="B22" s="213"/>
      <c r="C22" s="213"/>
      <c r="D22" s="213"/>
      <c r="E22" s="213"/>
      <c r="F22" s="213"/>
      <c r="G22" s="213"/>
      <c r="H22" s="213"/>
      <c r="I22" s="213"/>
      <c r="J22" s="213"/>
      <c r="K22" s="213"/>
      <c r="L22" s="213"/>
      <c r="M22" s="213"/>
      <c r="N22" s="213"/>
      <c r="O22" s="213"/>
      <c r="P22" s="213"/>
      <c r="Q22" s="213"/>
      <c r="R22" s="213"/>
      <c r="S22" s="213"/>
      <c r="T22" s="213"/>
      <c r="U22" s="213"/>
      <c r="V22" s="213"/>
      <c r="W22" s="213"/>
      <c r="X22" s="213"/>
      <c r="Y22" s="213"/>
      <c r="Z22" s="213"/>
      <c r="AA22" s="213"/>
      <c r="AB22" s="213"/>
      <c r="AC22" s="213"/>
      <c r="AD22" s="213"/>
      <c r="AE22" s="213"/>
      <c r="AF22" s="213"/>
      <c r="AG22" s="213"/>
      <c r="AH22" s="213"/>
      <c r="AI22" s="213"/>
      <c r="AJ22" s="213"/>
      <c r="AK22" s="213"/>
    </row>
    <row r="23" spans="1:37" ht="9.6" customHeight="1" x14ac:dyDescent="0.2">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row>
    <row r="24" spans="1:37" ht="12.6" customHeight="1" x14ac:dyDescent="0.2">
      <c r="A24" s="157" t="s">
        <v>163</v>
      </c>
      <c r="B24" s="189" t="e">
        <f t="shared" ref="B24" si="0">B4</f>
        <v>#REF!</v>
      </c>
      <c r="C24" s="189" t="e">
        <f t="shared" ref="C24:S24" si="1">C4</f>
        <v>#REF!</v>
      </c>
      <c r="D24" s="189" t="e">
        <f t="shared" si="1"/>
        <v>#REF!</v>
      </c>
      <c r="E24" s="189" t="e">
        <f t="shared" si="1"/>
        <v>#REF!</v>
      </c>
      <c r="F24" s="189" t="e">
        <f t="shared" si="1"/>
        <v>#REF!</v>
      </c>
      <c r="G24" s="189" t="e">
        <f t="shared" si="1"/>
        <v>#REF!</v>
      </c>
      <c r="H24" s="189" t="e">
        <f t="shared" si="1"/>
        <v>#REF!</v>
      </c>
      <c r="I24" s="189" t="e">
        <f t="shared" si="1"/>
        <v>#REF!</v>
      </c>
      <c r="J24" s="189" t="e">
        <f t="shared" si="1"/>
        <v>#REF!</v>
      </c>
      <c r="K24" s="189" t="e">
        <f t="shared" si="1"/>
        <v>#REF!</v>
      </c>
      <c r="L24" s="189" t="e">
        <f t="shared" si="1"/>
        <v>#REF!</v>
      </c>
      <c r="M24" s="189" t="e">
        <f t="shared" si="1"/>
        <v>#REF!</v>
      </c>
      <c r="N24" s="189" t="e">
        <f t="shared" ref="N24" si="2">N4</f>
        <v>#REF!</v>
      </c>
      <c r="O24" s="189" t="e">
        <f t="shared" si="1"/>
        <v>#REF!</v>
      </c>
      <c r="P24" s="189" t="e">
        <f t="shared" si="1"/>
        <v>#REF!</v>
      </c>
      <c r="Q24" s="189" t="e">
        <f t="shared" si="1"/>
        <v>#REF!</v>
      </c>
      <c r="R24" s="189" t="e">
        <f t="shared" si="1"/>
        <v>#REF!</v>
      </c>
      <c r="S24" s="189" t="e">
        <f t="shared" si="1"/>
        <v>#REF!</v>
      </c>
      <c r="T24" s="189" t="e">
        <f t="shared" ref="T24:AB24" si="3">T4</f>
        <v>#REF!</v>
      </c>
      <c r="U24" s="189" t="e">
        <f t="shared" si="3"/>
        <v>#REF!</v>
      </c>
      <c r="V24" s="189" t="e">
        <f t="shared" si="3"/>
        <v>#REF!</v>
      </c>
      <c r="W24" s="189" t="e">
        <f t="shared" si="3"/>
        <v>#REF!</v>
      </c>
      <c r="X24" s="189" t="e">
        <f t="shared" si="3"/>
        <v>#REF!</v>
      </c>
      <c r="Y24" s="189" t="e">
        <f t="shared" si="3"/>
        <v>#REF!</v>
      </c>
      <c r="Z24" s="189" t="e">
        <f t="shared" si="3"/>
        <v>#REF!</v>
      </c>
      <c r="AA24" s="189" t="e">
        <f t="shared" si="3"/>
        <v>#REF!</v>
      </c>
      <c r="AB24" s="189" t="e">
        <f t="shared" si="3"/>
        <v>#REF!</v>
      </c>
      <c r="AC24" s="189" t="e">
        <f t="shared" ref="AC24:AI24" si="4">AC4</f>
        <v>#REF!</v>
      </c>
      <c r="AD24" s="189" t="e">
        <f t="shared" si="4"/>
        <v>#REF!</v>
      </c>
      <c r="AE24" s="189" t="e">
        <f t="shared" si="4"/>
        <v>#REF!</v>
      </c>
      <c r="AF24" s="189" t="e">
        <f t="shared" si="4"/>
        <v>#REF!</v>
      </c>
      <c r="AG24" s="189" t="e">
        <f t="shared" si="4"/>
        <v>#REF!</v>
      </c>
      <c r="AH24" s="189" t="e">
        <f t="shared" si="4"/>
        <v>#REF!</v>
      </c>
      <c r="AI24" s="189" t="e">
        <f t="shared" si="4"/>
        <v>#REF!</v>
      </c>
      <c r="AJ24" s="189" t="e">
        <f t="shared" ref="AJ24:AK24" si="5">AJ4</f>
        <v>#REF!</v>
      </c>
      <c r="AK24" s="189" t="e">
        <f t="shared" si="5"/>
        <v>#REF!</v>
      </c>
    </row>
    <row r="25" spans="1:37" s="71" customFormat="1" ht="22.5" customHeight="1" x14ac:dyDescent="0.2">
      <c r="A25" s="67" t="s">
        <v>124</v>
      </c>
      <c r="B25" s="189" t="e">
        <f t="shared" ref="B25" si="6">B5</f>
        <v>#REF!</v>
      </c>
      <c r="C25" s="189" t="e">
        <f t="shared" ref="C25:S25" si="7">C5</f>
        <v>#REF!</v>
      </c>
      <c r="D25" s="189" t="e">
        <f t="shared" si="7"/>
        <v>#REF!</v>
      </c>
      <c r="E25" s="189" t="e">
        <f t="shared" si="7"/>
        <v>#REF!</v>
      </c>
      <c r="F25" s="189" t="e">
        <f t="shared" si="7"/>
        <v>#REF!</v>
      </c>
      <c r="G25" s="189" t="e">
        <f t="shared" si="7"/>
        <v>#REF!</v>
      </c>
      <c r="H25" s="189" t="e">
        <f t="shared" si="7"/>
        <v>#REF!</v>
      </c>
      <c r="I25" s="189" t="e">
        <f t="shared" si="7"/>
        <v>#REF!</v>
      </c>
      <c r="J25" s="189" t="e">
        <f t="shared" si="7"/>
        <v>#REF!</v>
      </c>
      <c r="K25" s="189" t="e">
        <f t="shared" si="7"/>
        <v>#REF!</v>
      </c>
      <c r="L25" s="189" t="e">
        <f t="shared" si="7"/>
        <v>#REF!</v>
      </c>
      <c r="M25" s="189" t="e">
        <f t="shared" si="7"/>
        <v>#REF!</v>
      </c>
      <c r="N25" s="189" t="e">
        <f t="shared" ref="N25" si="8">N5</f>
        <v>#REF!</v>
      </c>
      <c r="O25" s="189" t="e">
        <f t="shared" si="7"/>
        <v>#REF!</v>
      </c>
      <c r="P25" s="189" t="e">
        <f t="shared" si="7"/>
        <v>#REF!</v>
      </c>
      <c r="Q25" s="189" t="e">
        <f t="shared" si="7"/>
        <v>#REF!</v>
      </c>
      <c r="R25" s="189" t="e">
        <f t="shared" si="7"/>
        <v>#REF!</v>
      </c>
      <c r="S25" s="189" t="e">
        <f t="shared" si="7"/>
        <v>#REF!</v>
      </c>
      <c r="T25" s="189" t="e">
        <f t="shared" ref="T25:AB25" si="9">T5</f>
        <v>#REF!</v>
      </c>
      <c r="U25" s="189" t="e">
        <f t="shared" si="9"/>
        <v>#REF!</v>
      </c>
      <c r="V25" s="189" t="e">
        <f t="shared" si="9"/>
        <v>#REF!</v>
      </c>
      <c r="W25" s="189" t="e">
        <f t="shared" si="9"/>
        <v>#REF!</v>
      </c>
      <c r="X25" s="189" t="e">
        <f t="shared" si="9"/>
        <v>#REF!</v>
      </c>
      <c r="Y25" s="189" t="e">
        <f t="shared" si="9"/>
        <v>#REF!</v>
      </c>
      <c r="Z25" s="189" t="e">
        <f t="shared" si="9"/>
        <v>#REF!</v>
      </c>
      <c r="AA25" s="189" t="e">
        <f t="shared" si="9"/>
        <v>#REF!</v>
      </c>
      <c r="AB25" s="189" t="e">
        <f t="shared" si="9"/>
        <v>#REF!</v>
      </c>
      <c r="AC25" s="189" t="e">
        <f t="shared" ref="AC25:AI25" si="10">AC5</f>
        <v>#REF!</v>
      </c>
      <c r="AD25" s="189" t="e">
        <f t="shared" si="10"/>
        <v>#REF!</v>
      </c>
      <c r="AE25" s="189" t="e">
        <f t="shared" si="10"/>
        <v>#REF!</v>
      </c>
      <c r="AF25" s="189" t="e">
        <f t="shared" si="10"/>
        <v>#REF!</v>
      </c>
      <c r="AG25" s="189" t="e">
        <f t="shared" si="10"/>
        <v>#REF!</v>
      </c>
      <c r="AH25" s="189" t="e">
        <f t="shared" si="10"/>
        <v>#REF!</v>
      </c>
      <c r="AI25" s="189" t="e">
        <f t="shared" si="10"/>
        <v>#REF!</v>
      </c>
      <c r="AJ25" s="189" t="e">
        <f t="shared" ref="AJ25:AK25" si="11">AJ5</f>
        <v>#REF!</v>
      </c>
      <c r="AK25" s="189" t="e">
        <f t="shared" si="11"/>
        <v>#REF!</v>
      </c>
    </row>
    <row r="26" spans="1:37" s="96" customFormat="1" ht="10.35" customHeight="1" x14ac:dyDescent="0.2">
      <c r="A26" s="97" t="s">
        <v>136</v>
      </c>
      <c r="B26" s="99"/>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row>
    <row r="27" spans="1:37" s="96" customFormat="1" ht="10.35" customHeight="1" x14ac:dyDescent="0.2">
      <c r="A27" s="98">
        <v>1</v>
      </c>
      <c r="B27" s="99" t="e">
        <f t="shared" ref="B27" si="12">ROUND(B7*0.8,)</f>
        <v>#REF!</v>
      </c>
      <c r="C27" s="99" t="e">
        <f t="shared" ref="C27:S27" si="13">ROUND(C7*0.8,)</f>
        <v>#REF!</v>
      </c>
      <c r="D27" s="99" t="e">
        <f t="shared" si="13"/>
        <v>#REF!</v>
      </c>
      <c r="E27" s="99" t="e">
        <f t="shared" si="13"/>
        <v>#REF!</v>
      </c>
      <c r="F27" s="99" t="e">
        <f t="shared" si="13"/>
        <v>#REF!</v>
      </c>
      <c r="G27" s="99" t="e">
        <f t="shared" si="13"/>
        <v>#REF!</v>
      </c>
      <c r="H27" s="99" t="e">
        <f t="shared" si="13"/>
        <v>#REF!</v>
      </c>
      <c r="I27" s="99" t="e">
        <f t="shared" si="13"/>
        <v>#REF!</v>
      </c>
      <c r="J27" s="99" t="e">
        <f t="shared" si="13"/>
        <v>#REF!</v>
      </c>
      <c r="K27" s="99" t="e">
        <f t="shared" si="13"/>
        <v>#REF!</v>
      </c>
      <c r="L27" s="99" t="e">
        <f t="shared" si="13"/>
        <v>#REF!</v>
      </c>
      <c r="M27" s="99" t="e">
        <f t="shared" si="13"/>
        <v>#REF!</v>
      </c>
      <c r="N27" s="99" t="e">
        <f t="shared" ref="N27" si="14">ROUND(N7*0.8,)</f>
        <v>#REF!</v>
      </c>
      <c r="O27" s="99" t="e">
        <f t="shared" si="13"/>
        <v>#REF!</v>
      </c>
      <c r="P27" s="99" t="e">
        <f t="shared" si="13"/>
        <v>#REF!</v>
      </c>
      <c r="Q27" s="99" t="e">
        <f t="shared" si="13"/>
        <v>#REF!</v>
      </c>
      <c r="R27" s="99" t="e">
        <f t="shared" si="13"/>
        <v>#REF!</v>
      </c>
      <c r="S27" s="99" t="e">
        <f t="shared" si="13"/>
        <v>#REF!</v>
      </c>
      <c r="T27" s="99" t="e">
        <f t="shared" ref="T27:AB27" si="15">ROUND(T7*0.8,)</f>
        <v>#REF!</v>
      </c>
      <c r="U27" s="99" t="e">
        <f t="shared" si="15"/>
        <v>#REF!</v>
      </c>
      <c r="V27" s="99" t="e">
        <f t="shared" si="15"/>
        <v>#REF!</v>
      </c>
      <c r="W27" s="99" t="e">
        <f t="shared" si="15"/>
        <v>#REF!</v>
      </c>
      <c r="X27" s="99" t="e">
        <f t="shared" si="15"/>
        <v>#REF!</v>
      </c>
      <c r="Y27" s="99" t="e">
        <f t="shared" si="15"/>
        <v>#REF!</v>
      </c>
      <c r="Z27" s="99" t="e">
        <f t="shared" si="15"/>
        <v>#REF!</v>
      </c>
      <c r="AA27" s="99" t="e">
        <f t="shared" si="15"/>
        <v>#REF!</v>
      </c>
      <c r="AB27" s="99" t="e">
        <f t="shared" si="15"/>
        <v>#REF!</v>
      </c>
      <c r="AC27" s="99" t="e">
        <f t="shared" ref="AC27:AI27" si="16">ROUND(AC7*0.8,)</f>
        <v>#REF!</v>
      </c>
      <c r="AD27" s="99" t="e">
        <f t="shared" si="16"/>
        <v>#REF!</v>
      </c>
      <c r="AE27" s="99" t="e">
        <f t="shared" si="16"/>
        <v>#REF!</v>
      </c>
      <c r="AF27" s="99" t="e">
        <f t="shared" si="16"/>
        <v>#REF!</v>
      </c>
      <c r="AG27" s="99" t="e">
        <f t="shared" si="16"/>
        <v>#REF!</v>
      </c>
      <c r="AH27" s="99" t="e">
        <f t="shared" si="16"/>
        <v>#REF!</v>
      </c>
      <c r="AI27" s="99" t="e">
        <f t="shared" si="16"/>
        <v>#REF!</v>
      </c>
      <c r="AJ27" s="99" t="e">
        <f t="shared" ref="AJ27:AK27" si="17">ROUND(AJ7*0.8,)</f>
        <v>#REF!</v>
      </c>
      <c r="AK27" s="99" t="e">
        <f t="shared" si="17"/>
        <v>#REF!</v>
      </c>
    </row>
    <row r="28" spans="1:37" s="96" customFormat="1" ht="10.35" customHeight="1" x14ac:dyDescent="0.2">
      <c r="A28" s="98">
        <v>2</v>
      </c>
      <c r="B28" s="99" t="e">
        <f t="shared" ref="B28" si="18">ROUND(B8*0.8,)</f>
        <v>#REF!</v>
      </c>
      <c r="C28" s="99" t="e">
        <f t="shared" ref="C28:S28" si="19">ROUND(C8*0.8,)</f>
        <v>#REF!</v>
      </c>
      <c r="D28" s="99" t="e">
        <f t="shared" si="19"/>
        <v>#REF!</v>
      </c>
      <c r="E28" s="99" t="e">
        <f t="shared" si="19"/>
        <v>#REF!</v>
      </c>
      <c r="F28" s="99" t="e">
        <f t="shared" si="19"/>
        <v>#REF!</v>
      </c>
      <c r="G28" s="99" t="e">
        <f t="shared" si="19"/>
        <v>#REF!</v>
      </c>
      <c r="H28" s="99" t="e">
        <f t="shared" si="19"/>
        <v>#REF!</v>
      </c>
      <c r="I28" s="99" t="e">
        <f t="shared" si="19"/>
        <v>#REF!</v>
      </c>
      <c r="J28" s="99" t="e">
        <f t="shared" si="19"/>
        <v>#REF!</v>
      </c>
      <c r="K28" s="99" t="e">
        <f t="shared" si="19"/>
        <v>#REF!</v>
      </c>
      <c r="L28" s="99" t="e">
        <f t="shared" si="19"/>
        <v>#REF!</v>
      </c>
      <c r="M28" s="99" t="e">
        <f t="shared" si="19"/>
        <v>#REF!</v>
      </c>
      <c r="N28" s="99" t="e">
        <f t="shared" ref="N28" si="20">ROUND(N8*0.8,)</f>
        <v>#REF!</v>
      </c>
      <c r="O28" s="99" t="e">
        <f t="shared" si="19"/>
        <v>#REF!</v>
      </c>
      <c r="P28" s="99" t="e">
        <f t="shared" si="19"/>
        <v>#REF!</v>
      </c>
      <c r="Q28" s="99" t="e">
        <f t="shared" si="19"/>
        <v>#REF!</v>
      </c>
      <c r="R28" s="99" t="e">
        <f t="shared" si="19"/>
        <v>#REF!</v>
      </c>
      <c r="S28" s="99" t="e">
        <f t="shared" si="19"/>
        <v>#REF!</v>
      </c>
      <c r="T28" s="99" t="e">
        <f t="shared" ref="T28:AB28" si="21">ROUND(T8*0.8,)</f>
        <v>#REF!</v>
      </c>
      <c r="U28" s="99" t="e">
        <f t="shared" si="21"/>
        <v>#REF!</v>
      </c>
      <c r="V28" s="99" t="e">
        <f t="shared" si="21"/>
        <v>#REF!</v>
      </c>
      <c r="W28" s="99" t="e">
        <f t="shared" si="21"/>
        <v>#REF!</v>
      </c>
      <c r="X28" s="99" t="e">
        <f t="shared" si="21"/>
        <v>#REF!</v>
      </c>
      <c r="Y28" s="99" t="e">
        <f t="shared" si="21"/>
        <v>#REF!</v>
      </c>
      <c r="Z28" s="99" t="e">
        <f t="shared" si="21"/>
        <v>#REF!</v>
      </c>
      <c r="AA28" s="99" t="e">
        <f t="shared" si="21"/>
        <v>#REF!</v>
      </c>
      <c r="AB28" s="99" t="e">
        <f t="shared" si="21"/>
        <v>#REF!</v>
      </c>
      <c r="AC28" s="99" t="e">
        <f t="shared" ref="AC28:AI28" si="22">ROUND(AC8*0.8,)</f>
        <v>#REF!</v>
      </c>
      <c r="AD28" s="99" t="e">
        <f t="shared" si="22"/>
        <v>#REF!</v>
      </c>
      <c r="AE28" s="99" t="e">
        <f t="shared" si="22"/>
        <v>#REF!</v>
      </c>
      <c r="AF28" s="99" t="e">
        <f t="shared" si="22"/>
        <v>#REF!</v>
      </c>
      <c r="AG28" s="99" t="e">
        <f t="shared" si="22"/>
        <v>#REF!</v>
      </c>
      <c r="AH28" s="99" t="e">
        <f t="shared" si="22"/>
        <v>#REF!</v>
      </c>
      <c r="AI28" s="99" t="e">
        <f t="shared" si="22"/>
        <v>#REF!</v>
      </c>
      <c r="AJ28" s="99" t="e">
        <f t="shared" ref="AJ28:AK28" si="23">ROUND(AJ8*0.8,)</f>
        <v>#REF!</v>
      </c>
      <c r="AK28" s="99" t="e">
        <f t="shared" si="23"/>
        <v>#REF!</v>
      </c>
    </row>
    <row r="29" spans="1:37" s="96" customFormat="1" ht="10.35" customHeight="1" x14ac:dyDescent="0.2">
      <c r="A29" s="106" t="s">
        <v>147</v>
      </c>
      <c r="B29" s="99"/>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row>
    <row r="30" spans="1:37" s="96" customFormat="1" ht="10.35" customHeight="1" x14ac:dyDescent="0.2">
      <c r="A30" s="98">
        <v>1</v>
      </c>
      <c r="B30" s="99" t="e">
        <f t="shared" ref="B30" si="24">ROUND(B10*0.8,)</f>
        <v>#REF!</v>
      </c>
      <c r="C30" s="99" t="e">
        <f t="shared" ref="C30:S30" si="25">ROUND(C10*0.8,)</f>
        <v>#REF!</v>
      </c>
      <c r="D30" s="99" t="e">
        <f t="shared" si="25"/>
        <v>#REF!</v>
      </c>
      <c r="E30" s="99" t="e">
        <f t="shared" si="25"/>
        <v>#REF!</v>
      </c>
      <c r="F30" s="99" t="e">
        <f t="shared" si="25"/>
        <v>#REF!</v>
      </c>
      <c r="G30" s="99" t="e">
        <f t="shared" si="25"/>
        <v>#REF!</v>
      </c>
      <c r="H30" s="99" t="e">
        <f t="shared" si="25"/>
        <v>#REF!</v>
      </c>
      <c r="I30" s="99" t="e">
        <f t="shared" si="25"/>
        <v>#REF!</v>
      </c>
      <c r="J30" s="99" t="e">
        <f t="shared" si="25"/>
        <v>#REF!</v>
      </c>
      <c r="K30" s="99" t="e">
        <f t="shared" si="25"/>
        <v>#REF!</v>
      </c>
      <c r="L30" s="99" t="e">
        <f t="shared" si="25"/>
        <v>#REF!</v>
      </c>
      <c r="M30" s="99" t="e">
        <f t="shared" si="25"/>
        <v>#REF!</v>
      </c>
      <c r="N30" s="99" t="e">
        <f t="shared" ref="N30" si="26">ROUND(N10*0.8,)</f>
        <v>#REF!</v>
      </c>
      <c r="O30" s="99" t="e">
        <f t="shared" si="25"/>
        <v>#REF!</v>
      </c>
      <c r="P30" s="99" t="e">
        <f t="shared" si="25"/>
        <v>#REF!</v>
      </c>
      <c r="Q30" s="99" t="e">
        <f t="shared" si="25"/>
        <v>#REF!</v>
      </c>
      <c r="R30" s="99" t="e">
        <f t="shared" si="25"/>
        <v>#REF!</v>
      </c>
      <c r="S30" s="99" t="e">
        <f t="shared" si="25"/>
        <v>#REF!</v>
      </c>
      <c r="T30" s="99" t="e">
        <f t="shared" ref="T30:AB30" si="27">ROUND(T10*0.8,)</f>
        <v>#REF!</v>
      </c>
      <c r="U30" s="99" t="e">
        <f t="shared" si="27"/>
        <v>#REF!</v>
      </c>
      <c r="V30" s="99" t="e">
        <f t="shared" si="27"/>
        <v>#REF!</v>
      </c>
      <c r="W30" s="99" t="e">
        <f t="shared" si="27"/>
        <v>#REF!</v>
      </c>
      <c r="X30" s="99" t="e">
        <f t="shared" si="27"/>
        <v>#REF!</v>
      </c>
      <c r="Y30" s="99" t="e">
        <f t="shared" si="27"/>
        <v>#REF!</v>
      </c>
      <c r="Z30" s="99" t="e">
        <f t="shared" si="27"/>
        <v>#REF!</v>
      </c>
      <c r="AA30" s="99" t="e">
        <f t="shared" si="27"/>
        <v>#REF!</v>
      </c>
      <c r="AB30" s="99" t="e">
        <f t="shared" si="27"/>
        <v>#REF!</v>
      </c>
      <c r="AC30" s="99" t="e">
        <f t="shared" ref="AC30:AI30" si="28">ROUND(AC10*0.8,)</f>
        <v>#REF!</v>
      </c>
      <c r="AD30" s="99" t="e">
        <f t="shared" si="28"/>
        <v>#REF!</v>
      </c>
      <c r="AE30" s="99" t="e">
        <f t="shared" si="28"/>
        <v>#REF!</v>
      </c>
      <c r="AF30" s="99" t="e">
        <f t="shared" si="28"/>
        <v>#REF!</v>
      </c>
      <c r="AG30" s="99" t="e">
        <f t="shared" si="28"/>
        <v>#REF!</v>
      </c>
      <c r="AH30" s="99" t="e">
        <f t="shared" si="28"/>
        <v>#REF!</v>
      </c>
      <c r="AI30" s="99" t="e">
        <f t="shared" si="28"/>
        <v>#REF!</v>
      </c>
      <c r="AJ30" s="99" t="e">
        <f t="shared" ref="AJ30:AK30" si="29">ROUND(AJ10*0.8,)</f>
        <v>#REF!</v>
      </c>
      <c r="AK30" s="99" t="e">
        <f t="shared" si="29"/>
        <v>#REF!</v>
      </c>
    </row>
    <row r="31" spans="1:37" s="96" customFormat="1" ht="10.35" customHeight="1" x14ac:dyDescent="0.2">
      <c r="A31" s="98">
        <v>2</v>
      </c>
      <c r="B31" s="99" t="e">
        <f t="shared" ref="B31" si="30">ROUND(B11*0.8,)</f>
        <v>#REF!</v>
      </c>
      <c r="C31" s="99" t="e">
        <f t="shared" ref="C31:S31" si="31">ROUND(C11*0.8,)</f>
        <v>#REF!</v>
      </c>
      <c r="D31" s="99" t="e">
        <f t="shared" si="31"/>
        <v>#REF!</v>
      </c>
      <c r="E31" s="99" t="e">
        <f t="shared" si="31"/>
        <v>#REF!</v>
      </c>
      <c r="F31" s="99" t="e">
        <f t="shared" si="31"/>
        <v>#REF!</v>
      </c>
      <c r="G31" s="99" t="e">
        <f t="shared" si="31"/>
        <v>#REF!</v>
      </c>
      <c r="H31" s="99" t="e">
        <f t="shared" si="31"/>
        <v>#REF!</v>
      </c>
      <c r="I31" s="99" t="e">
        <f t="shared" si="31"/>
        <v>#REF!</v>
      </c>
      <c r="J31" s="99" t="e">
        <f t="shared" si="31"/>
        <v>#REF!</v>
      </c>
      <c r="K31" s="99" t="e">
        <f t="shared" si="31"/>
        <v>#REF!</v>
      </c>
      <c r="L31" s="99" t="e">
        <f t="shared" si="31"/>
        <v>#REF!</v>
      </c>
      <c r="M31" s="99" t="e">
        <f t="shared" si="31"/>
        <v>#REF!</v>
      </c>
      <c r="N31" s="99" t="e">
        <f t="shared" ref="N31" si="32">ROUND(N11*0.8,)</f>
        <v>#REF!</v>
      </c>
      <c r="O31" s="99" t="e">
        <f t="shared" si="31"/>
        <v>#REF!</v>
      </c>
      <c r="P31" s="99" t="e">
        <f t="shared" si="31"/>
        <v>#REF!</v>
      </c>
      <c r="Q31" s="99" t="e">
        <f t="shared" si="31"/>
        <v>#REF!</v>
      </c>
      <c r="R31" s="99" t="e">
        <f t="shared" si="31"/>
        <v>#REF!</v>
      </c>
      <c r="S31" s="99" t="e">
        <f t="shared" si="31"/>
        <v>#REF!</v>
      </c>
      <c r="T31" s="99" t="e">
        <f t="shared" ref="T31:AB31" si="33">ROUND(T11*0.8,)</f>
        <v>#REF!</v>
      </c>
      <c r="U31" s="99" t="e">
        <f t="shared" si="33"/>
        <v>#REF!</v>
      </c>
      <c r="V31" s="99" t="e">
        <f t="shared" si="33"/>
        <v>#REF!</v>
      </c>
      <c r="W31" s="99" t="e">
        <f t="shared" si="33"/>
        <v>#REF!</v>
      </c>
      <c r="X31" s="99" t="e">
        <f t="shared" si="33"/>
        <v>#REF!</v>
      </c>
      <c r="Y31" s="99" t="e">
        <f t="shared" si="33"/>
        <v>#REF!</v>
      </c>
      <c r="Z31" s="99" t="e">
        <f t="shared" si="33"/>
        <v>#REF!</v>
      </c>
      <c r="AA31" s="99" t="e">
        <f t="shared" si="33"/>
        <v>#REF!</v>
      </c>
      <c r="AB31" s="99" t="e">
        <f t="shared" si="33"/>
        <v>#REF!</v>
      </c>
      <c r="AC31" s="99" t="e">
        <f t="shared" ref="AC31:AI31" si="34">ROUND(AC11*0.8,)</f>
        <v>#REF!</v>
      </c>
      <c r="AD31" s="99" t="e">
        <f t="shared" si="34"/>
        <v>#REF!</v>
      </c>
      <c r="AE31" s="99" t="e">
        <f t="shared" si="34"/>
        <v>#REF!</v>
      </c>
      <c r="AF31" s="99" t="e">
        <f t="shared" si="34"/>
        <v>#REF!</v>
      </c>
      <c r="AG31" s="99" t="e">
        <f t="shared" si="34"/>
        <v>#REF!</v>
      </c>
      <c r="AH31" s="99" t="e">
        <f t="shared" si="34"/>
        <v>#REF!</v>
      </c>
      <c r="AI31" s="99" t="e">
        <f t="shared" si="34"/>
        <v>#REF!</v>
      </c>
      <c r="AJ31" s="99" t="e">
        <f t="shared" ref="AJ31:AK31" si="35">ROUND(AJ11*0.8,)</f>
        <v>#REF!</v>
      </c>
      <c r="AK31" s="99" t="e">
        <f t="shared" si="35"/>
        <v>#REF!</v>
      </c>
    </row>
    <row r="32" spans="1:37" s="96" customFormat="1" ht="10.35" customHeight="1" x14ac:dyDescent="0.2">
      <c r="A32" s="97" t="s">
        <v>135</v>
      </c>
      <c r="B32" s="99"/>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row>
    <row r="33" spans="1:37" s="96" customFormat="1" ht="10.35" customHeight="1" x14ac:dyDescent="0.2">
      <c r="A33" s="99">
        <v>1</v>
      </c>
      <c r="B33" s="99" t="e">
        <f t="shared" ref="B33" si="36">ROUND(B13*0.8,)</f>
        <v>#REF!</v>
      </c>
      <c r="C33" s="99" t="e">
        <f t="shared" ref="C33:S33" si="37">ROUND(C13*0.8,)</f>
        <v>#REF!</v>
      </c>
      <c r="D33" s="99" t="e">
        <f t="shared" si="37"/>
        <v>#REF!</v>
      </c>
      <c r="E33" s="99" t="e">
        <f t="shared" si="37"/>
        <v>#REF!</v>
      </c>
      <c r="F33" s="99" t="e">
        <f t="shared" si="37"/>
        <v>#REF!</v>
      </c>
      <c r="G33" s="99" t="e">
        <f t="shared" si="37"/>
        <v>#REF!</v>
      </c>
      <c r="H33" s="99" t="e">
        <f t="shared" si="37"/>
        <v>#REF!</v>
      </c>
      <c r="I33" s="99" t="e">
        <f t="shared" si="37"/>
        <v>#REF!</v>
      </c>
      <c r="J33" s="99" t="e">
        <f t="shared" si="37"/>
        <v>#REF!</v>
      </c>
      <c r="K33" s="99" t="e">
        <f t="shared" si="37"/>
        <v>#REF!</v>
      </c>
      <c r="L33" s="99" t="e">
        <f t="shared" si="37"/>
        <v>#REF!</v>
      </c>
      <c r="M33" s="99" t="e">
        <f t="shared" si="37"/>
        <v>#REF!</v>
      </c>
      <c r="N33" s="99" t="e">
        <f t="shared" ref="N33" si="38">ROUND(N13*0.8,)</f>
        <v>#REF!</v>
      </c>
      <c r="O33" s="99" t="e">
        <f t="shared" si="37"/>
        <v>#REF!</v>
      </c>
      <c r="P33" s="99" t="e">
        <f t="shared" si="37"/>
        <v>#REF!</v>
      </c>
      <c r="Q33" s="99" t="e">
        <f t="shared" si="37"/>
        <v>#REF!</v>
      </c>
      <c r="R33" s="99" t="e">
        <f t="shared" si="37"/>
        <v>#REF!</v>
      </c>
      <c r="S33" s="99" t="e">
        <f t="shared" si="37"/>
        <v>#REF!</v>
      </c>
      <c r="T33" s="99" t="e">
        <f t="shared" ref="T33:AB33" si="39">ROUND(T13*0.8,)</f>
        <v>#REF!</v>
      </c>
      <c r="U33" s="99" t="e">
        <f t="shared" si="39"/>
        <v>#REF!</v>
      </c>
      <c r="V33" s="99" t="e">
        <f t="shared" si="39"/>
        <v>#REF!</v>
      </c>
      <c r="W33" s="99" t="e">
        <f t="shared" si="39"/>
        <v>#REF!</v>
      </c>
      <c r="X33" s="99" t="e">
        <f t="shared" si="39"/>
        <v>#REF!</v>
      </c>
      <c r="Y33" s="99" t="e">
        <f t="shared" si="39"/>
        <v>#REF!</v>
      </c>
      <c r="Z33" s="99" t="e">
        <f t="shared" si="39"/>
        <v>#REF!</v>
      </c>
      <c r="AA33" s="99" t="e">
        <f t="shared" si="39"/>
        <v>#REF!</v>
      </c>
      <c r="AB33" s="99" t="e">
        <f t="shared" si="39"/>
        <v>#REF!</v>
      </c>
      <c r="AC33" s="99" t="e">
        <f t="shared" ref="AC33:AI33" si="40">ROUND(AC13*0.8,)</f>
        <v>#REF!</v>
      </c>
      <c r="AD33" s="99" t="e">
        <f t="shared" si="40"/>
        <v>#REF!</v>
      </c>
      <c r="AE33" s="99" t="e">
        <f t="shared" si="40"/>
        <v>#REF!</v>
      </c>
      <c r="AF33" s="99" t="e">
        <f t="shared" si="40"/>
        <v>#REF!</v>
      </c>
      <c r="AG33" s="99" t="e">
        <f t="shared" si="40"/>
        <v>#REF!</v>
      </c>
      <c r="AH33" s="99" t="e">
        <f t="shared" si="40"/>
        <v>#REF!</v>
      </c>
      <c r="AI33" s="99" t="e">
        <f t="shared" si="40"/>
        <v>#REF!</v>
      </c>
      <c r="AJ33" s="99" t="e">
        <f t="shared" ref="AJ33:AK33" si="41">ROUND(AJ13*0.8,)</f>
        <v>#REF!</v>
      </c>
      <c r="AK33" s="99" t="e">
        <f t="shared" si="41"/>
        <v>#REF!</v>
      </c>
    </row>
    <row r="34" spans="1:37" s="96" customFormat="1" ht="10.35" customHeight="1" x14ac:dyDescent="0.2">
      <c r="A34" s="99">
        <v>2</v>
      </c>
      <c r="B34" s="99" t="e">
        <f t="shared" ref="B34" si="42">ROUND(B14*0.8,)</f>
        <v>#REF!</v>
      </c>
      <c r="C34" s="99" t="e">
        <f t="shared" ref="C34:S34" si="43">ROUND(C14*0.8,)</f>
        <v>#REF!</v>
      </c>
      <c r="D34" s="99" t="e">
        <f t="shared" si="43"/>
        <v>#REF!</v>
      </c>
      <c r="E34" s="99" t="e">
        <f t="shared" si="43"/>
        <v>#REF!</v>
      </c>
      <c r="F34" s="99" t="e">
        <f t="shared" si="43"/>
        <v>#REF!</v>
      </c>
      <c r="G34" s="99" t="e">
        <f t="shared" si="43"/>
        <v>#REF!</v>
      </c>
      <c r="H34" s="99" t="e">
        <f t="shared" si="43"/>
        <v>#REF!</v>
      </c>
      <c r="I34" s="99" t="e">
        <f t="shared" si="43"/>
        <v>#REF!</v>
      </c>
      <c r="J34" s="99" t="e">
        <f t="shared" si="43"/>
        <v>#REF!</v>
      </c>
      <c r="K34" s="99" t="e">
        <f t="shared" si="43"/>
        <v>#REF!</v>
      </c>
      <c r="L34" s="99" t="e">
        <f t="shared" si="43"/>
        <v>#REF!</v>
      </c>
      <c r="M34" s="99" t="e">
        <f t="shared" si="43"/>
        <v>#REF!</v>
      </c>
      <c r="N34" s="99" t="e">
        <f t="shared" ref="N34" si="44">ROUND(N14*0.8,)</f>
        <v>#REF!</v>
      </c>
      <c r="O34" s="99" t="e">
        <f t="shared" si="43"/>
        <v>#REF!</v>
      </c>
      <c r="P34" s="99" t="e">
        <f t="shared" si="43"/>
        <v>#REF!</v>
      </c>
      <c r="Q34" s="99" t="e">
        <f t="shared" si="43"/>
        <v>#REF!</v>
      </c>
      <c r="R34" s="99" t="e">
        <f t="shared" si="43"/>
        <v>#REF!</v>
      </c>
      <c r="S34" s="99" t="e">
        <f t="shared" si="43"/>
        <v>#REF!</v>
      </c>
      <c r="T34" s="99" t="e">
        <f t="shared" ref="T34:AB34" si="45">ROUND(T14*0.8,)</f>
        <v>#REF!</v>
      </c>
      <c r="U34" s="99" t="e">
        <f t="shared" si="45"/>
        <v>#REF!</v>
      </c>
      <c r="V34" s="99" t="e">
        <f t="shared" si="45"/>
        <v>#REF!</v>
      </c>
      <c r="W34" s="99" t="e">
        <f t="shared" si="45"/>
        <v>#REF!</v>
      </c>
      <c r="X34" s="99" t="e">
        <f t="shared" si="45"/>
        <v>#REF!</v>
      </c>
      <c r="Y34" s="99" t="e">
        <f t="shared" si="45"/>
        <v>#REF!</v>
      </c>
      <c r="Z34" s="99" t="e">
        <f t="shared" si="45"/>
        <v>#REF!</v>
      </c>
      <c r="AA34" s="99" t="e">
        <f t="shared" si="45"/>
        <v>#REF!</v>
      </c>
      <c r="AB34" s="99" t="e">
        <f t="shared" si="45"/>
        <v>#REF!</v>
      </c>
      <c r="AC34" s="99" t="e">
        <f t="shared" ref="AC34:AI34" si="46">ROUND(AC14*0.8,)</f>
        <v>#REF!</v>
      </c>
      <c r="AD34" s="99" t="e">
        <f t="shared" si="46"/>
        <v>#REF!</v>
      </c>
      <c r="AE34" s="99" t="e">
        <f t="shared" si="46"/>
        <v>#REF!</v>
      </c>
      <c r="AF34" s="99" t="e">
        <f t="shared" si="46"/>
        <v>#REF!</v>
      </c>
      <c r="AG34" s="99" t="e">
        <f t="shared" si="46"/>
        <v>#REF!</v>
      </c>
      <c r="AH34" s="99" t="e">
        <f t="shared" si="46"/>
        <v>#REF!</v>
      </c>
      <c r="AI34" s="99" t="e">
        <f t="shared" si="46"/>
        <v>#REF!</v>
      </c>
      <c r="AJ34" s="99" t="e">
        <f t="shared" ref="AJ34:AK34" si="47">ROUND(AJ14*0.8,)</f>
        <v>#REF!</v>
      </c>
      <c r="AK34" s="99" t="e">
        <f t="shared" si="47"/>
        <v>#REF!</v>
      </c>
    </row>
    <row r="35" spans="1:37" s="96" customFormat="1" ht="10.35" customHeight="1" x14ac:dyDescent="0.2">
      <c r="A35" s="97" t="s">
        <v>137</v>
      </c>
      <c r="B35" s="99"/>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row>
    <row r="36" spans="1:37" s="96" customFormat="1" ht="10.35" customHeight="1" x14ac:dyDescent="0.2">
      <c r="A36" s="99">
        <v>1</v>
      </c>
      <c r="B36" s="99" t="e">
        <f t="shared" ref="B36" si="48">ROUND(B16*0.8,)</f>
        <v>#REF!</v>
      </c>
      <c r="C36" s="99" t="e">
        <f t="shared" ref="C36:S36" si="49">ROUND(C16*0.8,)</f>
        <v>#REF!</v>
      </c>
      <c r="D36" s="99" t="e">
        <f t="shared" si="49"/>
        <v>#REF!</v>
      </c>
      <c r="E36" s="99" t="e">
        <f t="shared" si="49"/>
        <v>#REF!</v>
      </c>
      <c r="F36" s="99" t="e">
        <f t="shared" si="49"/>
        <v>#REF!</v>
      </c>
      <c r="G36" s="99" t="e">
        <f t="shared" si="49"/>
        <v>#REF!</v>
      </c>
      <c r="H36" s="99" t="e">
        <f t="shared" si="49"/>
        <v>#REF!</v>
      </c>
      <c r="I36" s="99" t="e">
        <f t="shared" si="49"/>
        <v>#REF!</v>
      </c>
      <c r="J36" s="99" t="e">
        <f t="shared" si="49"/>
        <v>#REF!</v>
      </c>
      <c r="K36" s="99" t="e">
        <f t="shared" si="49"/>
        <v>#REF!</v>
      </c>
      <c r="L36" s="99" t="e">
        <f t="shared" si="49"/>
        <v>#REF!</v>
      </c>
      <c r="M36" s="99" t="e">
        <f t="shared" si="49"/>
        <v>#REF!</v>
      </c>
      <c r="N36" s="99" t="e">
        <f t="shared" ref="N36" si="50">ROUND(N16*0.8,)</f>
        <v>#REF!</v>
      </c>
      <c r="O36" s="99" t="e">
        <f t="shared" si="49"/>
        <v>#REF!</v>
      </c>
      <c r="P36" s="99" t="e">
        <f t="shared" si="49"/>
        <v>#REF!</v>
      </c>
      <c r="Q36" s="99" t="e">
        <f t="shared" si="49"/>
        <v>#REF!</v>
      </c>
      <c r="R36" s="99" t="e">
        <f t="shared" si="49"/>
        <v>#REF!</v>
      </c>
      <c r="S36" s="99" t="e">
        <f t="shared" si="49"/>
        <v>#REF!</v>
      </c>
      <c r="T36" s="99" t="e">
        <f t="shared" ref="T36:AB36" si="51">ROUND(T16*0.8,)</f>
        <v>#REF!</v>
      </c>
      <c r="U36" s="99" t="e">
        <f t="shared" si="51"/>
        <v>#REF!</v>
      </c>
      <c r="V36" s="99" t="e">
        <f t="shared" si="51"/>
        <v>#REF!</v>
      </c>
      <c r="W36" s="99" t="e">
        <f t="shared" si="51"/>
        <v>#REF!</v>
      </c>
      <c r="X36" s="99" t="e">
        <f t="shared" si="51"/>
        <v>#REF!</v>
      </c>
      <c r="Y36" s="99" t="e">
        <f t="shared" si="51"/>
        <v>#REF!</v>
      </c>
      <c r="Z36" s="99" t="e">
        <f t="shared" si="51"/>
        <v>#REF!</v>
      </c>
      <c r="AA36" s="99" t="e">
        <f t="shared" si="51"/>
        <v>#REF!</v>
      </c>
      <c r="AB36" s="99" t="e">
        <f t="shared" si="51"/>
        <v>#REF!</v>
      </c>
      <c r="AC36" s="99" t="e">
        <f t="shared" ref="AC36:AI36" si="52">ROUND(AC16*0.8,)</f>
        <v>#REF!</v>
      </c>
      <c r="AD36" s="99" t="e">
        <f t="shared" si="52"/>
        <v>#REF!</v>
      </c>
      <c r="AE36" s="99" t="e">
        <f t="shared" si="52"/>
        <v>#REF!</v>
      </c>
      <c r="AF36" s="99" t="e">
        <f t="shared" si="52"/>
        <v>#REF!</v>
      </c>
      <c r="AG36" s="99" t="e">
        <f t="shared" si="52"/>
        <v>#REF!</v>
      </c>
      <c r="AH36" s="99" t="e">
        <f t="shared" si="52"/>
        <v>#REF!</v>
      </c>
      <c r="AI36" s="99" t="e">
        <f t="shared" si="52"/>
        <v>#REF!</v>
      </c>
      <c r="AJ36" s="99" t="e">
        <f t="shared" ref="AJ36:AK36" si="53">ROUND(AJ16*0.8,)</f>
        <v>#REF!</v>
      </c>
      <c r="AK36" s="99" t="e">
        <f t="shared" si="53"/>
        <v>#REF!</v>
      </c>
    </row>
    <row r="37" spans="1:37" s="96" customFormat="1" ht="10.35" customHeight="1" x14ac:dyDescent="0.2">
      <c r="A37" s="99">
        <v>2</v>
      </c>
      <c r="B37" s="99" t="e">
        <f t="shared" ref="B37" si="54">ROUND(B17*0.8,)</f>
        <v>#REF!</v>
      </c>
      <c r="C37" s="99" t="e">
        <f t="shared" ref="C37:S37" si="55">ROUND(C17*0.8,)</f>
        <v>#REF!</v>
      </c>
      <c r="D37" s="99" t="e">
        <f t="shared" si="55"/>
        <v>#REF!</v>
      </c>
      <c r="E37" s="99" t="e">
        <f t="shared" si="55"/>
        <v>#REF!</v>
      </c>
      <c r="F37" s="99" t="e">
        <f t="shared" si="55"/>
        <v>#REF!</v>
      </c>
      <c r="G37" s="99" t="e">
        <f t="shared" si="55"/>
        <v>#REF!</v>
      </c>
      <c r="H37" s="99" t="e">
        <f t="shared" si="55"/>
        <v>#REF!</v>
      </c>
      <c r="I37" s="99" t="e">
        <f t="shared" si="55"/>
        <v>#REF!</v>
      </c>
      <c r="J37" s="99" t="e">
        <f t="shared" si="55"/>
        <v>#REF!</v>
      </c>
      <c r="K37" s="99" t="e">
        <f t="shared" si="55"/>
        <v>#REF!</v>
      </c>
      <c r="L37" s="99" t="e">
        <f t="shared" si="55"/>
        <v>#REF!</v>
      </c>
      <c r="M37" s="99" t="e">
        <f t="shared" si="55"/>
        <v>#REF!</v>
      </c>
      <c r="N37" s="99" t="e">
        <f t="shared" ref="N37" si="56">ROUND(N17*0.8,)</f>
        <v>#REF!</v>
      </c>
      <c r="O37" s="99" t="e">
        <f t="shared" si="55"/>
        <v>#REF!</v>
      </c>
      <c r="P37" s="99" t="e">
        <f t="shared" si="55"/>
        <v>#REF!</v>
      </c>
      <c r="Q37" s="99" t="e">
        <f t="shared" si="55"/>
        <v>#REF!</v>
      </c>
      <c r="R37" s="99" t="e">
        <f t="shared" si="55"/>
        <v>#REF!</v>
      </c>
      <c r="S37" s="99" t="e">
        <f t="shared" si="55"/>
        <v>#REF!</v>
      </c>
      <c r="T37" s="99" t="e">
        <f t="shared" ref="T37:AB37" si="57">ROUND(T17*0.8,)</f>
        <v>#REF!</v>
      </c>
      <c r="U37" s="99" t="e">
        <f t="shared" si="57"/>
        <v>#REF!</v>
      </c>
      <c r="V37" s="99" t="e">
        <f t="shared" si="57"/>
        <v>#REF!</v>
      </c>
      <c r="W37" s="99" t="e">
        <f t="shared" si="57"/>
        <v>#REF!</v>
      </c>
      <c r="X37" s="99" t="e">
        <f t="shared" si="57"/>
        <v>#REF!</v>
      </c>
      <c r="Y37" s="99" t="e">
        <f t="shared" si="57"/>
        <v>#REF!</v>
      </c>
      <c r="Z37" s="99" t="e">
        <f t="shared" si="57"/>
        <v>#REF!</v>
      </c>
      <c r="AA37" s="99" t="e">
        <f t="shared" si="57"/>
        <v>#REF!</v>
      </c>
      <c r="AB37" s="99" t="e">
        <f t="shared" si="57"/>
        <v>#REF!</v>
      </c>
      <c r="AC37" s="99" t="e">
        <f t="shared" ref="AC37:AI37" si="58">ROUND(AC17*0.8,)</f>
        <v>#REF!</v>
      </c>
      <c r="AD37" s="99" t="e">
        <f t="shared" si="58"/>
        <v>#REF!</v>
      </c>
      <c r="AE37" s="99" t="e">
        <f t="shared" si="58"/>
        <v>#REF!</v>
      </c>
      <c r="AF37" s="99" t="e">
        <f t="shared" si="58"/>
        <v>#REF!</v>
      </c>
      <c r="AG37" s="99" t="e">
        <f t="shared" si="58"/>
        <v>#REF!</v>
      </c>
      <c r="AH37" s="99" t="e">
        <f t="shared" si="58"/>
        <v>#REF!</v>
      </c>
      <c r="AI37" s="99" t="e">
        <f t="shared" si="58"/>
        <v>#REF!</v>
      </c>
      <c r="AJ37" s="99" t="e">
        <f t="shared" ref="AJ37:AK37" si="59">ROUND(AJ17*0.8,)</f>
        <v>#REF!</v>
      </c>
      <c r="AK37" s="99" t="e">
        <f t="shared" si="59"/>
        <v>#REF!</v>
      </c>
    </row>
    <row r="38" spans="1:37" s="96" customFormat="1" ht="10.35" customHeight="1" x14ac:dyDescent="0.2">
      <c r="A38" s="97" t="s">
        <v>139</v>
      </c>
      <c r="B38" s="99"/>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row>
    <row r="39" spans="1:37" s="96" customFormat="1" ht="10.35" customHeight="1" x14ac:dyDescent="0.2">
      <c r="A39" s="98" t="s">
        <v>78</v>
      </c>
      <c r="B39" s="99" t="e">
        <f t="shared" ref="B39" si="60">ROUND(B19*0.8,)</f>
        <v>#REF!</v>
      </c>
      <c r="C39" s="99" t="e">
        <f t="shared" ref="C39:S39" si="61">ROUND(C19*0.8,)</f>
        <v>#REF!</v>
      </c>
      <c r="D39" s="99" t="e">
        <f t="shared" si="61"/>
        <v>#REF!</v>
      </c>
      <c r="E39" s="99" t="e">
        <f t="shared" si="61"/>
        <v>#REF!</v>
      </c>
      <c r="F39" s="99" t="e">
        <f t="shared" si="61"/>
        <v>#REF!</v>
      </c>
      <c r="G39" s="99" t="e">
        <f t="shared" si="61"/>
        <v>#REF!</v>
      </c>
      <c r="H39" s="99" t="e">
        <f t="shared" si="61"/>
        <v>#REF!</v>
      </c>
      <c r="I39" s="99" t="e">
        <f t="shared" si="61"/>
        <v>#REF!</v>
      </c>
      <c r="J39" s="99" t="e">
        <f t="shared" si="61"/>
        <v>#REF!</v>
      </c>
      <c r="K39" s="99" t="e">
        <f t="shared" si="61"/>
        <v>#REF!</v>
      </c>
      <c r="L39" s="99" t="e">
        <f t="shared" si="61"/>
        <v>#REF!</v>
      </c>
      <c r="M39" s="99" t="e">
        <f t="shared" si="61"/>
        <v>#REF!</v>
      </c>
      <c r="N39" s="99" t="e">
        <f t="shared" ref="N39" si="62">ROUND(N19*0.8,)</f>
        <v>#REF!</v>
      </c>
      <c r="O39" s="99" t="e">
        <f t="shared" si="61"/>
        <v>#REF!</v>
      </c>
      <c r="P39" s="99" t="e">
        <f t="shared" si="61"/>
        <v>#REF!</v>
      </c>
      <c r="Q39" s="99" t="e">
        <f t="shared" si="61"/>
        <v>#REF!</v>
      </c>
      <c r="R39" s="99" t="e">
        <f t="shared" si="61"/>
        <v>#REF!</v>
      </c>
      <c r="S39" s="99" t="e">
        <f t="shared" si="61"/>
        <v>#REF!</v>
      </c>
      <c r="T39" s="99" t="e">
        <f t="shared" ref="T39:AB39" si="63">ROUND(T19*0.8,)</f>
        <v>#REF!</v>
      </c>
      <c r="U39" s="99" t="e">
        <f t="shared" si="63"/>
        <v>#REF!</v>
      </c>
      <c r="V39" s="99" t="e">
        <f t="shared" si="63"/>
        <v>#REF!</v>
      </c>
      <c r="W39" s="99" t="e">
        <f t="shared" si="63"/>
        <v>#REF!</v>
      </c>
      <c r="X39" s="99" t="e">
        <f t="shared" si="63"/>
        <v>#REF!</v>
      </c>
      <c r="Y39" s="99" t="e">
        <f t="shared" si="63"/>
        <v>#REF!</v>
      </c>
      <c r="Z39" s="99" t="e">
        <f t="shared" si="63"/>
        <v>#REF!</v>
      </c>
      <c r="AA39" s="99" t="e">
        <f t="shared" si="63"/>
        <v>#REF!</v>
      </c>
      <c r="AB39" s="99" t="e">
        <f t="shared" si="63"/>
        <v>#REF!</v>
      </c>
      <c r="AC39" s="99" t="e">
        <f t="shared" ref="AC39:AI39" si="64">ROUND(AC19*0.8,)</f>
        <v>#REF!</v>
      </c>
      <c r="AD39" s="99" t="e">
        <f t="shared" si="64"/>
        <v>#REF!</v>
      </c>
      <c r="AE39" s="99" t="e">
        <f t="shared" si="64"/>
        <v>#REF!</v>
      </c>
      <c r="AF39" s="99" t="e">
        <f t="shared" si="64"/>
        <v>#REF!</v>
      </c>
      <c r="AG39" s="99" t="e">
        <f t="shared" si="64"/>
        <v>#REF!</v>
      </c>
      <c r="AH39" s="99" t="e">
        <f t="shared" si="64"/>
        <v>#REF!</v>
      </c>
      <c r="AI39" s="99" t="e">
        <f t="shared" si="64"/>
        <v>#REF!</v>
      </c>
      <c r="AJ39" s="99" t="e">
        <f t="shared" ref="AJ39:AK39" si="65">ROUND(AJ19*0.8,)</f>
        <v>#REF!</v>
      </c>
      <c r="AK39" s="99" t="e">
        <f t="shared" si="65"/>
        <v>#REF!</v>
      </c>
    </row>
    <row r="40" spans="1:37" s="96" customFormat="1" ht="10.35" customHeight="1" x14ac:dyDescent="0.2">
      <c r="A40" s="97" t="s">
        <v>138</v>
      </c>
      <c r="B40" s="99"/>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row>
    <row r="41" spans="1:37" s="96" customFormat="1" ht="9.6" customHeight="1" x14ac:dyDescent="0.2">
      <c r="A41" s="98" t="s">
        <v>67</v>
      </c>
      <c r="B41" s="99" t="e">
        <f t="shared" ref="B41" si="66">ROUND(B21*0.8,)</f>
        <v>#REF!</v>
      </c>
      <c r="C41" s="99" t="e">
        <f t="shared" ref="C41:S41" si="67">ROUND(C21*0.8,)</f>
        <v>#REF!</v>
      </c>
      <c r="D41" s="99" t="e">
        <f t="shared" si="67"/>
        <v>#REF!</v>
      </c>
      <c r="E41" s="99" t="e">
        <f t="shared" si="67"/>
        <v>#REF!</v>
      </c>
      <c r="F41" s="99" t="e">
        <f t="shared" si="67"/>
        <v>#REF!</v>
      </c>
      <c r="G41" s="99" t="e">
        <f t="shared" si="67"/>
        <v>#REF!</v>
      </c>
      <c r="H41" s="99" t="e">
        <f t="shared" si="67"/>
        <v>#REF!</v>
      </c>
      <c r="I41" s="99" t="e">
        <f t="shared" si="67"/>
        <v>#REF!</v>
      </c>
      <c r="J41" s="99" t="e">
        <f t="shared" si="67"/>
        <v>#REF!</v>
      </c>
      <c r="K41" s="99" t="e">
        <f t="shared" si="67"/>
        <v>#REF!</v>
      </c>
      <c r="L41" s="99" t="e">
        <f t="shared" si="67"/>
        <v>#REF!</v>
      </c>
      <c r="M41" s="99" t="e">
        <f t="shared" si="67"/>
        <v>#REF!</v>
      </c>
      <c r="N41" s="99" t="e">
        <f t="shared" ref="N41" si="68">ROUND(N21*0.8,)</f>
        <v>#REF!</v>
      </c>
      <c r="O41" s="99" t="e">
        <f t="shared" si="67"/>
        <v>#REF!</v>
      </c>
      <c r="P41" s="99" t="e">
        <f t="shared" si="67"/>
        <v>#REF!</v>
      </c>
      <c r="Q41" s="99" t="e">
        <f t="shared" si="67"/>
        <v>#REF!</v>
      </c>
      <c r="R41" s="99" t="e">
        <f t="shared" si="67"/>
        <v>#REF!</v>
      </c>
      <c r="S41" s="99" t="e">
        <f t="shared" si="67"/>
        <v>#REF!</v>
      </c>
      <c r="T41" s="99" t="e">
        <f t="shared" ref="T41:AB41" si="69">ROUND(T21*0.8,)</f>
        <v>#REF!</v>
      </c>
      <c r="U41" s="99" t="e">
        <f t="shared" si="69"/>
        <v>#REF!</v>
      </c>
      <c r="V41" s="99" t="e">
        <f t="shared" si="69"/>
        <v>#REF!</v>
      </c>
      <c r="W41" s="99" t="e">
        <f t="shared" si="69"/>
        <v>#REF!</v>
      </c>
      <c r="X41" s="99" t="e">
        <f t="shared" si="69"/>
        <v>#REF!</v>
      </c>
      <c r="Y41" s="99" t="e">
        <f t="shared" si="69"/>
        <v>#REF!</v>
      </c>
      <c r="Z41" s="99" t="e">
        <f t="shared" si="69"/>
        <v>#REF!</v>
      </c>
      <c r="AA41" s="99" t="e">
        <f t="shared" si="69"/>
        <v>#REF!</v>
      </c>
      <c r="AB41" s="99" t="e">
        <f t="shared" si="69"/>
        <v>#REF!</v>
      </c>
      <c r="AC41" s="99" t="e">
        <f t="shared" ref="AC41:AI41" si="70">ROUND(AC21*0.8,)</f>
        <v>#REF!</v>
      </c>
      <c r="AD41" s="99" t="e">
        <f t="shared" si="70"/>
        <v>#REF!</v>
      </c>
      <c r="AE41" s="99" t="e">
        <f t="shared" si="70"/>
        <v>#REF!</v>
      </c>
      <c r="AF41" s="99" t="e">
        <f t="shared" si="70"/>
        <v>#REF!</v>
      </c>
      <c r="AG41" s="99" t="e">
        <f t="shared" si="70"/>
        <v>#REF!</v>
      </c>
      <c r="AH41" s="99" t="e">
        <f t="shared" si="70"/>
        <v>#REF!</v>
      </c>
      <c r="AI41" s="99" t="e">
        <f t="shared" si="70"/>
        <v>#REF!</v>
      </c>
      <c r="AJ41" s="99" t="e">
        <f t="shared" ref="AJ41:AK41" si="71">ROUND(AJ21*0.8,)</f>
        <v>#REF!</v>
      </c>
      <c r="AK41" s="99" t="e">
        <f t="shared" si="71"/>
        <v>#REF!</v>
      </c>
    </row>
    <row r="42" spans="1:37" ht="9.6" customHeight="1" x14ac:dyDescent="0.2"/>
    <row r="43" spans="1:37" ht="9" hidden="1" customHeight="1" x14ac:dyDescent="0.2">
      <c r="A43" s="72"/>
    </row>
    <row r="44" spans="1:37" ht="10.7" customHeight="1" thickBot="1" x14ac:dyDescent="0.25">
      <c r="A44" s="72"/>
    </row>
    <row r="45" spans="1:37" x14ac:dyDescent="0.2">
      <c r="A45" s="159" t="s">
        <v>128</v>
      </c>
    </row>
    <row r="46" spans="1:37" ht="13.35" customHeight="1" x14ac:dyDescent="0.2">
      <c r="A46" s="92" t="s">
        <v>129</v>
      </c>
    </row>
    <row r="47" spans="1:37" ht="13.35" customHeight="1" x14ac:dyDescent="0.2">
      <c r="A47" s="92" t="s">
        <v>130</v>
      </c>
    </row>
    <row r="48" spans="1:37" ht="12.6" customHeight="1" x14ac:dyDescent="0.2">
      <c r="A48" s="108" t="s">
        <v>131</v>
      </c>
    </row>
    <row r="49" spans="1:1" ht="13.35" customHeight="1" x14ac:dyDescent="0.2">
      <c r="A49" s="92" t="s">
        <v>247</v>
      </c>
    </row>
    <row r="50" spans="1:1" ht="11.45" customHeight="1" thickBot="1" x14ac:dyDescent="0.25">
      <c r="A50" s="121" t="s">
        <v>240</v>
      </c>
    </row>
    <row r="51" spans="1:1" ht="12.75" thickBot="1" x14ac:dyDescent="0.25">
      <c r="A51" s="159" t="s">
        <v>133</v>
      </c>
    </row>
    <row r="52" spans="1:1" ht="66" customHeight="1" thickBot="1" x14ac:dyDescent="0.25">
      <c r="A52" s="206" t="s">
        <v>274</v>
      </c>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B53"/>
  <sheetViews>
    <sheetView zoomScaleNormal="100" workbookViewId="0">
      <pane xSplit="1" topLeftCell="B1" activePane="topRight" state="frozen"/>
      <selection pane="topRight" activeCell="B24" sqref="B24:CB25"/>
    </sheetView>
  </sheetViews>
  <sheetFormatPr defaultColWidth="9" defaultRowHeight="12" x14ac:dyDescent="0.2"/>
  <cols>
    <col min="1" max="1" width="84.5703125" style="82" customWidth="1"/>
    <col min="2" max="16384" width="9" style="82"/>
  </cols>
  <sheetData>
    <row r="1" spans="1:80" s="101" customFormat="1" ht="12" customHeight="1" x14ac:dyDescent="0.2">
      <c r="A1" s="100" t="s">
        <v>134</v>
      </c>
    </row>
    <row r="2" spans="1:80" s="101" customFormat="1" ht="12" customHeight="1" x14ac:dyDescent="0.2">
      <c r="A2" s="102" t="s">
        <v>127</v>
      </c>
    </row>
    <row r="3" spans="1:80" s="101" customFormat="1" ht="11.1" customHeight="1" x14ac:dyDescent="0.2">
      <c r="A3" s="100"/>
    </row>
    <row r="4" spans="1:80" s="101" customFormat="1" ht="34.5" customHeight="1" x14ac:dyDescent="0.2">
      <c r="A4" s="136" t="s">
        <v>125</v>
      </c>
      <c r="B4" s="167" t="e">
        <f>'C завтраками| Bed and breakfast'!#REF!</f>
        <v>#REF!</v>
      </c>
      <c r="C4" s="167" t="e">
        <f>'C завтраками| Bed and breakfast'!#REF!</f>
        <v>#REF!</v>
      </c>
      <c r="D4" s="167" t="e">
        <f>'C завтраками| Bed and breakfast'!#REF!</f>
        <v>#REF!</v>
      </c>
      <c r="E4" s="167" t="e">
        <f>'C завтраками| Bed and breakfast'!#REF!</f>
        <v>#REF!</v>
      </c>
      <c r="F4" s="167" t="e">
        <f>'C завтраками| Bed and breakfast'!#REF!</f>
        <v>#REF!</v>
      </c>
      <c r="G4" s="167" t="e">
        <f>'C завтраками| Bed and breakfast'!#REF!</f>
        <v>#REF!</v>
      </c>
      <c r="H4" s="167" t="e">
        <f>'C завтраками| Bed and breakfast'!#REF!</f>
        <v>#REF!</v>
      </c>
      <c r="I4" s="167" t="e">
        <f>'C завтраками| Bed and breakfast'!#REF!</f>
        <v>#REF!</v>
      </c>
      <c r="J4" s="167" t="e">
        <f>'C завтраками| Bed and breakfast'!#REF!</f>
        <v>#REF!</v>
      </c>
      <c r="K4" s="167" t="e">
        <f>'C завтраками| Bed and breakfast'!#REF!</f>
        <v>#REF!</v>
      </c>
      <c r="L4" s="167" t="e">
        <f>'C завтраками| Bed and breakfast'!#REF!</f>
        <v>#REF!</v>
      </c>
      <c r="M4" s="167" t="e">
        <f>'C завтраками| Bed and breakfast'!#REF!</f>
        <v>#REF!</v>
      </c>
      <c r="N4" s="167" t="e">
        <f>'C завтраками| Bed and breakfast'!#REF!</f>
        <v>#REF!</v>
      </c>
      <c r="O4" s="167" t="e">
        <f>'C завтраками| Bed and breakfast'!#REF!</f>
        <v>#REF!</v>
      </c>
      <c r="P4" s="167" t="e">
        <f>'C завтраками| Bed and breakfast'!#REF!</f>
        <v>#REF!</v>
      </c>
      <c r="Q4" s="167" t="e">
        <f>'C завтраками| Bed and breakfast'!#REF!</f>
        <v>#REF!</v>
      </c>
      <c r="R4" s="167" t="e">
        <f>'C завтраками| Bed and breakfast'!#REF!</f>
        <v>#REF!</v>
      </c>
      <c r="S4" s="167" t="e">
        <f>'C завтраками| Bed and breakfast'!#REF!</f>
        <v>#REF!</v>
      </c>
      <c r="T4" s="167" t="e">
        <f>'C завтраками| Bed and breakfast'!#REF!</f>
        <v>#REF!</v>
      </c>
      <c r="U4" s="167" t="e">
        <f>'C завтраками| Bed and breakfast'!#REF!</f>
        <v>#REF!</v>
      </c>
      <c r="V4" s="167" t="e">
        <f>'C завтраками| Bed and breakfast'!#REF!</f>
        <v>#REF!</v>
      </c>
      <c r="W4" s="167" t="e">
        <f>'C завтраками| Bed and breakfast'!#REF!</f>
        <v>#REF!</v>
      </c>
      <c r="X4" s="167" t="e">
        <f>'C завтраками| Bed and breakfast'!#REF!</f>
        <v>#REF!</v>
      </c>
      <c r="Y4" s="167" t="e">
        <f>'C завтраками| Bed and breakfast'!#REF!</f>
        <v>#REF!</v>
      </c>
      <c r="Z4" s="167" t="e">
        <f>'C завтраками| Bed and breakfast'!#REF!</f>
        <v>#REF!</v>
      </c>
      <c r="AA4" s="167" t="e">
        <f>'C завтраками| Bed and breakfast'!#REF!</f>
        <v>#REF!</v>
      </c>
      <c r="AB4" s="167" t="e">
        <f>'C завтраками| Bed and breakfast'!#REF!</f>
        <v>#REF!</v>
      </c>
      <c r="AC4" s="167" t="e">
        <f>'C завтраками| Bed and breakfast'!#REF!</f>
        <v>#REF!</v>
      </c>
      <c r="AD4" s="167" t="e">
        <f>'C завтраками| Bed and breakfast'!#REF!</f>
        <v>#REF!</v>
      </c>
      <c r="AE4" s="167" t="e">
        <f>'C завтраками| Bed and breakfast'!#REF!</f>
        <v>#REF!</v>
      </c>
      <c r="AF4" s="167" t="e">
        <f>'C завтраками| Bed and breakfast'!#REF!</f>
        <v>#REF!</v>
      </c>
      <c r="AG4" s="167" t="e">
        <f>'C завтраками| Bed and breakfast'!#REF!</f>
        <v>#REF!</v>
      </c>
      <c r="AH4" s="167" t="e">
        <f>'C завтраками| Bed and breakfast'!#REF!</f>
        <v>#REF!</v>
      </c>
      <c r="AI4" s="167" t="e">
        <f>'C завтраками| Bed and breakfast'!#REF!</f>
        <v>#REF!</v>
      </c>
      <c r="AJ4" s="167" t="e">
        <f>'C завтраками| Bed and breakfast'!#REF!</f>
        <v>#REF!</v>
      </c>
      <c r="AK4" s="167" t="e">
        <f>'C завтраками| Bed and breakfast'!#REF!</f>
        <v>#REF!</v>
      </c>
      <c r="AL4" s="167" t="e">
        <f>'C завтраками| Bed and breakfast'!#REF!</f>
        <v>#REF!</v>
      </c>
      <c r="AM4" s="167" t="e">
        <f>'C завтраками| Bed and breakfast'!#REF!</f>
        <v>#REF!</v>
      </c>
      <c r="AN4" s="167" t="e">
        <f>'C завтраками| Bed and breakfast'!#REF!</f>
        <v>#REF!</v>
      </c>
      <c r="AO4" s="167" t="e">
        <f>'C завтраками| Bed and breakfast'!#REF!</f>
        <v>#REF!</v>
      </c>
      <c r="AP4" s="167" t="e">
        <f>'C завтраками| Bed and breakfast'!#REF!</f>
        <v>#REF!</v>
      </c>
      <c r="AQ4" s="167" t="e">
        <f>'C завтраками| Bed and breakfast'!#REF!</f>
        <v>#REF!</v>
      </c>
      <c r="AR4" s="167" t="e">
        <f>'C завтраками| Bed and breakfast'!#REF!</f>
        <v>#REF!</v>
      </c>
      <c r="AS4" s="167" t="e">
        <f>'C завтраками| Bed and breakfast'!#REF!</f>
        <v>#REF!</v>
      </c>
      <c r="AT4" s="167" t="e">
        <f>'C завтраками| Bed and breakfast'!#REF!</f>
        <v>#REF!</v>
      </c>
      <c r="AU4" s="167" t="e">
        <f>'C завтраками| Bed and breakfast'!#REF!</f>
        <v>#REF!</v>
      </c>
      <c r="AV4" s="167" t="e">
        <f>'C завтраками| Bed and breakfast'!#REF!</f>
        <v>#REF!</v>
      </c>
      <c r="AW4" s="167" t="e">
        <f>'C завтраками| Bed and breakfast'!#REF!</f>
        <v>#REF!</v>
      </c>
      <c r="AX4" s="167" t="e">
        <f>'C завтраками| Bed and breakfast'!#REF!</f>
        <v>#REF!</v>
      </c>
      <c r="AY4" s="167" t="e">
        <f>'C завтраками| Bed and breakfast'!#REF!</f>
        <v>#REF!</v>
      </c>
      <c r="AZ4" s="167" t="e">
        <f>'C завтраками| Bed and breakfast'!#REF!</f>
        <v>#REF!</v>
      </c>
      <c r="BA4" s="167" t="e">
        <f>'C завтраками| Bed and breakfast'!#REF!</f>
        <v>#REF!</v>
      </c>
      <c r="BB4" s="167" t="e">
        <f>'C завтраками| Bed and breakfast'!#REF!</f>
        <v>#REF!</v>
      </c>
      <c r="BC4" s="167" t="e">
        <f>'C завтраками| Bed and breakfast'!#REF!</f>
        <v>#REF!</v>
      </c>
      <c r="BD4" s="167" t="e">
        <f>'C завтраками| Bed and breakfast'!#REF!</f>
        <v>#REF!</v>
      </c>
      <c r="BE4" s="167" t="e">
        <f>'C завтраками| Bed and breakfast'!#REF!</f>
        <v>#REF!</v>
      </c>
      <c r="BF4" s="167" t="e">
        <f>'C завтраками| Bed and breakfast'!#REF!</f>
        <v>#REF!</v>
      </c>
      <c r="BG4" s="167" t="e">
        <f>'C завтраками| Bed and breakfast'!#REF!</f>
        <v>#REF!</v>
      </c>
      <c r="BH4" s="167" t="e">
        <f>'C завтраками| Bed and breakfast'!#REF!</f>
        <v>#REF!</v>
      </c>
      <c r="BI4" s="167" t="e">
        <f>'C завтраками| Bed and breakfast'!#REF!</f>
        <v>#REF!</v>
      </c>
      <c r="BJ4" s="167" t="e">
        <f>'C завтраками| Bed and breakfast'!#REF!</f>
        <v>#REF!</v>
      </c>
      <c r="BK4" s="167" t="e">
        <f>'C завтраками| Bed and breakfast'!#REF!</f>
        <v>#REF!</v>
      </c>
      <c r="BL4" s="167" t="e">
        <f>'C завтраками| Bed and breakfast'!#REF!</f>
        <v>#REF!</v>
      </c>
      <c r="BM4" s="167" t="e">
        <f>'C завтраками| Bed and breakfast'!#REF!</f>
        <v>#REF!</v>
      </c>
      <c r="BN4" s="167" t="e">
        <f>'C завтраками| Bed and breakfast'!#REF!</f>
        <v>#REF!</v>
      </c>
      <c r="BO4" s="167" t="e">
        <f>'C завтраками| Bed and breakfast'!#REF!</f>
        <v>#REF!</v>
      </c>
      <c r="BP4" s="167" t="e">
        <f>'C завтраками| Bed and breakfast'!#REF!</f>
        <v>#REF!</v>
      </c>
      <c r="BQ4" s="167" t="e">
        <f>'C завтраками| Bed and breakfast'!#REF!</f>
        <v>#REF!</v>
      </c>
      <c r="BR4" s="167" t="e">
        <f>'C завтраками| Bed and breakfast'!#REF!</f>
        <v>#REF!</v>
      </c>
      <c r="BS4" s="167" t="e">
        <f>'C завтраками| Bed and breakfast'!#REF!</f>
        <v>#REF!</v>
      </c>
      <c r="BT4" s="167" t="e">
        <f>'C завтраками| Bed and breakfast'!#REF!</f>
        <v>#REF!</v>
      </c>
      <c r="BU4" s="167" t="e">
        <f>'C завтраками| Bed and breakfast'!#REF!</f>
        <v>#REF!</v>
      </c>
      <c r="BV4" s="167" t="e">
        <f>'C завтраками| Bed and breakfast'!#REF!</f>
        <v>#REF!</v>
      </c>
      <c r="BW4" s="167" t="e">
        <f>'C завтраками| Bed and breakfast'!#REF!</f>
        <v>#REF!</v>
      </c>
      <c r="BX4" s="167" t="e">
        <f>'C завтраками| Bed and breakfast'!#REF!</f>
        <v>#REF!</v>
      </c>
      <c r="BY4" s="167" t="e">
        <f>'C завтраками| Bed and breakfast'!#REF!</f>
        <v>#REF!</v>
      </c>
      <c r="BZ4" s="167" t="e">
        <f>'C завтраками| Bed and breakfast'!#REF!</f>
        <v>#REF!</v>
      </c>
      <c r="CA4" s="167" t="e">
        <f>'C завтраками| Bed and breakfast'!#REF!</f>
        <v>#REF!</v>
      </c>
      <c r="CB4" s="167" t="e">
        <f>'C завтраками| Bed and breakfast'!#REF!</f>
        <v>#REF!</v>
      </c>
    </row>
    <row r="5" spans="1:80" s="103" customFormat="1" ht="24" customHeight="1" x14ac:dyDescent="0.2">
      <c r="A5" s="67" t="s">
        <v>124</v>
      </c>
      <c r="B5" s="167" t="e">
        <f>'C завтраками| Bed and breakfast'!#REF!</f>
        <v>#REF!</v>
      </c>
      <c r="C5" s="167" t="e">
        <f>'C завтраками| Bed and breakfast'!#REF!</f>
        <v>#REF!</v>
      </c>
      <c r="D5" s="167" t="e">
        <f>'C завтраками| Bed and breakfast'!#REF!</f>
        <v>#REF!</v>
      </c>
      <c r="E5" s="167" t="e">
        <f>'C завтраками| Bed and breakfast'!#REF!</f>
        <v>#REF!</v>
      </c>
      <c r="F5" s="167" t="e">
        <f>'C завтраками| Bed and breakfast'!#REF!</f>
        <v>#REF!</v>
      </c>
      <c r="G5" s="167" t="e">
        <f>'C завтраками| Bed and breakfast'!#REF!</f>
        <v>#REF!</v>
      </c>
      <c r="H5" s="167" t="e">
        <f>'C завтраками| Bed and breakfast'!#REF!</f>
        <v>#REF!</v>
      </c>
      <c r="I5" s="167" t="e">
        <f>'C завтраками| Bed and breakfast'!#REF!</f>
        <v>#REF!</v>
      </c>
      <c r="J5" s="167" t="e">
        <f>'C завтраками| Bed and breakfast'!#REF!</f>
        <v>#REF!</v>
      </c>
      <c r="K5" s="167" t="e">
        <f>'C завтраками| Bed and breakfast'!#REF!</f>
        <v>#REF!</v>
      </c>
      <c r="L5" s="167" t="e">
        <f>'C завтраками| Bed and breakfast'!#REF!</f>
        <v>#REF!</v>
      </c>
      <c r="M5" s="167" t="e">
        <f>'C завтраками| Bed and breakfast'!#REF!</f>
        <v>#REF!</v>
      </c>
      <c r="N5" s="167" t="e">
        <f>'C завтраками| Bed and breakfast'!#REF!</f>
        <v>#REF!</v>
      </c>
      <c r="O5" s="167" t="e">
        <f>'C завтраками| Bed and breakfast'!#REF!</f>
        <v>#REF!</v>
      </c>
      <c r="P5" s="167" t="e">
        <f>'C завтраками| Bed and breakfast'!#REF!</f>
        <v>#REF!</v>
      </c>
      <c r="Q5" s="167" t="e">
        <f>'C завтраками| Bed and breakfast'!#REF!</f>
        <v>#REF!</v>
      </c>
      <c r="R5" s="167" t="e">
        <f>'C завтраками| Bed and breakfast'!#REF!</f>
        <v>#REF!</v>
      </c>
      <c r="S5" s="167" t="e">
        <f>'C завтраками| Bed and breakfast'!#REF!</f>
        <v>#REF!</v>
      </c>
      <c r="T5" s="167" t="e">
        <f>'C завтраками| Bed and breakfast'!#REF!</f>
        <v>#REF!</v>
      </c>
      <c r="U5" s="167" t="e">
        <f>'C завтраками| Bed and breakfast'!#REF!</f>
        <v>#REF!</v>
      </c>
      <c r="V5" s="167" t="e">
        <f>'C завтраками| Bed and breakfast'!#REF!</f>
        <v>#REF!</v>
      </c>
      <c r="W5" s="167" t="e">
        <f>'C завтраками| Bed and breakfast'!#REF!</f>
        <v>#REF!</v>
      </c>
      <c r="X5" s="167" t="e">
        <f>'C завтраками| Bed and breakfast'!#REF!</f>
        <v>#REF!</v>
      </c>
      <c r="Y5" s="167" t="e">
        <f>'C завтраками| Bed and breakfast'!#REF!</f>
        <v>#REF!</v>
      </c>
      <c r="Z5" s="167" t="e">
        <f>'C завтраками| Bed and breakfast'!#REF!</f>
        <v>#REF!</v>
      </c>
      <c r="AA5" s="167" t="e">
        <f>'C завтраками| Bed and breakfast'!#REF!</f>
        <v>#REF!</v>
      </c>
      <c r="AB5" s="167" t="e">
        <f>'C завтраками| Bed and breakfast'!#REF!</f>
        <v>#REF!</v>
      </c>
      <c r="AC5" s="167" t="e">
        <f>'C завтраками| Bed and breakfast'!#REF!</f>
        <v>#REF!</v>
      </c>
      <c r="AD5" s="167" t="e">
        <f>'C завтраками| Bed and breakfast'!#REF!</f>
        <v>#REF!</v>
      </c>
      <c r="AE5" s="167" t="e">
        <f>'C завтраками| Bed and breakfast'!#REF!</f>
        <v>#REF!</v>
      </c>
      <c r="AF5" s="167" t="e">
        <f>'C завтраками| Bed and breakfast'!#REF!</f>
        <v>#REF!</v>
      </c>
      <c r="AG5" s="167" t="e">
        <f>'C завтраками| Bed and breakfast'!#REF!</f>
        <v>#REF!</v>
      </c>
      <c r="AH5" s="167" t="e">
        <f>'C завтраками| Bed and breakfast'!#REF!</f>
        <v>#REF!</v>
      </c>
      <c r="AI5" s="167" t="e">
        <f>'C завтраками| Bed and breakfast'!#REF!</f>
        <v>#REF!</v>
      </c>
      <c r="AJ5" s="167" t="e">
        <f>'C завтраками| Bed and breakfast'!#REF!</f>
        <v>#REF!</v>
      </c>
      <c r="AK5" s="167" t="e">
        <f>'C завтраками| Bed and breakfast'!#REF!</f>
        <v>#REF!</v>
      </c>
      <c r="AL5" s="167" t="e">
        <f>'C завтраками| Bed and breakfast'!#REF!</f>
        <v>#REF!</v>
      </c>
      <c r="AM5" s="167" t="e">
        <f>'C завтраками| Bed and breakfast'!#REF!</f>
        <v>#REF!</v>
      </c>
      <c r="AN5" s="167" t="e">
        <f>'C завтраками| Bed and breakfast'!#REF!</f>
        <v>#REF!</v>
      </c>
      <c r="AO5" s="167" t="e">
        <f>'C завтраками| Bed and breakfast'!#REF!</f>
        <v>#REF!</v>
      </c>
      <c r="AP5" s="167" t="e">
        <f>'C завтраками| Bed and breakfast'!#REF!</f>
        <v>#REF!</v>
      </c>
      <c r="AQ5" s="167" t="e">
        <f>'C завтраками| Bed and breakfast'!#REF!</f>
        <v>#REF!</v>
      </c>
      <c r="AR5" s="167" t="e">
        <f>'C завтраками| Bed and breakfast'!#REF!</f>
        <v>#REF!</v>
      </c>
      <c r="AS5" s="167" t="e">
        <f>'C завтраками| Bed and breakfast'!#REF!</f>
        <v>#REF!</v>
      </c>
      <c r="AT5" s="167" t="e">
        <f>'C завтраками| Bed and breakfast'!#REF!</f>
        <v>#REF!</v>
      </c>
      <c r="AU5" s="167" t="e">
        <f>'C завтраками| Bed and breakfast'!#REF!</f>
        <v>#REF!</v>
      </c>
      <c r="AV5" s="167" t="e">
        <f>'C завтраками| Bed and breakfast'!#REF!</f>
        <v>#REF!</v>
      </c>
      <c r="AW5" s="167" t="e">
        <f>'C завтраками| Bed and breakfast'!#REF!</f>
        <v>#REF!</v>
      </c>
      <c r="AX5" s="167" t="e">
        <f>'C завтраками| Bed and breakfast'!#REF!</f>
        <v>#REF!</v>
      </c>
      <c r="AY5" s="167" t="e">
        <f>'C завтраками| Bed and breakfast'!#REF!</f>
        <v>#REF!</v>
      </c>
      <c r="AZ5" s="167" t="e">
        <f>'C завтраками| Bed and breakfast'!#REF!</f>
        <v>#REF!</v>
      </c>
      <c r="BA5" s="167" t="e">
        <f>'C завтраками| Bed and breakfast'!#REF!</f>
        <v>#REF!</v>
      </c>
      <c r="BB5" s="167" t="e">
        <f>'C завтраками| Bed and breakfast'!#REF!</f>
        <v>#REF!</v>
      </c>
      <c r="BC5" s="167" t="e">
        <f>'C завтраками| Bed and breakfast'!#REF!</f>
        <v>#REF!</v>
      </c>
      <c r="BD5" s="167" t="e">
        <f>'C завтраками| Bed and breakfast'!#REF!</f>
        <v>#REF!</v>
      </c>
      <c r="BE5" s="167" t="e">
        <f>'C завтраками| Bed and breakfast'!#REF!</f>
        <v>#REF!</v>
      </c>
      <c r="BF5" s="167" t="e">
        <f>'C завтраками| Bed and breakfast'!#REF!</f>
        <v>#REF!</v>
      </c>
      <c r="BG5" s="167" t="e">
        <f>'C завтраками| Bed and breakfast'!#REF!</f>
        <v>#REF!</v>
      </c>
      <c r="BH5" s="167" t="e">
        <f>'C завтраками| Bed and breakfast'!#REF!</f>
        <v>#REF!</v>
      </c>
      <c r="BI5" s="167" t="e">
        <f>'C завтраками| Bed and breakfast'!#REF!</f>
        <v>#REF!</v>
      </c>
      <c r="BJ5" s="167" t="e">
        <f>'C завтраками| Bed and breakfast'!#REF!</f>
        <v>#REF!</v>
      </c>
      <c r="BK5" s="167" t="e">
        <f>'C завтраками| Bed and breakfast'!#REF!</f>
        <v>#REF!</v>
      </c>
      <c r="BL5" s="167" t="e">
        <f>'C завтраками| Bed and breakfast'!#REF!</f>
        <v>#REF!</v>
      </c>
      <c r="BM5" s="167" t="e">
        <f>'C завтраками| Bed and breakfast'!#REF!</f>
        <v>#REF!</v>
      </c>
      <c r="BN5" s="167" t="e">
        <f>'C завтраками| Bed and breakfast'!#REF!</f>
        <v>#REF!</v>
      </c>
      <c r="BO5" s="167" t="e">
        <f>'C завтраками| Bed and breakfast'!#REF!</f>
        <v>#REF!</v>
      </c>
      <c r="BP5" s="167" t="e">
        <f>'C завтраками| Bed and breakfast'!#REF!</f>
        <v>#REF!</v>
      </c>
      <c r="BQ5" s="167" t="e">
        <f>'C завтраками| Bed and breakfast'!#REF!</f>
        <v>#REF!</v>
      </c>
      <c r="BR5" s="167" t="e">
        <f>'C завтраками| Bed and breakfast'!#REF!</f>
        <v>#REF!</v>
      </c>
      <c r="BS5" s="167" t="e">
        <f>'C завтраками| Bed and breakfast'!#REF!</f>
        <v>#REF!</v>
      </c>
      <c r="BT5" s="167" t="e">
        <f>'C завтраками| Bed and breakfast'!#REF!</f>
        <v>#REF!</v>
      </c>
      <c r="BU5" s="167" t="e">
        <f>'C завтраками| Bed and breakfast'!#REF!</f>
        <v>#REF!</v>
      </c>
      <c r="BV5" s="167" t="e">
        <f>'C завтраками| Bed and breakfast'!#REF!</f>
        <v>#REF!</v>
      </c>
      <c r="BW5" s="167" t="e">
        <f>'C завтраками| Bed and breakfast'!#REF!</f>
        <v>#REF!</v>
      </c>
      <c r="BX5" s="167" t="e">
        <f>'C завтраками| Bed and breakfast'!#REF!</f>
        <v>#REF!</v>
      </c>
      <c r="BY5" s="167" t="e">
        <f>'C завтраками| Bed and breakfast'!#REF!</f>
        <v>#REF!</v>
      </c>
      <c r="BZ5" s="167" t="e">
        <f>'C завтраками| Bed and breakfast'!#REF!</f>
        <v>#REF!</v>
      </c>
      <c r="CA5" s="167" t="e">
        <f>'C завтраками| Bed and breakfast'!#REF!</f>
        <v>#REF!</v>
      </c>
      <c r="CB5" s="167" t="e">
        <f>'C завтраками| Bed and breakfast'!#REF!</f>
        <v>#REF!</v>
      </c>
    </row>
    <row r="6" spans="1:80" s="104" customFormat="1" x14ac:dyDescent="0.2">
      <c r="A6" s="74" t="s">
        <v>148</v>
      </c>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G6" s="77"/>
      <c r="BH6" s="77"/>
      <c r="BI6" s="77"/>
      <c r="BJ6" s="77"/>
      <c r="BK6" s="77"/>
      <c r="BL6" s="77"/>
      <c r="BM6" s="77"/>
      <c r="BN6" s="77"/>
      <c r="BO6" s="77"/>
      <c r="BP6" s="77"/>
      <c r="BQ6" s="77"/>
      <c r="BR6" s="77"/>
      <c r="BS6" s="77"/>
      <c r="BT6" s="77"/>
      <c r="BU6" s="77"/>
      <c r="BV6" s="77"/>
      <c r="BW6" s="77"/>
      <c r="BX6" s="77"/>
      <c r="BY6" s="77"/>
      <c r="BZ6" s="77"/>
      <c r="CA6" s="77"/>
      <c r="CB6" s="77"/>
    </row>
    <row r="7" spans="1:80" s="104" customFormat="1" ht="10.35" customHeight="1" x14ac:dyDescent="0.2">
      <c r="A7" s="75">
        <v>1</v>
      </c>
      <c r="B7" s="99" t="e">
        <f>'C завтраками| Bed and breakfast'!#REF!</f>
        <v>#REF!</v>
      </c>
      <c r="C7" s="99" t="e">
        <f>'C завтраками| Bed and breakfast'!#REF!</f>
        <v>#REF!</v>
      </c>
      <c r="D7" s="99" t="e">
        <f>'C завтраками| Bed and breakfast'!#REF!</f>
        <v>#REF!</v>
      </c>
      <c r="E7" s="99" t="e">
        <f>'C завтраками| Bed and breakfast'!#REF!</f>
        <v>#REF!</v>
      </c>
      <c r="F7" s="99" t="e">
        <f>'C завтраками| Bed and breakfast'!#REF!</f>
        <v>#REF!</v>
      </c>
      <c r="G7" s="99" t="e">
        <f>'C завтраками| Bed and breakfast'!#REF!</f>
        <v>#REF!</v>
      </c>
      <c r="H7" s="99" t="e">
        <f>'C завтраками| Bed and breakfast'!#REF!</f>
        <v>#REF!</v>
      </c>
      <c r="I7" s="99" t="e">
        <f>'C завтраками| Bed and breakfast'!#REF!</f>
        <v>#REF!</v>
      </c>
      <c r="J7" s="99" t="e">
        <f>'C завтраками| Bed and breakfast'!#REF!</f>
        <v>#REF!</v>
      </c>
      <c r="K7" s="99" t="e">
        <f>'C завтраками| Bed and breakfast'!#REF!</f>
        <v>#REF!</v>
      </c>
      <c r="L7" s="99" t="e">
        <f>'C завтраками| Bed and breakfast'!#REF!</f>
        <v>#REF!</v>
      </c>
      <c r="M7" s="99" t="e">
        <f>'C завтраками| Bed and breakfast'!#REF!</f>
        <v>#REF!</v>
      </c>
      <c r="N7" s="99" t="e">
        <f>'C завтраками| Bed and breakfast'!#REF!</f>
        <v>#REF!</v>
      </c>
      <c r="O7" s="99" t="e">
        <f>'C завтраками| Bed and breakfast'!#REF!</f>
        <v>#REF!</v>
      </c>
      <c r="P7" s="99" t="e">
        <f>'C завтраками| Bed and breakfast'!#REF!</f>
        <v>#REF!</v>
      </c>
      <c r="Q7" s="99" t="e">
        <f>'C завтраками| Bed and breakfast'!#REF!</f>
        <v>#REF!</v>
      </c>
      <c r="R7" s="99" t="e">
        <f>'C завтраками| Bed and breakfast'!#REF!</f>
        <v>#REF!</v>
      </c>
      <c r="S7" s="99" t="e">
        <f>'C завтраками| Bed and breakfast'!#REF!</f>
        <v>#REF!</v>
      </c>
      <c r="T7" s="99" t="e">
        <f>'C завтраками| Bed and breakfast'!#REF!</f>
        <v>#REF!</v>
      </c>
      <c r="U7" s="99" t="e">
        <f>'C завтраками| Bed and breakfast'!#REF!</f>
        <v>#REF!</v>
      </c>
      <c r="V7" s="99" t="e">
        <f>'C завтраками| Bed and breakfast'!#REF!</f>
        <v>#REF!</v>
      </c>
      <c r="W7" s="99" t="e">
        <f>'C завтраками| Bed and breakfast'!#REF!</f>
        <v>#REF!</v>
      </c>
      <c r="X7" s="99" t="e">
        <f>'C завтраками| Bed and breakfast'!#REF!</f>
        <v>#REF!</v>
      </c>
      <c r="Y7" s="99" t="e">
        <f>'C завтраками| Bed and breakfast'!#REF!</f>
        <v>#REF!</v>
      </c>
      <c r="Z7" s="99" t="e">
        <f>'C завтраками| Bed and breakfast'!#REF!</f>
        <v>#REF!</v>
      </c>
      <c r="AA7" s="99" t="e">
        <f>'C завтраками| Bed and breakfast'!#REF!</f>
        <v>#REF!</v>
      </c>
      <c r="AB7" s="99" t="e">
        <f>'C завтраками| Bed and breakfast'!#REF!</f>
        <v>#REF!</v>
      </c>
      <c r="AC7" s="99" t="e">
        <f>'C завтраками| Bed and breakfast'!#REF!</f>
        <v>#REF!</v>
      </c>
      <c r="AD7" s="99" t="e">
        <f>'C завтраками| Bed and breakfast'!#REF!</f>
        <v>#REF!</v>
      </c>
      <c r="AE7" s="99" t="e">
        <f>'C завтраками| Bed and breakfast'!#REF!</f>
        <v>#REF!</v>
      </c>
      <c r="AF7" s="99" t="e">
        <f>'C завтраками| Bed and breakfast'!#REF!</f>
        <v>#REF!</v>
      </c>
      <c r="AG7" s="99" t="e">
        <f>'C завтраками| Bed and breakfast'!#REF!</f>
        <v>#REF!</v>
      </c>
      <c r="AH7" s="99" t="e">
        <f>'C завтраками| Bed and breakfast'!#REF!</f>
        <v>#REF!</v>
      </c>
      <c r="AI7" s="99" t="e">
        <f>'C завтраками| Bed and breakfast'!#REF!</f>
        <v>#REF!</v>
      </c>
      <c r="AJ7" s="99" t="e">
        <f>'C завтраками| Bed and breakfast'!#REF!</f>
        <v>#REF!</v>
      </c>
      <c r="AK7" s="99" t="e">
        <f>'C завтраками| Bed and breakfast'!#REF!</f>
        <v>#REF!</v>
      </c>
      <c r="AL7" s="99" t="e">
        <f>'C завтраками| Bed and breakfast'!#REF!</f>
        <v>#REF!</v>
      </c>
      <c r="AM7" s="99" t="e">
        <f>'C завтраками| Bed and breakfast'!#REF!</f>
        <v>#REF!</v>
      </c>
      <c r="AN7" s="99" t="e">
        <f>'C завтраками| Bed and breakfast'!#REF!</f>
        <v>#REF!</v>
      </c>
      <c r="AO7" s="99" t="e">
        <f>'C завтраками| Bed and breakfast'!#REF!</f>
        <v>#REF!</v>
      </c>
      <c r="AP7" s="99" t="e">
        <f>'C завтраками| Bed and breakfast'!#REF!</f>
        <v>#REF!</v>
      </c>
      <c r="AQ7" s="99" t="e">
        <f>'C завтраками| Bed and breakfast'!#REF!</f>
        <v>#REF!</v>
      </c>
      <c r="AR7" s="99" t="e">
        <f>'C завтраками| Bed and breakfast'!#REF!</f>
        <v>#REF!</v>
      </c>
      <c r="AS7" s="99" t="e">
        <f>'C завтраками| Bed and breakfast'!#REF!</f>
        <v>#REF!</v>
      </c>
      <c r="AT7" s="99" t="e">
        <f>'C завтраками| Bed and breakfast'!#REF!</f>
        <v>#REF!</v>
      </c>
      <c r="AU7" s="99" t="e">
        <f>'C завтраками| Bed and breakfast'!#REF!</f>
        <v>#REF!</v>
      </c>
      <c r="AV7" s="99" t="e">
        <f>'C завтраками| Bed and breakfast'!#REF!</f>
        <v>#REF!</v>
      </c>
      <c r="AW7" s="99" t="e">
        <f>'C завтраками| Bed and breakfast'!#REF!</f>
        <v>#REF!</v>
      </c>
      <c r="AX7" s="99" t="e">
        <f>'C завтраками| Bed and breakfast'!#REF!</f>
        <v>#REF!</v>
      </c>
      <c r="AY7" s="99" t="e">
        <f>'C завтраками| Bed and breakfast'!#REF!</f>
        <v>#REF!</v>
      </c>
      <c r="AZ7" s="99" t="e">
        <f>'C завтраками| Bed and breakfast'!#REF!</f>
        <v>#REF!</v>
      </c>
      <c r="BA7" s="99" t="e">
        <f>'C завтраками| Bed and breakfast'!#REF!</f>
        <v>#REF!</v>
      </c>
      <c r="BB7" s="99" t="e">
        <f>'C завтраками| Bed and breakfast'!#REF!</f>
        <v>#REF!</v>
      </c>
      <c r="BC7" s="99" t="e">
        <f>'C завтраками| Bed and breakfast'!#REF!</f>
        <v>#REF!</v>
      </c>
      <c r="BD7" s="99" t="e">
        <f>'C завтраками| Bed and breakfast'!#REF!</f>
        <v>#REF!</v>
      </c>
      <c r="BE7" s="99" t="e">
        <f>'C завтраками| Bed and breakfast'!#REF!</f>
        <v>#REF!</v>
      </c>
      <c r="BF7" s="99" t="e">
        <f>'C завтраками| Bed and breakfast'!#REF!</f>
        <v>#REF!</v>
      </c>
      <c r="BG7" s="99" t="e">
        <f>'C завтраками| Bed and breakfast'!#REF!</f>
        <v>#REF!</v>
      </c>
      <c r="BH7" s="99" t="e">
        <f>'C завтраками| Bed and breakfast'!#REF!</f>
        <v>#REF!</v>
      </c>
      <c r="BI7" s="99" t="e">
        <f>'C завтраками| Bed and breakfast'!#REF!</f>
        <v>#REF!</v>
      </c>
      <c r="BJ7" s="99" t="e">
        <f>'C завтраками| Bed and breakfast'!#REF!</f>
        <v>#REF!</v>
      </c>
      <c r="BK7" s="99" t="e">
        <f>'C завтраками| Bed and breakfast'!#REF!</f>
        <v>#REF!</v>
      </c>
      <c r="BL7" s="99" t="e">
        <f>'C завтраками| Bed and breakfast'!#REF!</f>
        <v>#REF!</v>
      </c>
      <c r="BM7" s="99" t="e">
        <f>'C завтраками| Bed and breakfast'!#REF!</f>
        <v>#REF!</v>
      </c>
      <c r="BN7" s="99" t="e">
        <f>'C завтраками| Bed and breakfast'!#REF!</f>
        <v>#REF!</v>
      </c>
      <c r="BO7" s="99" t="e">
        <f>'C завтраками| Bed and breakfast'!#REF!</f>
        <v>#REF!</v>
      </c>
      <c r="BP7" s="99" t="e">
        <f>'C завтраками| Bed and breakfast'!#REF!</f>
        <v>#REF!</v>
      </c>
      <c r="BQ7" s="99" t="e">
        <f>'C завтраками| Bed and breakfast'!#REF!</f>
        <v>#REF!</v>
      </c>
      <c r="BR7" s="99" t="e">
        <f>'C завтраками| Bed and breakfast'!#REF!</f>
        <v>#REF!</v>
      </c>
      <c r="BS7" s="99" t="e">
        <f>'C завтраками| Bed and breakfast'!#REF!</f>
        <v>#REF!</v>
      </c>
      <c r="BT7" s="99" t="e">
        <f>'C завтраками| Bed and breakfast'!#REF!</f>
        <v>#REF!</v>
      </c>
      <c r="BU7" s="99" t="e">
        <f>'C завтраками| Bed and breakfast'!#REF!</f>
        <v>#REF!</v>
      </c>
      <c r="BV7" s="99" t="e">
        <f>'C завтраками| Bed and breakfast'!#REF!</f>
        <v>#REF!</v>
      </c>
      <c r="BW7" s="99" t="e">
        <f>'C завтраками| Bed and breakfast'!#REF!</f>
        <v>#REF!</v>
      </c>
      <c r="BX7" s="99" t="e">
        <f>'C завтраками| Bed and breakfast'!#REF!</f>
        <v>#REF!</v>
      </c>
      <c r="BY7" s="99" t="e">
        <f>'C завтраками| Bed and breakfast'!#REF!</f>
        <v>#REF!</v>
      </c>
      <c r="BZ7" s="99" t="e">
        <f>'C завтраками| Bed and breakfast'!#REF!</f>
        <v>#REF!</v>
      </c>
      <c r="CA7" s="99" t="e">
        <f>'C завтраками| Bed and breakfast'!#REF!</f>
        <v>#REF!</v>
      </c>
      <c r="CB7" s="99" t="e">
        <f>'C завтраками| Bed and breakfast'!#REF!</f>
        <v>#REF!</v>
      </c>
    </row>
    <row r="8" spans="1:80" s="104" customFormat="1" ht="10.35" customHeight="1" x14ac:dyDescent="0.2">
      <c r="A8" s="75">
        <v>2</v>
      </c>
      <c r="B8" s="99" t="e">
        <f>'C завтраками| Bed and breakfast'!#REF!</f>
        <v>#REF!</v>
      </c>
      <c r="C8" s="99" t="e">
        <f>'C завтраками| Bed and breakfast'!#REF!</f>
        <v>#REF!</v>
      </c>
      <c r="D8" s="99" t="e">
        <f>'C завтраками| Bed and breakfast'!#REF!</f>
        <v>#REF!</v>
      </c>
      <c r="E8" s="99" t="e">
        <f>'C завтраками| Bed and breakfast'!#REF!</f>
        <v>#REF!</v>
      </c>
      <c r="F8" s="99" t="e">
        <f>'C завтраками| Bed and breakfast'!#REF!</f>
        <v>#REF!</v>
      </c>
      <c r="G8" s="99" t="e">
        <f>'C завтраками| Bed and breakfast'!#REF!</f>
        <v>#REF!</v>
      </c>
      <c r="H8" s="99" t="e">
        <f>'C завтраками| Bed and breakfast'!#REF!</f>
        <v>#REF!</v>
      </c>
      <c r="I8" s="99" t="e">
        <f>'C завтраками| Bed and breakfast'!#REF!</f>
        <v>#REF!</v>
      </c>
      <c r="J8" s="99" t="e">
        <f>'C завтраками| Bed and breakfast'!#REF!</f>
        <v>#REF!</v>
      </c>
      <c r="K8" s="99" t="e">
        <f>'C завтраками| Bed and breakfast'!#REF!</f>
        <v>#REF!</v>
      </c>
      <c r="L8" s="99" t="e">
        <f>'C завтраками| Bed and breakfast'!#REF!</f>
        <v>#REF!</v>
      </c>
      <c r="M8" s="99" t="e">
        <f>'C завтраками| Bed and breakfast'!#REF!</f>
        <v>#REF!</v>
      </c>
      <c r="N8" s="99" t="e">
        <f>'C завтраками| Bed and breakfast'!#REF!</f>
        <v>#REF!</v>
      </c>
      <c r="O8" s="99" t="e">
        <f>'C завтраками| Bed and breakfast'!#REF!</f>
        <v>#REF!</v>
      </c>
      <c r="P8" s="99" t="e">
        <f>'C завтраками| Bed and breakfast'!#REF!</f>
        <v>#REF!</v>
      </c>
      <c r="Q8" s="99" t="e">
        <f>'C завтраками| Bed and breakfast'!#REF!</f>
        <v>#REF!</v>
      </c>
      <c r="R8" s="99" t="e">
        <f>'C завтраками| Bed and breakfast'!#REF!</f>
        <v>#REF!</v>
      </c>
      <c r="S8" s="99" t="e">
        <f>'C завтраками| Bed and breakfast'!#REF!</f>
        <v>#REF!</v>
      </c>
      <c r="T8" s="99" t="e">
        <f>'C завтраками| Bed and breakfast'!#REF!</f>
        <v>#REF!</v>
      </c>
      <c r="U8" s="99" t="e">
        <f>'C завтраками| Bed and breakfast'!#REF!</f>
        <v>#REF!</v>
      </c>
      <c r="V8" s="99" t="e">
        <f>'C завтраками| Bed and breakfast'!#REF!</f>
        <v>#REF!</v>
      </c>
      <c r="W8" s="99" t="e">
        <f>'C завтраками| Bed and breakfast'!#REF!</f>
        <v>#REF!</v>
      </c>
      <c r="X8" s="99" t="e">
        <f>'C завтраками| Bed and breakfast'!#REF!</f>
        <v>#REF!</v>
      </c>
      <c r="Y8" s="99" t="e">
        <f>'C завтраками| Bed and breakfast'!#REF!</f>
        <v>#REF!</v>
      </c>
      <c r="Z8" s="99" t="e">
        <f>'C завтраками| Bed and breakfast'!#REF!</f>
        <v>#REF!</v>
      </c>
      <c r="AA8" s="99" t="e">
        <f>'C завтраками| Bed and breakfast'!#REF!</f>
        <v>#REF!</v>
      </c>
      <c r="AB8" s="99" t="e">
        <f>'C завтраками| Bed and breakfast'!#REF!</f>
        <v>#REF!</v>
      </c>
      <c r="AC8" s="99" t="e">
        <f>'C завтраками| Bed and breakfast'!#REF!</f>
        <v>#REF!</v>
      </c>
      <c r="AD8" s="99" t="e">
        <f>'C завтраками| Bed and breakfast'!#REF!</f>
        <v>#REF!</v>
      </c>
      <c r="AE8" s="99" t="e">
        <f>'C завтраками| Bed and breakfast'!#REF!</f>
        <v>#REF!</v>
      </c>
      <c r="AF8" s="99" t="e">
        <f>'C завтраками| Bed and breakfast'!#REF!</f>
        <v>#REF!</v>
      </c>
      <c r="AG8" s="99" t="e">
        <f>'C завтраками| Bed and breakfast'!#REF!</f>
        <v>#REF!</v>
      </c>
      <c r="AH8" s="99" t="e">
        <f>'C завтраками| Bed and breakfast'!#REF!</f>
        <v>#REF!</v>
      </c>
      <c r="AI8" s="99" t="e">
        <f>'C завтраками| Bed and breakfast'!#REF!</f>
        <v>#REF!</v>
      </c>
      <c r="AJ8" s="99" t="e">
        <f>'C завтраками| Bed and breakfast'!#REF!</f>
        <v>#REF!</v>
      </c>
      <c r="AK8" s="99" t="e">
        <f>'C завтраками| Bed and breakfast'!#REF!</f>
        <v>#REF!</v>
      </c>
      <c r="AL8" s="99" t="e">
        <f>'C завтраками| Bed and breakfast'!#REF!</f>
        <v>#REF!</v>
      </c>
      <c r="AM8" s="99" t="e">
        <f>'C завтраками| Bed and breakfast'!#REF!</f>
        <v>#REF!</v>
      </c>
      <c r="AN8" s="99" t="e">
        <f>'C завтраками| Bed and breakfast'!#REF!</f>
        <v>#REF!</v>
      </c>
      <c r="AO8" s="99" t="e">
        <f>'C завтраками| Bed and breakfast'!#REF!</f>
        <v>#REF!</v>
      </c>
      <c r="AP8" s="99" t="e">
        <f>'C завтраками| Bed and breakfast'!#REF!</f>
        <v>#REF!</v>
      </c>
      <c r="AQ8" s="99" t="e">
        <f>'C завтраками| Bed and breakfast'!#REF!</f>
        <v>#REF!</v>
      </c>
      <c r="AR8" s="99" t="e">
        <f>'C завтраками| Bed and breakfast'!#REF!</f>
        <v>#REF!</v>
      </c>
      <c r="AS8" s="99" t="e">
        <f>'C завтраками| Bed and breakfast'!#REF!</f>
        <v>#REF!</v>
      </c>
      <c r="AT8" s="99" t="e">
        <f>'C завтраками| Bed and breakfast'!#REF!</f>
        <v>#REF!</v>
      </c>
      <c r="AU8" s="99" t="e">
        <f>'C завтраками| Bed and breakfast'!#REF!</f>
        <v>#REF!</v>
      </c>
      <c r="AV8" s="99" t="e">
        <f>'C завтраками| Bed and breakfast'!#REF!</f>
        <v>#REF!</v>
      </c>
      <c r="AW8" s="99" t="e">
        <f>'C завтраками| Bed and breakfast'!#REF!</f>
        <v>#REF!</v>
      </c>
      <c r="AX8" s="99" t="e">
        <f>'C завтраками| Bed and breakfast'!#REF!</f>
        <v>#REF!</v>
      </c>
      <c r="AY8" s="99" t="e">
        <f>'C завтраками| Bed and breakfast'!#REF!</f>
        <v>#REF!</v>
      </c>
      <c r="AZ8" s="99" t="e">
        <f>'C завтраками| Bed and breakfast'!#REF!</f>
        <v>#REF!</v>
      </c>
      <c r="BA8" s="99" t="e">
        <f>'C завтраками| Bed and breakfast'!#REF!</f>
        <v>#REF!</v>
      </c>
      <c r="BB8" s="99" t="e">
        <f>'C завтраками| Bed and breakfast'!#REF!</f>
        <v>#REF!</v>
      </c>
      <c r="BC8" s="99" t="e">
        <f>'C завтраками| Bed and breakfast'!#REF!</f>
        <v>#REF!</v>
      </c>
      <c r="BD8" s="99" t="e">
        <f>'C завтраками| Bed and breakfast'!#REF!</f>
        <v>#REF!</v>
      </c>
      <c r="BE8" s="99" t="e">
        <f>'C завтраками| Bed and breakfast'!#REF!</f>
        <v>#REF!</v>
      </c>
      <c r="BF8" s="99" t="e">
        <f>'C завтраками| Bed and breakfast'!#REF!</f>
        <v>#REF!</v>
      </c>
      <c r="BG8" s="99" t="e">
        <f>'C завтраками| Bed and breakfast'!#REF!</f>
        <v>#REF!</v>
      </c>
      <c r="BH8" s="99" t="e">
        <f>'C завтраками| Bed and breakfast'!#REF!</f>
        <v>#REF!</v>
      </c>
      <c r="BI8" s="99" t="e">
        <f>'C завтраками| Bed and breakfast'!#REF!</f>
        <v>#REF!</v>
      </c>
      <c r="BJ8" s="99" t="e">
        <f>'C завтраками| Bed and breakfast'!#REF!</f>
        <v>#REF!</v>
      </c>
      <c r="BK8" s="99" t="e">
        <f>'C завтраками| Bed and breakfast'!#REF!</f>
        <v>#REF!</v>
      </c>
      <c r="BL8" s="99" t="e">
        <f>'C завтраками| Bed and breakfast'!#REF!</f>
        <v>#REF!</v>
      </c>
      <c r="BM8" s="99" t="e">
        <f>'C завтраками| Bed and breakfast'!#REF!</f>
        <v>#REF!</v>
      </c>
      <c r="BN8" s="99" t="e">
        <f>'C завтраками| Bed and breakfast'!#REF!</f>
        <v>#REF!</v>
      </c>
      <c r="BO8" s="99" t="e">
        <f>'C завтраками| Bed and breakfast'!#REF!</f>
        <v>#REF!</v>
      </c>
      <c r="BP8" s="99" t="e">
        <f>'C завтраками| Bed and breakfast'!#REF!</f>
        <v>#REF!</v>
      </c>
      <c r="BQ8" s="99" t="e">
        <f>'C завтраками| Bed and breakfast'!#REF!</f>
        <v>#REF!</v>
      </c>
      <c r="BR8" s="99" t="e">
        <f>'C завтраками| Bed and breakfast'!#REF!</f>
        <v>#REF!</v>
      </c>
      <c r="BS8" s="99" t="e">
        <f>'C завтраками| Bed and breakfast'!#REF!</f>
        <v>#REF!</v>
      </c>
      <c r="BT8" s="99" t="e">
        <f>'C завтраками| Bed and breakfast'!#REF!</f>
        <v>#REF!</v>
      </c>
      <c r="BU8" s="99" t="e">
        <f>'C завтраками| Bed and breakfast'!#REF!</f>
        <v>#REF!</v>
      </c>
      <c r="BV8" s="99" t="e">
        <f>'C завтраками| Bed and breakfast'!#REF!</f>
        <v>#REF!</v>
      </c>
      <c r="BW8" s="99" t="e">
        <f>'C завтраками| Bed and breakfast'!#REF!</f>
        <v>#REF!</v>
      </c>
      <c r="BX8" s="99" t="e">
        <f>'C завтраками| Bed and breakfast'!#REF!</f>
        <v>#REF!</v>
      </c>
      <c r="BY8" s="99" t="e">
        <f>'C завтраками| Bed and breakfast'!#REF!</f>
        <v>#REF!</v>
      </c>
      <c r="BZ8" s="99" t="e">
        <f>'C завтраками| Bed and breakfast'!#REF!</f>
        <v>#REF!</v>
      </c>
      <c r="CA8" s="99" t="e">
        <f>'C завтраками| Bed and breakfast'!#REF!</f>
        <v>#REF!</v>
      </c>
      <c r="CB8" s="99" t="e">
        <f>'C завтраками| Bed and breakfast'!#REF!</f>
        <v>#REF!</v>
      </c>
    </row>
    <row r="9" spans="1:80" s="104" customFormat="1" ht="10.35" customHeight="1" x14ac:dyDescent="0.2">
      <c r="A9" s="74" t="s">
        <v>149</v>
      </c>
      <c r="B9" s="99"/>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c r="BV9" s="99"/>
      <c r="BW9" s="99"/>
      <c r="BX9" s="99"/>
      <c r="BY9" s="99"/>
      <c r="BZ9" s="99"/>
      <c r="CA9" s="99"/>
      <c r="CB9" s="99"/>
    </row>
    <row r="10" spans="1:80" s="104" customFormat="1" ht="10.35" customHeight="1" x14ac:dyDescent="0.2">
      <c r="A10" s="75">
        <v>1</v>
      </c>
      <c r="B10" s="99" t="e">
        <f>'C завтраками| Bed and breakfast'!#REF!</f>
        <v>#REF!</v>
      </c>
      <c r="C10" s="99" t="e">
        <f>'C завтраками| Bed and breakfast'!#REF!</f>
        <v>#REF!</v>
      </c>
      <c r="D10" s="99" t="e">
        <f>'C завтраками| Bed and breakfast'!#REF!</f>
        <v>#REF!</v>
      </c>
      <c r="E10" s="99" t="e">
        <f>'C завтраками| Bed and breakfast'!#REF!</f>
        <v>#REF!</v>
      </c>
      <c r="F10" s="99" t="e">
        <f>'C завтраками| Bed and breakfast'!#REF!</f>
        <v>#REF!</v>
      </c>
      <c r="G10" s="99" t="e">
        <f>'C завтраками| Bed and breakfast'!#REF!</f>
        <v>#REF!</v>
      </c>
      <c r="H10" s="99" t="e">
        <f>'C завтраками| Bed and breakfast'!#REF!</f>
        <v>#REF!</v>
      </c>
      <c r="I10" s="99" t="e">
        <f>'C завтраками| Bed and breakfast'!#REF!</f>
        <v>#REF!</v>
      </c>
      <c r="J10" s="99" t="e">
        <f>'C завтраками| Bed and breakfast'!#REF!</f>
        <v>#REF!</v>
      </c>
      <c r="K10" s="99" t="e">
        <f>'C завтраками| Bed and breakfast'!#REF!</f>
        <v>#REF!</v>
      </c>
      <c r="L10" s="99" t="e">
        <f>'C завтраками| Bed and breakfast'!#REF!</f>
        <v>#REF!</v>
      </c>
      <c r="M10" s="99" t="e">
        <f>'C завтраками| Bed and breakfast'!#REF!</f>
        <v>#REF!</v>
      </c>
      <c r="N10" s="99" t="e">
        <f>'C завтраками| Bed and breakfast'!#REF!</f>
        <v>#REF!</v>
      </c>
      <c r="O10" s="99" t="e">
        <f>'C завтраками| Bed and breakfast'!#REF!</f>
        <v>#REF!</v>
      </c>
      <c r="P10" s="99" t="e">
        <f>'C завтраками| Bed and breakfast'!#REF!</f>
        <v>#REF!</v>
      </c>
      <c r="Q10" s="99" t="e">
        <f>'C завтраками| Bed and breakfast'!#REF!</f>
        <v>#REF!</v>
      </c>
      <c r="R10" s="99" t="e">
        <f>'C завтраками| Bed and breakfast'!#REF!</f>
        <v>#REF!</v>
      </c>
      <c r="S10" s="99" t="e">
        <f>'C завтраками| Bed and breakfast'!#REF!</f>
        <v>#REF!</v>
      </c>
      <c r="T10" s="99" t="e">
        <f>'C завтраками| Bed and breakfast'!#REF!</f>
        <v>#REF!</v>
      </c>
      <c r="U10" s="99" t="e">
        <f>'C завтраками| Bed and breakfast'!#REF!</f>
        <v>#REF!</v>
      </c>
      <c r="V10" s="99" t="e">
        <f>'C завтраками| Bed and breakfast'!#REF!</f>
        <v>#REF!</v>
      </c>
      <c r="W10" s="99" t="e">
        <f>'C завтраками| Bed and breakfast'!#REF!</f>
        <v>#REF!</v>
      </c>
      <c r="X10" s="99" t="e">
        <f>'C завтраками| Bed and breakfast'!#REF!</f>
        <v>#REF!</v>
      </c>
      <c r="Y10" s="99" t="e">
        <f>'C завтраками| Bed and breakfast'!#REF!</f>
        <v>#REF!</v>
      </c>
      <c r="Z10" s="99" t="e">
        <f>'C завтраками| Bed and breakfast'!#REF!</f>
        <v>#REF!</v>
      </c>
      <c r="AA10" s="99" t="e">
        <f>'C завтраками| Bed and breakfast'!#REF!</f>
        <v>#REF!</v>
      </c>
      <c r="AB10" s="99" t="e">
        <f>'C завтраками| Bed and breakfast'!#REF!</f>
        <v>#REF!</v>
      </c>
      <c r="AC10" s="99" t="e">
        <f>'C завтраками| Bed and breakfast'!#REF!</f>
        <v>#REF!</v>
      </c>
      <c r="AD10" s="99" t="e">
        <f>'C завтраками| Bed and breakfast'!#REF!</f>
        <v>#REF!</v>
      </c>
      <c r="AE10" s="99" t="e">
        <f>'C завтраками| Bed and breakfast'!#REF!</f>
        <v>#REF!</v>
      </c>
      <c r="AF10" s="99" t="e">
        <f>'C завтраками| Bed and breakfast'!#REF!</f>
        <v>#REF!</v>
      </c>
      <c r="AG10" s="99" t="e">
        <f>'C завтраками| Bed and breakfast'!#REF!</f>
        <v>#REF!</v>
      </c>
      <c r="AH10" s="99" t="e">
        <f>'C завтраками| Bed and breakfast'!#REF!</f>
        <v>#REF!</v>
      </c>
      <c r="AI10" s="99" t="e">
        <f>'C завтраками| Bed and breakfast'!#REF!</f>
        <v>#REF!</v>
      </c>
      <c r="AJ10" s="99" t="e">
        <f>'C завтраками| Bed and breakfast'!#REF!</f>
        <v>#REF!</v>
      </c>
      <c r="AK10" s="99" t="e">
        <f>'C завтраками| Bed and breakfast'!#REF!</f>
        <v>#REF!</v>
      </c>
      <c r="AL10" s="99" t="e">
        <f>'C завтраками| Bed and breakfast'!#REF!</f>
        <v>#REF!</v>
      </c>
      <c r="AM10" s="99" t="e">
        <f>'C завтраками| Bed and breakfast'!#REF!</f>
        <v>#REF!</v>
      </c>
      <c r="AN10" s="99" t="e">
        <f>'C завтраками| Bed and breakfast'!#REF!</f>
        <v>#REF!</v>
      </c>
      <c r="AO10" s="99" t="e">
        <f>'C завтраками| Bed and breakfast'!#REF!</f>
        <v>#REF!</v>
      </c>
      <c r="AP10" s="99" t="e">
        <f>'C завтраками| Bed and breakfast'!#REF!</f>
        <v>#REF!</v>
      </c>
      <c r="AQ10" s="99" t="e">
        <f>'C завтраками| Bed and breakfast'!#REF!</f>
        <v>#REF!</v>
      </c>
      <c r="AR10" s="99" t="e">
        <f>'C завтраками| Bed and breakfast'!#REF!</f>
        <v>#REF!</v>
      </c>
      <c r="AS10" s="99" t="e">
        <f>'C завтраками| Bed and breakfast'!#REF!</f>
        <v>#REF!</v>
      </c>
      <c r="AT10" s="99" t="e">
        <f>'C завтраками| Bed and breakfast'!#REF!</f>
        <v>#REF!</v>
      </c>
      <c r="AU10" s="99" t="e">
        <f>'C завтраками| Bed and breakfast'!#REF!</f>
        <v>#REF!</v>
      </c>
      <c r="AV10" s="99" t="e">
        <f>'C завтраками| Bed and breakfast'!#REF!</f>
        <v>#REF!</v>
      </c>
      <c r="AW10" s="99" t="e">
        <f>'C завтраками| Bed and breakfast'!#REF!</f>
        <v>#REF!</v>
      </c>
      <c r="AX10" s="99" t="e">
        <f>'C завтраками| Bed and breakfast'!#REF!</f>
        <v>#REF!</v>
      </c>
      <c r="AY10" s="99" t="e">
        <f>'C завтраками| Bed and breakfast'!#REF!</f>
        <v>#REF!</v>
      </c>
      <c r="AZ10" s="99" t="e">
        <f>'C завтраками| Bed and breakfast'!#REF!</f>
        <v>#REF!</v>
      </c>
      <c r="BA10" s="99" t="e">
        <f>'C завтраками| Bed and breakfast'!#REF!</f>
        <v>#REF!</v>
      </c>
      <c r="BB10" s="99" t="e">
        <f>'C завтраками| Bed and breakfast'!#REF!</f>
        <v>#REF!</v>
      </c>
      <c r="BC10" s="99" t="e">
        <f>'C завтраками| Bed and breakfast'!#REF!</f>
        <v>#REF!</v>
      </c>
      <c r="BD10" s="99" t="e">
        <f>'C завтраками| Bed and breakfast'!#REF!</f>
        <v>#REF!</v>
      </c>
      <c r="BE10" s="99" t="e">
        <f>'C завтраками| Bed and breakfast'!#REF!</f>
        <v>#REF!</v>
      </c>
      <c r="BF10" s="99" t="e">
        <f>'C завтраками| Bed and breakfast'!#REF!</f>
        <v>#REF!</v>
      </c>
      <c r="BG10" s="99" t="e">
        <f>'C завтраками| Bed and breakfast'!#REF!</f>
        <v>#REF!</v>
      </c>
      <c r="BH10" s="99" t="e">
        <f>'C завтраками| Bed and breakfast'!#REF!</f>
        <v>#REF!</v>
      </c>
      <c r="BI10" s="99" t="e">
        <f>'C завтраками| Bed and breakfast'!#REF!</f>
        <v>#REF!</v>
      </c>
      <c r="BJ10" s="99" t="e">
        <f>'C завтраками| Bed and breakfast'!#REF!</f>
        <v>#REF!</v>
      </c>
      <c r="BK10" s="99" t="e">
        <f>'C завтраками| Bed and breakfast'!#REF!</f>
        <v>#REF!</v>
      </c>
      <c r="BL10" s="99" t="e">
        <f>'C завтраками| Bed and breakfast'!#REF!</f>
        <v>#REF!</v>
      </c>
      <c r="BM10" s="99" t="e">
        <f>'C завтраками| Bed and breakfast'!#REF!</f>
        <v>#REF!</v>
      </c>
      <c r="BN10" s="99" t="e">
        <f>'C завтраками| Bed and breakfast'!#REF!</f>
        <v>#REF!</v>
      </c>
      <c r="BO10" s="99" t="e">
        <f>'C завтраками| Bed and breakfast'!#REF!</f>
        <v>#REF!</v>
      </c>
      <c r="BP10" s="99" t="e">
        <f>'C завтраками| Bed and breakfast'!#REF!</f>
        <v>#REF!</v>
      </c>
      <c r="BQ10" s="99" t="e">
        <f>'C завтраками| Bed and breakfast'!#REF!</f>
        <v>#REF!</v>
      </c>
      <c r="BR10" s="99" t="e">
        <f>'C завтраками| Bed and breakfast'!#REF!</f>
        <v>#REF!</v>
      </c>
      <c r="BS10" s="99" t="e">
        <f>'C завтраками| Bed and breakfast'!#REF!</f>
        <v>#REF!</v>
      </c>
      <c r="BT10" s="99" t="e">
        <f>'C завтраками| Bed and breakfast'!#REF!</f>
        <v>#REF!</v>
      </c>
      <c r="BU10" s="99" t="e">
        <f>'C завтраками| Bed and breakfast'!#REF!</f>
        <v>#REF!</v>
      </c>
      <c r="BV10" s="99" t="e">
        <f>'C завтраками| Bed and breakfast'!#REF!</f>
        <v>#REF!</v>
      </c>
      <c r="BW10" s="99" t="e">
        <f>'C завтраками| Bed and breakfast'!#REF!</f>
        <v>#REF!</v>
      </c>
      <c r="BX10" s="99" t="e">
        <f>'C завтраками| Bed and breakfast'!#REF!</f>
        <v>#REF!</v>
      </c>
      <c r="BY10" s="99" t="e">
        <f>'C завтраками| Bed and breakfast'!#REF!</f>
        <v>#REF!</v>
      </c>
      <c r="BZ10" s="99" t="e">
        <f>'C завтраками| Bed and breakfast'!#REF!</f>
        <v>#REF!</v>
      </c>
      <c r="CA10" s="99" t="e">
        <f>'C завтраками| Bed and breakfast'!#REF!</f>
        <v>#REF!</v>
      </c>
      <c r="CB10" s="99" t="e">
        <f>'C завтраками| Bed and breakfast'!#REF!</f>
        <v>#REF!</v>
      </c>
    </row>
    <row r="11" spans="1:80" s="104" customFormat="1" ht="10.35" customHeight="1" x14ac:dyDescent="0.2">
      <c r="A11" s="75">
        <v>2</v>
      </c>
      <c r="B11" s="99" t="e">
        <f>'C завтраками| Bed and breakfast'!#REF!</f>
        <v>#REF!</v>
      </c>
      <c r="C11" s="99" t="e">
        <f>'C завтраками| Bed and breakfast'!#REF!</f>
        <v>#REF!</v>
      </c>
      <c r="D11" s="99" t="e">
        <f>'C завтраками| Bed and breakfast'!#REF!</f>
        <v>#REF!</v>
      </c>
      <c r="E11" s="99" t="e">
        <f>'C завтраками| Bed and breakfast'!#REF!</f>
        <v>#REF!</v>
      </c>
      <c r="F11" s="99" t="e">
        <f>'C завтраками| Bed and breakfast'!#REF!</f>
        <v>#REF!</v>
      </c>
      <c r="G11" s="99" t="e">
        <f>'C завтраками| Bed and breakfast'!#REF!</f>
        <v>#REF!</v>
      </c>
      <c r="H11" s="99" t="e">
        <f>'C завтраками| Bed and breakfast'!#REF!</f>
        <v>#REF!</v>
      </c>
      <c r="I11" s="99" t="e">
        <f>'C завтраками| Bed and breakfast'!#REF!</f>
        <v>#REF!</v>
      </c>
      <c r="J11" s="99" t="e">
        <f>'C завтраками| Bed and breakfast'!#REF!</f>
        <v>#REF!</v>
      </c>
      <c r="K11" s="99" t="e">
        <f>'C завтраками| Bed and breakfast'!#REF!</f>
        <v>#REF!</v>
      </c>
      <c r="L11" s="99" t="e">
        <f>'C завтраками| Bed and breakfast'!#REF!</f>
        <v>#REF!</v>
      </c>
      <c r="M11" s="99" t="e">
        <f>'C завтраками| Bed and breakfast'!#REF!</f>
        <v>#REF!</v>
      </c>
      <c r="N11" s="99" t="e">
        <f>'C завтраками| Bed and breakfast'!#REF!</f>
        <v>#REF!</v>
      </c>
      <c r="O11" s="99" t="e">
        <f>'C завтраками| Bed and breakfast'!#REF!</f>
        <v>#REF!</v>
      </c>
      <c r="P11" s="99" t="e">
        <f>'C завтраками| Bed and breakfast'!#REF!</f>
        <v>#REF!</v>
      </c>
      <c r="Q11" s="99" t="e">
        <f>'C завтраками| Bed and breakfast'!#REF!</f>
        <v>#REF!</v>
      </c>
      <c r="R11" s="99" t="e">
        <f>'C завтраками| Bed and breakfast'!#REF!</f>
        <v>#REF!</v>
      </c>
      <c r="S11" s="99" t="e">
        <f>'C завтраками| Bed and breakfast'!#REF!</f>
        <v>#REF!</v>
      </c>
      <c r="T11" s="99" t="e">
        <f>'C завтраками| Bed and breakfast'!#REF!</f>
        <v>#REF!</v>
      </c>
      <c r="U11" s="99" t="e">
        <f>'C завтраками| Bed and breakfast'!#REF!</f>
        <v>#REF!</v>
      </c>
      <c r="V11" s="99" t="e">
        <f>'C завтраками| Bed and breakfast'!#REF!</f>
        <v>#REF!</v>
      </c>
      <c r="W11" s="99" t="e">
        <f>'C завтраками| Bed and breakfast'!#REF!</f>
        <v>#REF!</v>
      </c>
      <c r="X11" s="99" t="e">
        <f>'C завтраками| Bed and breakfast'!#REF!</f>
        <v>#REF!</v>
      </c>
      <c r="Y11" s="99" t="e">
        <f>'C завтраками| Bed and breakfast'!#REF!</f>
        <v>#REF!</v>
      </c>
      <c r="Z11" s="99" t="e">
        <f>'C завтраками| Bed and breakfast'!#REF!</f>
        <v>#REF!</v>
      </c>
      <c r="AA11" s="99" t="e">
        <f>'C завтраками| Bed and breakfast'!#REF!</f>
        <v>#REF!</v>
      </c>
      <c r="AB11" s="99" t="e">
        <f>'C завтраками| Bed and breakfast'!#REF!</f>
        <v>#REF!</v>
      </c>
      <c r="AC11" s="99" t="e">
        <f>'C завтраками| Bed and breakfast'!#REF!</f>
        <v>#REF!</v>
      </c>
      <c r="AD11" s="99" t="e">
        <f>'C завтраками| Bed and breakfast'!#REF!</f>
        <v>#REF!</v>
      </c>
      <c r="AE11" s="99" t="e">
        <f>'C завтраками| Bed and breakfast'!#REF!</f>
        <v>#REF!</v>
      </c>
      <c r="AF11" s="99" t="e">
        <f>'C завтраками| Bed and breakfast'!#REF!</f>
        <v>#REF!</v>
      </c>
      <c r="AG11" s="99" t="e">
        <f>'C завтраками| Bed and breakfast'!#REF!</f>
        <v>#REF!</v>
      </c>
      <c r="AH11" s="99" t="e">
        <f>'C завтраками| Bed and breakfast'!#REF!</f>
        <v>#REF!</v>
      </c>
      <c r="AI11" s="99" t="e">
        <f>'C завтраками| Bed and breakfast'!#REF!</f>
        <v>#REF!</v>
      </c>
      <c r="AJ11" s="99" t="e">
        <f>'C завтраками| Bed and breakfast'!#REF!</f>
        <v>#REF!</v>
      </c>
      <c r="AK11" s="99" t="e">
        <f>'C завтраками| Bed and breakfast'!#REF!</f>
        <v>#REF!</v>
      </c>
      <c r="AL11" s="99" t="e">
        <f>'C завтраками| Bed and breakfast'!#REF!</f>
        <v>#REF!</v>
      </c>
      <c r="AM11" s="99" t="e">
        <f>'C завтраками| Bed and breakfast'!#REF!</f>
        <v>#REF!</v>
      </c>
      <c r="AN11" s="99" t="e">
        <f>'C завтраками| Bed and breakfast'!#REF!</f>
        <v>#REF!</v>
      </c>
      <c r="AO11" s="99" t="e">
        <f>'C завтраками| Bed and breakfast'!#REF!</f>
        <v>#REF!</v>
      </c>
      <c r="AP11" s="99" t="e">
        <f>'C завтраками| Bed and breakfast'!#REF!</f>
        <v>#REF!</v>
      </c>
      <c r="AQ11" s="99" t="e">
        <f>'C завтраками| Bed and breakfast'!#REF!</f>
        <v>#REF!</v>
      </c>
      <c r="AR11" s="99" t="e">
        <f>'C завтраками| Bed and breakfast'!#REF!</f>
        <v>#REF!</v>
      </c>
      <c r="AS11" s="99" t="e">
        <f>'C завтраками| Bed and breakfast'!#REF!</f>
        <v>#REF!</v>
      </c>
      <c r="AT11" s="99" t="e">
        <f>'C завтраками| Bed and breakfast'!#REF!</f>
        <v>#REF!</v>
      </c>
      <c r="AU11" s="99" t="e">
        <f>'C завтраками| Bed and breakfast'!#REF!</f>
        <v>#REF!</v>
      </c>
      <c r="AV11" s="99" t="e">
        <f>'C завтраками| Bed and breakfast'!#REF!</f>
        <v>#REF!</v>
      </c>
      <c r="AW11" s="99" t="e">
        <f>'C завтраками| Bed and breakfast'!#REF!</f>
        <v>#REF!</v>
      </c>
      <c r="AX11" s="99" t="e">
        <f>'C завтраками| Bed and breakfast'!#REF!</f>
        <v>#REF!</v>
      </c>
      <c r="AY11" s="99" t="e">
        <f>'C завтраками| Bed and breakfast'!#REF!</f>
        <v>#REF!</v>
      </c>
      <c r="AZ11" s="99" t="e">
        <f>'C завтраками| Bed and breakfast'!#REF!</f>
        <v>#REF!</v>
      </c>
      <c r="BA11" s="99" t="e">
        <f>'C завтраками| Bed and breakfast'!#REF!</f>
        <v>#REF!</v>
      </c>
      <c r="BB11" s="99" t="e">
        <f>'C завтраками| Bed and breakfast'!#REF!</f>
        <v>#REF!</v>
      </c>
      <c r="BC11" s="99" t="e">
        <f>'C завтраками| Bed and breakfast'!#REF!</f>
        <v>#REF!</v>
      </c>
      <c r="BD11" s="99" t="e">
        <f>'C завтраками| Bed and breakfast'!#REF!</f>
        <v>#REF!</v>
      </c>
      <c r="BE11" s="99" t="e">
        <f>'C завтраками| Bed and breakfast'!#REF!</f>
        <v>#REF!</v>
      </c>
      <c r="BF11" s="99" t="e">
        <f>'C завтраками| Bed and breakfast'!#REF!</f>
        <v>#REF!</v>
      </c>
      <c r="BG11" s="99" t="e">
        <f>'C завтраками| Bed and breakfast'!#REF!</f>
        <v>#REF!</v>
      </c>
      <c r="BH11" s="99" t="e">
        <f>'C завтраками| Bed and breakfast'!#REF!</f>
        <v>#REF!</v>
      </c>
      <c r="BI11" s="99" t="e">
        <f>'C завтраками| Bed and breakfast'!#REF!</f>
        <v>#REF!</v>
      </c>
      <c r="BJ11" s="99" t="e">
        <f>'C завтраками| Bed and breakfast'!#REF!</f>
        <v>#REF!</v>
      </c>
      <c r="BK11" s="99" t="e">
        <f>'C завтраками| Bed and breakfast'!#REF!</f>
        <v>#REF!</v>
      </c>
      <c r="BL11" s="99" t="e">
        <f>'C завтраками| Bed and breakfast'!#REF!</f>
        <v>#REF!</v>
      </c>
      <c r="BM11" s="99" t="e">
        <f>'C завтраками| Bed and breakfast'!#REF!</f>
        <v>#REF!</v>
      </c>
      <c r="BN11" s="99" t="e">
        <f>'C завтраками| Bed and breakfast'!#REF!</f>
        <v>#REF!</v>
      </c>
      <c r="BO11" s="99" t="e">
        <f>'C завтраками| Bed and breakfast'!#REF!</f>
        <v>#REF!</v>
      </c>
      <c r="BP11" s="99" t="e">
        <f>'C завтраками| Bed and breakfast'!#REF!</f>
        <v>#REF!</v>
      </c>
      <c r="BQ11" s="99" t="e">
        <f>'C завтраками| Bed and breakfast'!#REF!</f>
        <v>#REF!</v>
      </c>
      <c r="BR11" s="99" t="e">
        <f>'C завтраками| Bed and breakfast'!#REF!</f>
        <v>#REF!</v>
      </c>
      <c r="BS11" s="99" t="e">
        <f>'C завтраками| Bed and breakfast'!#REF!</f>
        <v>#REF!</v>
      </c>
      <c r="BT11" s="99" t="e">
        <f>'C завтраками| Bed and breakfast'!#REF!</f>
        <v>#REF!</v>
      </c>
      <c r="BU11" s="99" t="e">
        <f>'C завтраками| Bed and breakfast'!#REF!</f>
        <v>#REF!</v>
      </c>
      <c r="BV11" s="99" t="e">
        <f>'C завтраками| Bed and breakfast'!#REF!</f>
        <v>#REF!</v>
      </c>
      <c r="BW11" s="99" t="e">
        <f>'C завтраками| Bed and breakfast'!#REF!</f>
        <v>#REF!</v>
      </c>
      <c r="BX11" s="99" t="e">
        <f>'C завтраками| Bed and breakfast'!#REF!</f>
        <v>#REF!</v>
      </c>
      <c r="BY11" s="99" t="e">
        <f>'C завтраками| Bed and breakfast'!#REF!</f>
        <v>#REF!</v>
      </c>
      <c r="BZ11" s="99" t="e">
        <f>'C завтраками| Bed and breakfast'!#REF!</f>
        <v>#REF!</v>
      </c>
      <c r="CA11" s="99" t="e">
        <f>'C завтраками| Bed and breakfast'!#REF!</f>
        <v>#REF!</v>
      </c>
      <c r="CB11" s="99" t="e">
        <f>'C завтраками| Bed and breakfast'!#REF!</f>
        <v>#REF!</v>
      </c>
    </row>
    <row r="12" spans="1:80" s="104" customFormat="1" ht="10.35" customHeight="1" x14ac:dyDescent="0.2">
      <c r="A12" s="97" t="s">
        <v>135</v>
      </c>
      <c r="B12" s="99"/>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99"/>
      <c r="BM12" s="99"/>
      <c r="BN12" s="99"/>
      <c r="BO12" s="99"/>
      <c r="BP12" s="99"/>
      <c r="BQ12" s="99"/>
      <c r="BR12" s="99"/>
      <c r="BS12" s="99"/>
      <c r="BT12" s="99"/>
      <c r="BU12" s="99"/>
      <c r="BV12" s="99"/>
      <c r="BW12" s="99"/>
      <c r="BX12" s="99"/>
      <c r="BY12" s="99"/>
      <c r="BZ12" s="99"/>
      <c r="CA12" s="99"/>
      <c r="CB12" s="99"/>
    </row>
    <row r="13" spans="1:80" s="104" customFormat="1" ht="10.35" customHeight="1" x14ac:dyDescent="0.2">
      <c r="A13" s="98">
        <v>1</v>
      </c>
      <c r="B13" s="99" t="e">
        <f>'C завтраками| Bed and breakfast'!#REF!</f>
        <v>#REF!</v>
      </c>
      <c r="C13" s="99" t="e">
        <f>'C завтраками| Bed and breakfast'!#REF!</f>
        <v>#REF!</v>
      </c>
      <c r="D13" s="99" t="e">
        <f>'C завтраками| Bed and breakfast'!#REF!</f>
        <v>#REF!</v>
      </c>
      <c r="E13" s="99" t="e">
        <f>'C завтраками| Bed and breakfast'!#REF!</f>
        <v>#REF!</v>
      </c>
      <c r="F13" s="99" t="e">
        <f>'C завтраками| Bed and breakfast'!#REF!</f>
        <v>#REF!</v>
      </c>
      <c r="G13" s="99" t="e">
        <f>'C завтраками| Bed and breakfast'!#REF!</f>
        <v>#REF!</v>
      </c>
      <c r="H13" s="99" t="e">
        <f>'C завтраками| Bed and breakfast'!#REF!</f>
        <v>#REF!</v>
      </c>
      <c r="I13" s="99" t="e">
        <f>'C завтраками| Bed and breakfast'!#REF!</f>
        <v>#REF!</v>
      </c>
      <c r="J13" s="99" t="e">
        <f>'C завтраками| Bed and breakfast'!#REF!</f>
        <v>#REF!</v>
      </c>
      <c r="K13" s="99" t="e">
        <f>'C завтраками| Bed and breakfast'!#REF!</f>
        <v>#REF!</v>
      </c>
      <c r="L13" s="99" t="e">
        <f>'C завтраками| Bed and breakfast'!#REF!</f>
        <v>#REF!</v>
      </c>
      <c r="M13" s="99" t="e">
        <f>'C завтраками| Bed and breakfast'!#REF!</f>
        <v>#REF!</v>
      </c>
      <c r="N13" s="99" t="e">
        <f>'C завтраками| Bed and breakfast'!#REF!</f>
        <v>#REF!</v>
      </c>
      <c r="O13" s="99" t="e">
        <f>'C завтраками| Bed and breakfast'!#REF!</f>
        <v>#REF!</v>
      </c>
      <c r="P13" s="99" t="e">
        <f>'C завтраками| Bed and breakfast'!#REF!</f>
        <v>#REF!</v>
      </c>
      <c r="Q13" s="99" t="e">
        <f>'C завтраками| Bed and breakfast'!#REF!</f>
        <v>#REF!</v>
      </c>
      <c r="R13" s="99" t="e">
        <f>'C завтраками| Bed and breakfast'!#REF!</f>
        <v>#REF!</v>
      </c>
      <c r="S13" s="99" t="e">
        <f>'C завтраками| Bed and breakfast'!#REF!</f>
        <v>#REF!</v>
      </c>
      <c r="T13" s="99" t="e">
        <f>'C завтраками| Bed and breakfast'!#REF!</f>
        <v>#REF!</v>
      </c>
      <c r="U13" s="99" t="e">
        <f>'C завтраками| Bed and breakfast'!#REF!</f>
        <v>#REF!</v>
      </c>
      <c r="V13" s="99" t="e">
        <f>'C завтраками| Bed and breakfast'!#REF!</f>
        <v>#REF!</v>
      </c>
      <c r="W13" s="99" t="e">
        <f>'C завтраками| Bed and breakfast'!#REF!</f>
        <v>#REF!</v>
      </c>
      <c r="X13" s="99" t="e">
        <f>'C завтраками| Bed and breakfast'!#REF!</f>
        <v>#REF!</v>
      </c>
      <c r="Y13" s="99" t="e">
        <f>'C завтраками| Bed and breakfast'!#REF!</f>
        <v>#REF!</v>
      </c>
      <c r="Z13" s="99" t="e">
        <f>'C завтраками| Bed and breakfast'!#REF!</f>
        <v>#REF!</v>
      </c>
      <c r="AA13" s="99" t="e">
        <f>'C завтраками| Bed and breakfast'!#REF!</f>
        <v>#REF!</v>
      </c>
      <c r="AB13" s="99" t="e">
        <f>'C завтраками| Bed and breakfast'!#REF!</f>
        <v>#REF!</v>
      </c>
      <c r="AC13" s="99" t="e">
        <f>'C завтраками| Bed and breakfast'!#REF!</f>
        <v>#REF!</v>
      </c>
      <c r="AD13" s="99" t="e">
        <f>'C завтраками| Bed and breakfast'!#REF!</f>
        <v>#REF!</v>
      </c>
      <c r="AE13" s="99" t="e">
        <f>'C завтраками| Bed and breakfast'!#REF!</f>
        <v>#REF!</v>
      </c>
      <c r="AF13" s="99" t="e">
        <f>'C завтраками| Bed and breakfast'!#REF!</f>
        <v>#REF!</v>
      </c>
      <c r="AG13" s="99" t="e">
        <f>'C завтраками| Bed and breakfast'!#REF!</f>
        <v>#REF!</v>
      </c>
      <c r="AH13" s="99" t="e">
        <f>'C завтраками| Bed and breakfast'!#REF!</f>
        <v>#REF!</v>
      </c>
      <c r="AI13" s="99" t="e">
        <f>'C завтраками| Bed and breakfast'!#REF!</f>
        <v>#REF!</v>
      </c>
      <c r="AJ13" s="99" t="e">
        <f>'C завтраками| Bed and breakfast'!#REF!</f>
        <v>#REF!</v>
      </c>
      <c r="AK13" s="99" t="e">
        <f>'C завтраками| Bed and breakfast'!#REF!</f>
        <v>#REF!</v>
      </c>
      <c r="AL13" s="99" t="e">
        <f>'C завтраками| Bed and breakfast'!#REF!</f>
        <v>#REF!</v>
      </c>
      <c r="AM13" s="99" t="e">
        <f>'C завтраками| Bed and breakfast'!#REF!</f>
        <v>#REF!</v>
      </c>
      <c r="AN13" s="99" t="e">
        <f>'C завтраками| Bed and breakfast'!#REF!</f>
        <v>#REF!</v>
      </c>
      <c r="AO13" s="99" t="e">
        <f>'C завтраками| Bed and breakfast'!#REF!</f>
        <v>#REF!</v>
      </c>
      <c r="AP13" s="99" t="e">
        <f>'C завтраками| Bed and breakfast'!#REF!</f>
        <v>#REF!</v>
      </c>
      <c r="AQ13" s="99" t="e">
        <f>'C завтраками| Bed and breakfast'!#REF!</f>
        <v>#REF!</v>
      </c>
      <c r="AR13" s="99" t="e">
        <f>'C завтраками| Bed and breakfast'!#REF!</f>
        <v>#REF!</v>
      </c>
      <c r="AS13" s="99" t="e">
        <f>'C завтраками| Bed and breakfast'!#REF!</f>
        <v>#REF!</v>
      </c>
      <c r="AT13" s="99" t="e">
        <f>'C завтраками| Bed and breakfast'!#REF!</f>
        <v>#REF!</v>
      </c>
      <c r="AU13" s="99" t="e">
        <f>'C завтраками| Bed and breakfast'!#REF!</f>
        <v>#REF!</v>
      </c>
      <c r="AV13" s="99" t="e">
        <f>'C завтраками| Bed and breakfast'!#REF!</f>
        <v>#REF!</v>
      </c>
      <c r="AW13" s="99" t="e">
        <f>'C завтраками| Bed and breakfast'!#REF!</f>
        <v>#REF!</v>
      </c>
      <c r="AX13" s="99" t="e">
        <f>'C завтраками| Bed and breakfast'!#REF!</f>
        <v>#REF!</v>
      </c>
      <c r="AY13" s="99" t="e">
        <f>'C завтраками| Bed and breakfast'!#REF!</f>
        <v>#REF!</v>
      </c>
      <c r="AZ13" s="99" t="e">
        <f>'C завтраками| Bed and breakfast'!#REF!</f>
        <v>#REF!</v>
      </c>
      <c r="BA13" s="99" t="e">
        <f>'C завтраками| Bed and breakfast'!#REF!</f>
        <v>#REF!</v>
      </c>
      <c r="BB13" s="99" t="e">
        <f>'C завтраками| Bed and breakfast'!#REF!</f>
        <v>#REF!</v>
      </c>
      <c r="BC13" s="99" t="e">
        <f>'C завтраками| Bed and breakfast'!#REF!</f>
        <v>#REF!</v>
      </c>
      <c r="BD13" s="99" t="e">
        <f>'C завтраками| Bed and breakfast'!#REF!</f>
        <v>#REF!</v>
      </c>
      <c r="BE13" s="99" t="e">
        <f>'C завтраками| Bed and breakfast'!#REF!</f>
        <v>#REF!</v>
      </c>
      <c r="BF13" s="99" t="e">
        <f>'C завтраками| Bed and breakfast'!#REF!</f>
        <v>#REF!</v>
      </c>
      <c r="BG13" s="99" t="e">
        <f>'C завтраками| Bed and breakfast'!#REF!</f>
        <v>#REF!</v>
      </c>
      <c r="BH13" s="99" t="e">
        <f>'C завтраками| Bed and breakfast'!#REF!</f>
        <v>#REF!</v>
      </c>
      <c r="BI13" s="99" t="e">
        <f>'C завтраками| Bed and breakfast'!#REF!</f>
        <v>#REF!</v>
      </c>
      <c r="BJ13" s="99" t="e">
        <f>'C завтраками| Bed and breakfast'!#REF!</f>
        <v>#REF!</v>
      </c>
      <c r="BK13" s="99" t="e">
        <f>'C завтраками| Bed and breakfast'!#REF!</f>
        <v>#REF!</v>
      </c>
      <c r="BL13" s="99" t="e">
        <f>'C завтраками| Bed and breakfast'!#REF!</f>
        <v>#REF!</v>
      </c>
      <c r="BM13" s="99" t="e">
        <f>'C завтраками| Bed and breakfast'!#REF!</f>
        <v>#REF!</v>
      </c>
      <c r="BN13" s="99" t="e">
        <f>'C завтраками| Bed and breakfast'!#REF!</f>
        <v>#REF!</v>
      </c>
      <c r="BO13" s="99" t="e">
        <f>'C завтраками| Bed and breakfast'!#REF!</f>
        <v>#REF!</v>
      </c>
      <c r="BP13" s="99" t="e">
        <f>'C завтраками| Bed and breakfast'!#REF!</f>
        <v>#REF!</v>
      </c>
      <c r="BQ13" s="99" t="e">
        <f>'C завтраками| Bed and breakfast'!#REF!</f>
        <v>#REF!</v>
      </c>
      <c r="BR13" s="99" t="e">
        <f>'C завтраками| Bed and breakfast'!#REF!</f>
        <v>#REF!</v>
      </c>
      <c r="BS13" s="99" t="e">
        <f>'C завтраками| Bed and breakfast'!#REF!</f>
        <v>#REF!</v>
      </c>
      <c r="BT13" s="99" t="e">
        <f>'C завтраками| Bed and breakfast'!#REF!</f>
        <v>#REF!</v>
      </c>
      <c r="BU13" s="99" t="e">
        <f>'C завтраками| Bed and breakfast'!#REF!</f>
        <v>#REF!</v>
      </c>
      <c r="BV13" s="99" t="e">
        <f>'C завтраками| Bed and breakfast'!#REF!</f>
        <v>#REF!</v>
      </c>
      <c r="BW13" s="99" t="e">
        <f>'C завтраками| Bed and breakfast'!#REF!</f>
        <v>#REF!</v>
      </c>
      <c r="BX13" s="99" t="e">
        <f>'C завтраками| Bed and breakfast'!#REF!</f>
        <v>#REF!</v>
      </c>
      <c r="BY13" s="99" t="e">
        <f>'C завтраками| Bed and breakfast'!#REF!</f>
        <v>#REF!</v>
      </c>
      <c r="BZ13" s="99" t="e">
        <f>'C завтраками| Bed and breakfast'!#REF!</f>
        <v>#REF!</v>
      </c>
      <c r="CA13" s="99" t="e">
        <f>'C завтраками| Bed and breakfast'!#REF!</f>
        <v>#REF!</v>
      </c>
      <c r="CB13" s="99" t="e">
        <f>'C завтраками| Bed and breakfast'!#REF!</f>
        <v>#REF!</v>
      </c>
    </row>
    <row r="14" spans="1:80" s="104" customFormat="1" ht="10.35" customHeight="1" x14ac:dyDescent="0.2">
      <c r="A14" s="98">
        <v>2</v>
      </c>
      <c r="B14" s="99" t="e">
        <f>'C завтраками| Bed and breakfast'!#REF!</f>
        <v>#REF!</v>
      </c>
      <c r="C14" s="99" t="e">
        <f>'C завтраками| Bed and breakfast'!#REF!</f>
        <v>#REF!</v>
      </c>
      <c r="D14" s="99" t="e">
        <f>'C завтраками| Bed and breakfast'!#REF!</f>
        <v>#REF!</v>
      </c>
      <c r="E14" s="99" t="e">
        <f>'C завтраками| Bed and breakfast'!#REF!</f>
        <v>#REF!</v>
      </c>
      <c r="F14" s="99" t="e">
        <f>'C завтраками| Bed and breakfast'!#REF!</f>
        <v>#REF!</v>
      </c>
      <c r="G14" s="99" t="e">
        <f>'C завтраками| Bed and breakfast'!#REF!</f>
        <v>#REF!</v>
      </c>
      <c r="H14" s="99" t="e">
        <f>'C завтраками| Bed and breakfast'!#REF!</f>
        <v>#REF!</v>
      </c>
      <c r="I14" s="99" t="e">
        <f>'C завтраками| Bed and breakfast'!#REF!</f>
        <v>#REF!</v>
      </c>
      <c r="J14" s="99" t="e">
        <f>'C завтраками| Bed and breakfast'!#REF!</f>
        <v>#REF!</v>
      </c>
      <c r="K14" s="99" t="e">
        <f>'C завтраками| Bed and breakfast'!#REF!</f>
        <v>#REF!</v>
      </c>
      <c r="L14" s="99" t="e">
        <f>'C завтраками| Bed and breakfast'!#REF!</f>
        <v>#REF!</v>
      </c>
      <c r="M14" s="99" t="e">
        <f>'C завтраками| Bed and breakfast'!#REF!</f>
        <v>#REF!</v>
      </c>
      <c r="N14" s="99" t="e">
        <f>'C завтраками| Bed and breakfast'!#REF!</f>
        <v>#REF!</v>
      </c>
      <c r="O14" s="99" t="e">
        <f>'C завтраками| Bed and breakfast'!#REF!</f>
        <v>#REF!</v>
      </c>
      <c r="P14" s="99" t="e">
        <f>'C завтраками| Bed and breakfast'!#REF!</f>
        <v>#REF!</v>
      </c>
      <c r="Q14" s="99" t="e">
        <f>'C завтраками| Bed and breakfast'!#REF!</f>
        <v>#REF!</v>
      </c>
      <c r="R14" s="99" t="e">
        <f>'C завтраками| Bed and breakfast'!#REF!</f>
        <v>#REF!</v>
      </c>
      <c r="S14" s="99" t="e">
        <f>'C завтраками| Bed and breakfast'!#REF!</f>
        <v>#REF!</v>
      </c>
      <c r="T14" s="99" t="e">
        <f>'C завтраками| Bed and breakfast'!#REF!</f>
        <v>#REF!</v>
      </c>
      <c r="U14" s="99" t="e">
        <f>'C завтраками| Bed and breakfast'!#REF!</f>
        <v>#REF!</v>
      </c>
      <c r="V14" s="99" t="e">
        <f>'C завтраками| Bed and breakfast'!#REF!</f>
        <v>#REF!</v>
      </c>
      <c r="W14" s="99" t="e">
        <f>'C завтраками| Bed and breakfast'!#REF!</f>
        <v>#REF!</v>
      </c>
      <c r="X14" s="99" t="e">
        <f>'C завтраками| Bed and breakfast'!#REF!</f>
        <v>#REF!</v>
      </c>
      <c r="Y14" s="99" t="e">
        <f>'C завтраками| Bed and breakfast'!#REF!</f>
        <v>#REF!</v>
      </c>
      <c r="Z14" s="99" t="e">
        <f>'C завтраками| Bed and breakfast'!#REF!</f>
        <v>#REF!</v>
      </c>
      <c r="AA14" s="99" t="e">
        <f>'C завтраками| Bed and breakfast'!#REF!</f>
        <v>#REF!</v>
      </c>
      <c r="AB14" s="99" t="e">
        <f>'C завтраками| Bed and breakfast'!#REF!</f>
        <v>#REF!</v>
      </c>
      <c r="AC14" s="99" t="e">
        <f>'C завтраками| Bed and breakfast'!#REF!</f>
        <v>#REF!</v>
      </c>
      <c r="AD14" s="99" t="e">
        <f>'C завтраками| Bed and breakfast'!#REF!</f>
        <v>#REF!</v>
      </c>
      <c r="AE14" s="99" t="e">
        <f>'C завтраками| Bed and breakfast'!#REF!</f>
        <v>#REF!</v>
      </c>
      <c r="AF14" s="99" t="e">
        <f>'C завтраками| Bed and breakfast'!#REF!</f>
        <v>#REF!</v>
      </c>
      <c r="AG14" s="99" t="e">
        <f>'C завтраками| Bed and breakfast'!#REF!</f>
        <v>#REF!</v>
      </c>
      <c r="AH14" s="99" t="e">
        <f>'C завтраками| Bed and breakfast'!#REF!</f>
        <v>#REF!</v>
      </c>
      <c r="AI14" s="99" t="e">
        <f>'C завтраками| Bed and breakfast'!#REF!</f>
        <v>#REF!</v>
      </c>
      <c r="AJ14" s="99" t="e">
        <f>'C завтраками| Bed and breakfast'!#REF!</f>
        <v>#REF!</v>
      </c>
      <c r="AK14" s="99" t="e">
        <f>'C завтраками| Bed and breakfast'!#REF!</f>
        <v>#REF!</v>
      </c>
      <c r="AL14" s="99" t="e">
        <f>'C завтраками| Bed and breakfast'!#REF!</f>
        <v>#REF!</v>
      </c>
      <c r="AM14" s="99" t="e">
        <f>'C завтраками| Bed and breakfast'!#REF!</f>
        <v>#REF!</v>
      </c>
      <c r="AN14" s="99" t="e">
        <f>'C завтраками| Bed and breakfast'!#REF!</f>
        <v>#REF!</v>
      </c>
      <c r="AO14" s="99" t="e">
        <f>'C завтраками| Bed and breakfast'!#REF!</f>
        <v>#REF!</v>
      </c>
      <c r="AP14" s="99" t="e">
        <f>'C завтраками| Bed and breakfast'!#REF!</f>
        <v>#REF!</v>
      </c>
      <c r="AQ14" s="99" t="e">
        <f>'C завтраками| Bed and breakfast'!#REF!</f>
        <v>#REF!</v>
      </c>
      <c r="AR14" s="99" t="e">
        <f>'C завтраками| Bed and breakfast'!#REF!</f>
        <v>#REF!</v>
      </c>
      <c r="AS14" s="99" t="e">
        <f>'C завтраками| Bed and breakfast'!#REF!</f>
        <v>#REF!</v>
      </c>
      <c r="AT14" s="99" t="e">
        <f>'C завтраками| Bed and breakfast'!#REF!</f>
        <v>#REF!</v>
      </c>
      <c r="AU14" s="99" t="e">
        <f>'C завтраками| Bed and breakfast'!#REF!</f>
        <v>#REF!</v>
      </c>
      <c r="AV14" s="99" t="e">
        <f>'C завтраками| Bed and breakfast'!#REF!</f>
        <v>#REF!</v>
      </c>
      <c r="AW14" s="99" t="e">
        <f>'C завтраками| Bed and breakfast'!#REF!</f>
        <v>#REF!</v>
      </c>
      <c r="AX14" s="99" t="e">
        <f>'C завтраками| Bed and breakfast'!#REF!</f>
        <v>#REF!</v>
      </c>
      <c r="AY14" s="99" t="e">
        <f>'C завтраками| Bed and breakfast'!#REF!</f>
        <v>#REF!</v>
      </c>
      <c r="AZ14" s="99" t="e">
        <f>'C завтраками| Bed and breakfast'!#REF!</f>
        <v>#REF!</v>
      </c>
      <c r="BA14" s="99" t="e">
        <f>'C завтраками| Bed and breakfast'!#REF!</f>
        <v>#REF!</v>
      </c>
      <c r="BB14" s="99" t="e">
        <f>'C завтраками| Bed and breakfast'!#REF!</f>
        <v>#REF!</v>
      </c>
      <c r="BC14" s="99" t="e">
        <f>'C завтраками| Bed and breakfast'!#REF!</f>
        <v>#REF!</v>
      </c>
      <c r="BD14" s="99" t="e">
        <f>'C завтраками| Bed and breakfast'!#REF!</f>
        <v>#REF!</v>
      </c>
      <c r="BE14" s="99" t="e">
        <f>'C завтраками| Bed and breakfast'!#REF!</f>
        <v>#REF!</v>
      </c>
      <c r="BF14" s="99" t="e">
        <f>'C завтраками| Bed and breakfast'!#REF!</f>
        <v>#REF!</v>
      </c>
      <c r="BG14" s="99" t="e">
        <f>'C завтраками| Bed and breakfast'!#REF!</f>
        <v>#REF!</v>
      </c>
      <c r="BH14" s="99" t="e">
        <f>'C завтраками| Bed and breakfast'!#REF!</f>
        <v>#REF!</v>
      </c>
      <c r="BI14" s="99" t="e">
        <f>'C завтраками| Bed and breakfast'!#REF!</f>
        <v>#REF!</v>
      </c>
      <c r="BJ14" s="99" t="e">
        <f>'C завтраками| Bed and breakfast'!#REF!</f>
        <v>#REF!</v>
      </c>
      <c r="BK14" s="99" t="e">
        <f>'C завтраками| Bed and breakfast'!#REF!</f>
        <v>#REF!</v>
      </c>
      <c r="BL14" s="99" t="e">
        <f>'C завтраками| Bed and breakfast'!#REF!</f>
        <v>#REF!</v>
      </c>
      <c r="BM14" s="99" t="e">
        <f>'C завтраками| Bed and breakfast'!#REF!</f>
        <v>#REF!</v>
      </c>
      <c r="BN14" s="99" t="e">
        <f>'C завтраками| Bed and breakfast'!#REF!</f>
        <v>#REF!</v>
      </c>
      <c r="BO14" s="99" t="e">
        <f>'C завтраками| Bed and breakfast'!#REF!</f>
        <v>#REF!</v>
      </c>
      <c r="BP14" s="99" t="e">
        <f>'C завтраками| Bed and breakfast'!#REF!</f>
        <v>#REF!</v>
      </c>
      <c r="BQ14" s="99" t="e">
        <f>'C завтраками| Bed and breakfast'!#REF!</f>
        <v>#REF!</v>
      </c>
      <c r="BR14" s="99" t="e">
        <f>'C завтраками| Bed and breakfast'!#REF!</f>
        <v>#REF!</v>
      </c>
      <c r="BS14" s="99" t="e">
        <f>'C завтраками| Bed and breakfast'!#REF!</f>
        <v>#REF!</v>
      </c>
      <c r="BT14" s="99" t="e">
        <f>'C завтраками| Bed and breakfast'!#REF!</f>
        <v>#REF!</v>
      </c>
      <c r="BU14" s="99" t="e">
        <f>'C завтраками| Bed and breakfast'!#REF!</f>
        <v>#REF!</v>
      </c>
      <c r="BV14" s="99" t="e">
        <f>'C завтраками| Bed and breakfast'!#REF!</f>
        <v>#REF!</v>
      </c>
      <c r="BW14" s="99" t="e">
        <f>'C завтраками| Bed and breakfast'!#REF!</f>
        <v>#REF!</v>
      </c>
      <c r="BX14" s="99" t="e">
        <f>'C завтраками| Bed and breakfast'!#REF!</f>
        <v>#REF!</v>
      </c>
      <c r="BY14" s="99" t="e">
        <f>'C завтраками| Bed and breakfast'!#REF!</f>
        <v>#REF!</v>
      </c>
      <c r="BZ14" s="99" t="e">
        <f>'C завтраками| Bed and breakfast'!#REF!</f>
        <v>#REF!</v>
      </c>
      <c r="CA14" s="99" t="e">
        <f>'C завтраками| Bed and breakfast'!#REF!</f>
        <v>#REF!</v>
      </c>
      <c r="CB14" s="99" t="e">
        <f>'C завтраками| Bed and breakfast'!#REF!</f>
        <v>#REF!</v>
      </c>
    </row>
    <row r="15" spans="1:80" s="104" customFormat="1" ht="10.35" customHeight="1" x14ac:dyDescent="0.2">
      <c r="A15" s="97" t="s">
        <v>137</v>
      </c>
      <c r="B15" s="99"/>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row>
    <row r="16" spans="1:80" s="104" customFormat="1" ht="10.35" customHeight="1" x14ac:dyDescent="0.2">
      <c r="A16" s="98">
        <v>1</v>
      </c>
      <c r="B16" s="99" t="e">
        <f>'C завтраками| Bed and breakfast'!#REF!</f>
        <v>#REF!</v>
      </c>
      <c r="C16" s="99" t="e">
        <f>'C завтраками| Bed and breakfast'!#REF!</f>
        <v>#REF!</v>
      </c>
      <c r="D16" s="99" t="e">
        <f>'C завтраками| Bed and breakfast'!#REF!</f>
        <v>#REF!</v>
      </c>
      <c r="E16" s="99" t="e">
        <f>'C завтраками| Bed and breakfast'!#REF!</f>
        <v>#REF!</v>
      </c>
      <c r="F16" s="99" t="e">
        <f>'C завтраками| Bed and breakfast'!#REF!</f>
        <v>#REF!</v>
      </c>
      <c r="G16" s="99" t="e">
        <f>'C завтраками| Bed and breakfast'!#REF!</f>
        <v>#REF!</v>
      </c>
      <c r="H16" s="99" t="e">
        <f>'C завтраками| Bed and breakfast'!#REF!</f>
        <v>#REF!</v>
      </c>
      <c r="I16" s="99" t="e">
        <f>'C завтраками| Bed and breakfast'!#REF!</f>
        <v>#REF!</v>
      </c>
      <c r="J16" s="99" t="e">
        <f>'C завтраками| Bed and breakfast'!#REF!</f>
        <v>#REF!</v>
      </c>
      <c r="K16" s="99" t="e">
        <f>'C завтраками| Bed and breakfast'!#REF!</f>
        <v>#REF!</v>
      </c>
      <c r="L16" s="99" t="e">
        <f>'C завтраками| Bed and breakfast'!#REF!</f>
        <v>#REF!</v>
      </c>
      <c r="M16" s="99" t="e">
        <f>'C завтраками| Bed and breakfast'!#REF!</f>
        <v>#REF!</v>
      </c>
      <c r="N16" s="99" t="e">
        <f>'C завтраками| Bed and breakfast'!#REF!</f>
        <v>#REF!</v>
      </c>
      <c r="O16" s="99" t="e">
        <f>'C завтраками| Bed and breakfast'!#REF!</f>
        <v>#REF!</v>
      </c>
      <c r="P16" s="99" t="e">
        <f>'C завтраками| Bed and breakfast'!#REF!</f>
        <v>#REF!</v>
      </c>
      <c r="Q16" s="99" t="e">
        <f>'C завтраками| Bed and breakfast'!#REF!</f>
        <v>#REF!</v>
      </c>
      <c r="R16" s="99" t="e">
        <f>'C завтраками| Bed and breakfast'!#REF!</f>
        <v>#REF!</v>
      </c>
      <c r="S16" s="99" t="e">
        <f>'C завтраками| Bed and breakfast'!#REF!</f>
        <v>#REF!</v>
      </c>
      <c r="T16" s="99" t="e">
        <f>'C завтраками| Bed and breakfast'!#REF!</f>
        <v>#REF!</v>
      </c>
      <c r="U16" s="99" t="e">
        <f>'C завтраками| Bed and breakfast'!#REF!</f>
        <v>#REF!</v>
      </c>
      <c r="V16" s="99" t="e">
        <f>'C завтраками| Bed and breakfast'!#REF!</f>
        <v>#REF!</v>
      </c>
      <c r="W16" s="99" t="e">
        <f>'C завтраками| Bed and breakfast'!#REF!</f>
        <v>#REF!</v>
      </c>
      <c r="X16" s="99" t="e">
        <f>'C завтраками| Bed and breakfast'!#REF!</f>
        <v>#REF!</v>
      </c>
      <c r="Y16" s="99" t="e">
        <f>'C завтраками| Bed and breakfast'!#REF!</f>
        <v>#REF!</v>
      </c>
      <c r="Z16" s="99" t="e">
        <f>'C завтраками| Bed and breakfast'!#REF!</f>
        <v>#REF!</v>
      </c>
      <c r="AA16" s="99" t="e">
        <f>'C завтраками| Bed and breakfast'!#REF!</f>
        <v>#REF!</v>
      </c>
      <c r="AB16" s="99" t="e">
        <f>'C завтраками| Bed and breakfast'!#REF!</f>
        <v>#REF!</v>
      </c>
      <c r="AC16" s="99" t="e">
        <f>'C завтраками| Bed and breakfast'!#REF!</f>
        <v>#REF!</v>
      </c>
      <c r="AD16" s="99" t="e">
        <f>'C завтраками| Bed and breakfast'!#REF!</f>
        <v>#REF!</v>
      </c>
      <c r="AE16" s="99" t="e">
        <f>'C завтраками| Bed and breakfast'!#REF!</f>
        <v>#REF!</v>
      </c>
      <c r="AF16" s="99" t="e">
        <f>'C завтраками| Bed and breakfast'!#REF!</f>
        <v>#REF!</v>
      </c>
      <c r="AG16" s="99" t="e">
        <f>'C завтраками| Bed and breakfast'!#REF!</f>
        <v>#REF!</v>
      </c>
      <c r="AH16" s="99" t="e">
        <f>'C завтраками| Bed and breakfast'!#REF!</f>
        <v>#REF!</v>
      </c>
      <c r="AI16" s="99" t="e">
        <f>'C завтраками| Bed and breakfast'!#REF!</f>
        <v>#REF!</v>
      </c>
      <c r="AJ16" s="99" t="e">
        <f>'C завтраками| Bed and breakfast'!#REF!</f>
        <v>#REF!</v>
      </c>
      <c r="AK16" s="99" t="e">
        <f>'C завтраками| Bed and breakfast'!#REF!</f>
        <v>#REF!</v>
      </c>
      <c r="AL16" s="99" t="e">
        <f>'C завтраками| Bed and breakfast'!#REF!</f>
        <v>#REF!</v>
      </c>
      <c r="AM16" s="99" t="e">
        <f>'C завтраками| Bed and breakfast'!#REF!</f>
        <v>#REF!</v>
      </c>
      <c r="AN16" s="99" t="e">
        <f>'C завтраками| Bed and breakfast'!#REF!</f>
        <v>#REF!</v>
      </c>
      <c r="AO16" s="99" t="e">
        <f>'C завтраками| Bed and breakfast'!#REF!</f>
        <v>#REF!</v>
      </c>
      <c r="AP16" s="99" t="e">
        <f>'C завтраками| Bed and breakfast'!#REF!</f>
        <v>#REF!</v>
      </c>
      <c r="AQ16" s="99" t="e">
        <f>'C завтраками| Bed and breakfast'!#REF!</f>
        <v>#REF!</v>
      </c>
      <c r="AR16" s="99" t="e">
        <f>'C завтраками| Bed and breakfast'!#REF!</f>
        <v>#REF!</v>
      </c>
      <c r="AS16" s="99" t="e">
        <f>'C завтраками| Bed and breakfast'!#REF!</f>
        <v>#REF!</v>
      </c>
      <c r="AT16" s="99" t="e">
        <f>'C завтраками| Bed and breakfast'!#REF!</f>
        <v>#REF!</v>
      </c>
      <c r="AU16" s="99" t="e">
        <f>'C завтраками| Bed and breakfast'!#REF!</f>
        <v>#REF!</v>
      </c>
      <c r="AV16" s="99" t="e">
        <f>'C завтраками| Bed and breakfast'!#REF!</f>
        <v>#REF!</v>
      </c>
      <c r="AW16" s="99" t="e">
        <f>'C завтраками| Bed and breakfast'!#REF!</f>
        <v>#REF!</v>
      </c>
      <c r="AX16" s="99" t="e">
        <f>'C завтраками| Bed and breakfast'!#REF!</f>
        <v>#REF!</v>
      </c>
      <c r="AY16" s="99" t="e">
        <f>'C завтраками| Bed and breakfast'!#REF!</f>
        <v>#REF!</v>
      </c>
      <c r="AZ16" s="99" t="e">
        <f>'C завтраками| Bed and breakfast'!#REF!</f>
        <v>#REF!</v>
      </c>
      <c r="BA16" s="99" t="e">
        <f>'C завтраками| Bed and breakfast'!#REF!</f>
        <v>#REF!</v>
      </c>
      <c r="BB16" s="99" t="e">
        <f>'C завтраками| Bed and breakfast'!#REF!</f>
        <v>#REF!</v>
      </c>
      <c r="BC16" s="99" t="e">
        <f>'C завтраками| Bed and breakfast'!#REF!</f>
        <v>#REF!</v>
      </c>
      <c r="BD16" s="99" t="e">
        <f>'C завтраками| Bed and breakfast'!#REF!</f>
        <v>#REF!</v>
      </c>
      <c r="BE16" s="99" t="e">
        <f>'C завтраками| Bed and breakfast'!#REF!</f>
        <v>#REF!</v>
      </c>
      <c r="BF16" s="99" t="e">
        <f>'C завтраками| Bed and breakfast'!#REF!</f>
        <v>#REF!</v>
      </c>
      <c r="BG16" s="99" t="e">
        <f>'C завтраками| Bed and breakfast'!#REF!</f>
        <v>#REF!</v>
      </c>
      <c r="BH16" s="99" t="e">
        <f>'C завтраками| Bed and breakfast'!#REF!</f>
        <v>#REF!</v>
      </c>
      <c r="BI16" s="99" t="e">
        <f>'C завтраками| Bed and breakfast'!#REF!</f>
        <v>#REF!</v>
      </c>
      <c r="BJ16" s="99" t="e">
        <f>'C завтраками| Bed and breakfast'!#REF!</f>
        <v>#REF!</v>
      </c>
      <c r="BK16" s="99" t="e">
        <f>'C завтраками| Bed and breakfast'!#REF!</f>
        <v>#REF!</v>
      </c>
      <c r="BL16" s="99" t="e">
        <f>'C завтраками| Bed and breakfast'!#REF!</f>
        <v>#REF!</v>
      </c>
      <c r="BM16" s="99" t="e">
        <f>'C завтраками| Bed and breakfast'!#REF!</f>
        <v>#REF!</v>
      </c>
      <c r="BN16" s="99" t="e">
        <f>'C завтраками| Bed and breakfast'!#REF!</f>
        <v>#REF!</v>
      </c>
      <c r="BO16" s="99" t="e">
        <f>'C завтраками| Bed and breakfast'!#REF!</f>
        <v>#REF!</v>
      </c>
      <c r="BP16" s="99" t="e">
        <f>'C завтраками| Bed and breakfast'!#REF!</f>
        <v>#REF!</v>
      </c>
      <c r="BQ16" s="99" t="e">
        <f>'C завтраками| Bed and breakfast'!#REF!</f>
        <v>#REF!</v>
      </c>
      <c r="BR16" s="99" t="e">
        <f>'C завтраками| Bed and breakfast'!#REF!</f>
        <v>#REF!</v>
      </c>
      <c r="BS16" s="99" t="e">
        <f>'C завтраками| Bed and breakfast'!#REF!</f>
        <v>#REF!</v>
      </c>
      <c r="BT16" s="99" t="e">
        <f>'C завтраками| Bed and breakfast'!#REF!</f>
        <v>#REF!</v>
      </c>
      <c r="BU16" s="99" t="e">
        <f>'C завтраками| Bed and breakfast'!#REF!</f>
        <v>#REF!</v>
      </c>
      <c r="BV16" s="99" t="e">
        <f>'C завтраками| Bed and breakfast'!#REF!</f>
        <v>#REF!</v>
      </c>
      <c r="BW16" s="99" t="e">
        <f>'C завтраками| Bed and breakfast'!#REF!</f>
        <v>#REF!</v>
      </c>
      <c r="BX16" s="99" t="e">
        <f>'C завтраками| Bed and breakfast'!#REF!</f>
        <v>#REF!</v>
      </c>
      <c r="BY16" s="99" t="e">
        <f>'C завтраками| Bed and breakfast'!#REF!</f>
        <v>#REF!</v>
      </c>
      <c r="BZ16" s="99" t="e">
        <f>'C завтраками| Bed and breakfast'!#REF!</f>
        <v>#REF!</v>
      </c>
      <c r="CA16" s="99" t="e">
        <f>'C завтраками| Bed and breakfast'!#REF!</f>
        <v>#REF!</v>
      </c>
      <c r="CB16" s="99" t="e">
        <f>'C завтраками| Bed and breakfast'!#REF!</f>
        <v>#REF!</v>
      </c>
    </row>
    <row r="17" spans="1:80" s="104" customFormat="1" ht="10.35" customHeight="1" x14ac:dyDescent="0.2">
      <c r="A17" s="98">
        <v>2</v>
      </c>
      <c r="B17" s="99" t="e">
        <f>'C завтраками| Bed and breakfast'!#REF!</f>
        <v>#REF!</v>
      </c>
      <c r="C17" s="99" t="e">
        <f>'C завтраками| Bed and breakfast'!#REF!</f>
        <v>#REF!</v>
      </c>
      <c r="D17" s="99" t="e">
        <f>'C завтраками| Bed and breakfast'!#REF!</f>
        <v>#REF!</v>
      </c>
      <c r="E17" s="99" t="e">
        <f>'C завтраками| Bed and breakfast'!#REF!</f>
        <v>#REF!</v>
      </c>
      <c r="F17" s="99" t="e">
        <f>'C завтраками| Bed and breakfast'!#REF!</f>
        <v>#REF!</v>
      </c>
      <c r="G17" s="99" t="e">
        <f>'C завтраками| Bed and breakfast'!#REF!</f>
        <v>#REF!</v>
      </c>
      <c r="H17" s="99" t="e">
        <f>'C завтраками| Bed and breakfast'!#REF!</f>
        <v>#REF!</v>
      </c>
      <c r="I17" s="99" t="e">
        <f>'C завтраками| Bed and breakfast'!#REF!</f>
        <v>#REF!</v>
      </c>
      <c r="J17" s="99" t="e">
        <f>'C завтраками| Bed and breakfast'!#REF!</f>
        <v>#REF!</v>
      </c>
      <c r="K17" s="99" t="e">
        <f>'C завтраками| Bed and breakfast'!#REF!</f>
        <v>#REF!</v>
      </c>
      <c r="L17" s="99" t="e">
        <f>'C завтраками| Bed and breakfast'!#REF!</f>
        <v>#REF!</v>
      </c>
      <c r="M17" s="99" t="e">
        <f>'C завтраками| Bed and breakfast'!#REF!</f>
        <v>#REF!</v>
      </c>
      <c r="N17" s="99" t="e">
        <f>'C завтраками| Bed and breakfast'!#REF!</f>
        <v>#REF!</v>
      </c>
      <c r="O17" s="99" t="e">
        <f>'C завтраками| Bed and breakfast'!#REF!</f>
        <v>#REF!</v>
      </c>
      <c r="P17" s="99" t="e">
        <f>'C завтраками| Bed and breakfast'!#REF!</f>
        <v>#REF!</v>
      </c>
      <c r="Q17" s="99" t="e">
        <f>'C завтраками| Bed and breakfast'!#REF!</f>
        <v>#REF!</v>
      </c>
      <c r="R17" s="99" t="e">
        <f>'C завтраками| Bed and breakfast'!#REF!</f>
        <v>#REF!</v>
      </c>
      <c r="S17" s="99" t="e">
        <f>'C завтраками| Bed and breakfast'!#REF!</f>
        <v>#REF!</v>
      </c>
      <c r="T17" s="99" t="e">
        <f>'C завтраками| Bed and breakfast'!#REF!</f>
        <v>#REF!</v>
      </c>
      <c r="U17" s="99" t="e">
        <f>'C завтраками| Bed and breakfast'!#REF!</f>
        <v>#REF!</v>
      </c>
      <c r="V17" s="99" t="e">
        <f>'C завтраками| Bed and breakfast'!#REF!</f>
        <v>#REF!</v>
      </c>
      <c r="W17" s="99" t="e">
        <f>'C завтраками| Bed and breakfast'!#REF!</f>
        <v>#REF!</v>
      </c>
      <c r="X17" s="99" t="e">
        <f>'C завтраками| Bed and breakfast'!#REF!</f>
        <v>#REF!</v>
      </c>
      <c r="Y17" s="99" t="e">
        <f>'C завтраками| Bed and breakfast'!#REF!</f>
        <v>#REF!</v>
      </c>
      <c r="Z17" s="99" t="e">
        <f>'C завтраками| Bed and breakfast'!#REF!</f>
        <v>#REF!</v>
      </c>
      <c r="AA17" s="99" t="e">
        <f>'C завтраками| Bed and breakfast'!#REF!</f>
        <v>#REF!</v>
      </c>
      <c r="AB17" s="99" t="e">
        <f>'C завтраками| Bed and breakfast'!#REF!</f>
        <v>#REF!</v>
      </c>
      <c r="AC17" s="99" t="e">
        <f>'C завтраками| Bed and breakfast'!#REF!</f>
        <v>#REF!</v>
      </c>
      <c r="AD17" s="99" t="e">
        <f>'C завтраками| Bed and breakfast'!#REF!</f>
        <v>#REF!</v>
      </c>
      <c r="AE17" s="99" t="e">
        <f>'C завтраками| Bed and breakfast'!#REF!</f>
        <v>#REF!</v>
      </c>
      <c r="AF17" s="99" t="e">
        <f>'C завтраками| Bed and breakfast'!#REF!</f>
        <v>#REF!</v>
      </c>
      <c r="AG17" s="99" t="e">
        <f>'C завтраками| Bed and breakfast'!#REF!</f>
        <v>#REF!</v>
      </c>
      <c r="AH17" s="99" t="e">
        <f>'C завтраками| Bed and breakfast'!#REF!</f>
        <v>#REF!</v>
      </c>
      <c r="AI17" s="99" t="e">
        <f>'C завтраками| Bed and breakfast'!#REF!</f>
        <v>#REF!</v>
      </c>
      <c r="AJ17" s="99" t="e">
        <f>'C завтраками| Bed and breakfast'!#REF!</f>
        <v>#REF!</v>
      </c>
      <c r="AK17" s="99" t="e">
        <f>'C завтраками| Bed and breakfast'!#REF!</f>
        <v>#REF!</v>
      </c>
      <c r="AL17" s="99" t="e">
        <f>'C завтраками| Bed and breakfast'!#REF!</f>
        <v>#REF!</v>
      </c>
      <c r="AM17" s="99" t="e">
        <f>'C завтраками| Bed and breakfast'!#REF!</f>
        <v>#REF!</v>
      </c>
      <c r="AN17" s="99" t="e">
        <f>'C завтраками| Bed and breakfast'!#REF!</f>
        <v>#REF!</v>
      </c>
      <c r="AO17" s="99" t="e">
        <f>'C завтраками| Bed and breakfast'!#REF!</f>
        <v>#REF!</v>
      </c>
      <c r="AP17" s="99" t="e">
        <f>'C завтраками| Bed and breakfast'!#REF!</f>
        <v>#REF!</v>
      </c>
      <c r="AQ17" s="99" t="e">
        <f>'C завтраками| Bed and breakfast'!#REF!</f>
        <v>#REF!</v>
      </c>
      <c r="AR17" s="99" t="e">
        <f>'C завтраками| Bed and breakfast'!#REF!</f>
        <v>#REF!</v>
      </c>
      <c r="AS17" s="99" t="e">
        <f>'C завтраками| Bed and breakfast'!#REF!</f>
        <v>#REF!</v>
      </c>
      <c r="AT17" s="99" t="e">
        <f>'C завтраками| Bed and breakfast'!#REF!</f>
        <v>#REF!</v>
      </c>
      <c r="AU17" s="99" t="e">
        <f>'C завтраками| Bed and breakfast'!#REF!</f>
        <v>#REF!</v>
      </c>
      <c r="AV17" s="99" t="e">
        <f>'C завтраками| Bed and breakfast'!#REF!</f>
        <v>#REF!</v>
      </c>
      <c r="AW17" s="99" t="e">
        <f>'C завтраками| Bed and breakfast'!#REF!</f>
        <v>#REF!</v>
      </c>
      <c r="AX17" s="99" t="e">
        <f>'C завтраками| Bed and breakfast'!#REF!</f>
        <v>#REF!</v>
      </c>
      <c r="AY17" s="99" t="e">
        <f>'C завтраками| Bed and breakfast'!#REF!</f>
        <v>#REF!</v>
      </c>
      <c r="AZ17" s="99" t="e">
        <f>'C завтраками| Bed and breakfast'!#REF!</f>
        <v>#REF!</v>
      </c>
      <c r="BA17" s="99" t="e">
        <f>'C завтраками| Bed and breakfast'!#REF!</f>
        <v>#REF!</v>
      </c>
      <c r="BB17" s="99" t="e">
        <f>'C завтраками| Bed and breakfast'!#REF!</f>
        <v>#REF!</v>
      </c>
      <c r="BC17" s="99" t="e">
        <f>'C завтраками| Bed and breakfast'!#REF!</f>
        <v>#REF!</v>
      </c>
      <c r="BD17" s="99" t="e">
        <f>'C завтраками| Bed and breakfast'!#REF!</f>
        <v>#REF!</v>
      </c>
      <c r="BE17" s="99" t="e">
        <f>'C завтраками| Bed and breakfast'!#REF!</f>
        <v>#REF!</v>
      </c>
      <c r="BF17" s="99" t="e">
        <f>'C завтраками| Bed and breakfast'!#REF!</f>
        <v>#REF!</v>
      </c>
      <c r="BG17" s="99" t="e">
        <f>'C завтраками| Bed and breakfast'!#REF!</f>
        <v>#REF!</v>
      </c>
      <c r="BH17" s="99" t="e">
        <f>'C завтраками| Bed and breakfast'!#REF!</f>
        <v>#REF!</v>
      </c>
      <c r="BI17" s="99" t="e">
        <f>'C завтраками| Bed and breakfast'!#REF!</f>
        <v>#REF!</v>
      </c>
      <c r="BJ17" s="99" t="e">
        <f>'C завтраками| Bed and breakfast'!#REF!</f>
        <v>#REF!</v>
      </c>
      <c r="BK17" s="99" t="e">
        <f>'C завтраками| Bed and breakfast'!#REF!</f>
        <v>#REF!</v>
      </c>
      <c r="BL17" s="99" t="e">
        <f>'C завтраками| Bed and breakfast'!#REF!</f>
        <v>#REF!</v>
      </c>
      <c r="BM17" s="99" t="e">
        <f>'C завтраками| Bed and breakfast'!#REF!</f>
        <v>#REF!</v>
      </c>
      <c r="BN17" s="99" t="e">
        <f>'C завтраками| Bed and breakfast'!#REF!</f>
        <v>#REF!</v>
      </c>
      <c r="BO17" s="99" t="e">
        <f>'C завтраками| Bed and breakfast'!#REF!</f>
        <v>#REF!</v>
      </c>
      <c r="BP17" s="99" t="e">
        <f>'C завтраками| Bed and breakfast'!#REF!</f>
        <v>#REF!</v>
      </c>
      <c r="BQ17" s="99" t="e">
        <f>'C завтраками| Bed and breakfast'!#REF!</f>
        <v>#REF!</v>
      </c>
      <c r="BR17" s="99" t="e">
        <f>'C завтраками| Bed and breakfast'!#REF!</f>
        <v>#REF!</v>
      </c>
      <c r="BS17" s="99" t="e">
        <f>'C завтраками| Bed and breakfast'!#REF!</f>
        <v>#REF!</v>
      </c>
      <c r="BT17" s="99" t="e">
        <f>'C завтраками| Bed and breakfast'!#REF!</f>
        <v>#REF!</v>
      </c>
      <c r="BU17" s="99" t="e">
        <f>'C завтраками| Bed and breakfast'!#REF!</f>
        <v>#REF!</v>
      </c>
      <c r="BV17" s="99" t="e">
        <f>'C завтраками| Bed and breakfast'!#REF!</f>
        <v>#REF!</v>
      </c>
      <c r="BW17" s="99" t="e">
        <f>'C завтраками| Bed and breakfast'!#REF!</f>
        <v>#REF!</v>
      </c>
      <c r="BX17" s="99" t="e">
        <f>'C завтраками| Bed and breakfast'!#REF!</f>
        <v>#REF!</v>
      </c>
      <c r="BY17" s="99" t="e">
        <f>'C завтраками| Bed and breakfast'!#REF!</f>
        <v>#REF!</v>
      </c>
      <c r="BZ17" s="99" t="e">
        <f>'C завтраками| Bed and breakfast'!#REF!</f>
        <v>#REF!</v>
      </c>
      <c r="CA17" s="99" t="e">
        <f>'C завтраками| Bed and breakfast'!#REF!</f>
        <v>#REF!</v>
      </c>
      <c r="CB17" s="99" t="e">
        <f>'C завтраками| Bed and breakfast'!#REF!</f>
        <v>#REF!</v>
      </c>
    </row>
    <row r="18" spans="1:80" s="104" customFormat="1" ht="10.35" customHeight="1" x14ac:dyDescent="0.2">
      <c r="A18" s="97" t="s">
        <v>139</v>
      </c>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99"/>
      <c r="BO18" s="99"/>
      <c r="BP18" s="99"/>
      <c r="BQ18" s="99"/>
      <c r="BR18" s="99"/>
      <c r="BS18" s="99"/>
      <c r="BT18" s="99"/>
      <c r="BU18" s="99"/>
      <c r="BV18" s="99"/>
      <c r="BW18" s="99"/>
      <c r="BX18" s="99"/>
      <c r="BY18" s="99"/>
      <c r="BZ18" s="99"/>
      <c r="CA18" s="99"/>
      <c r="CB18" s="99"/>
    </row>
    <row r="19" spans="1:80" s="104" customFormat="1" ht="10.35" customHeight="1" x14ac:dyDescent="0.2">
      <c r="A19" s="98" t="s">
        <v>78</v>
      </c>
      <c r="B19" s="99" t="e">
        <f>'C завтраками| Bed and breakfast'!#REF!</f>
        <v>#REF!</v>
      </c>
      <c r="C19" s="99" t="e">
        <f>'C завтраками| Bed and breakfast'!#REF!</f>
        <v>#REF!</v>
      </c>
      <c r="D19" s="99" t="e">
        <f>'C завтраками| Bed and breakfast'!#REF!</f>
        <v>#REF!</v>
      </c>
      <c r="E19" s="99" t="e">
        <f>'C завтраками| Bed and breakfast'!#REF!</f>
        <v>#REF!</v>
      </c>
      <c r="F19" s="99" t="e">
        <f>'C завтраками| Bed and breakfast'!#REF!</f>
        <v>#REF!</v>
      </c>
      <c r="G19" s="99" t="e">
        <f>'C завтраками| Bed and breakfast'!#REF!</f>
        <v>#REF!</v>
      </c>
      <c r="H19" s="99" t="e">
        <f>'C завтраками| Bed and breakfast'!#REF!</f>
        <v>#REF!</v>
      </c>
      <c r="I19" s="99" t="e">
        <f>'C завтраками| Bed and breakfast'!#REF!</f>
        <v>#REF!</v>
      </c>
      <c r="J19" s="99" t="e">
        <f>'C завтраками| Bed and breakfast'!#REF!</f>
        <v>#REF!</v>
      </c>
      <c r="K19" s="99" t="e">
        <f>'C завтраками| Bed and breakfast'!#REF!</f>
        <v>#REF!</v>
      </c>
      <c r="L19" s="99" t="e">
        <f>'C завтраками| Bed and breakfast'!#REF!</f>
        <v>#REF!</v>
      </c>
      <c r="M19" s="99" t="e">
        <f>'C завтраками| Bed and breakfast'!#REF!</f>
        <v>#REF!</v>
      </c>
      <c r="N19" s="99" t="e">
        <f>'C завтраками| Bed and breakfast'!#REF!</f>
        <v>#REF!</v>
      </c>
      <c r="O19" s="99" t="e">
        <f>'C завтраками| Bed and breakfast'!#REF!</f>
        <v>#REF!</v>
      </c>
      <c r="P19" s="99" t="e">
        <f>'C завтраками| Bed and breakfast'!#REF!</f>
        <v>#REF!</v>
      </c>
      <c r="Q19" s="99" t="e">
        <f>'C завтраками| Bed and breakfast'!#REF!</f>
        <v>#REF!</v>
      </c>
      <c r="R19" s="99" t="e">
        <f>'C завтраками| Bed and breakfast'!#REF!</f>
        <v>#REF!</v>
      </c>
      <c r="S19" s="99" t="e">
        <f>'C завтраками| Bed and breakfast'!#REF!</f>
        <v>#REF!</v>
      </c>
      <c r="T19" s="99" t="e">
        <f>'C завтраками| Bed and breakfast'!#REF!</f>
        <v>#REF!</v>
      </c>
      <c r="U19" s="99" t="e">
        <f>'C завтраками| Bed and breakfast'!#REF!</f>
        <v>#REF!</v>
      </c>
      <c r="V19" s="99" t="e">
        <f>'C завтраками| Bed and breakfast'!#REF!</f>
        <v>#REF!</v>
      </c>
      <c r="W19" s="99" t="e">
        <f>'C завтраками| Bed and breakfast'!#REF!</f>
        <v>#REF!</v>
      </c>
      <c r="X19" s="99" t="e">
        <f>'C завтраками| Bed and breakfast'!#REF!</f>
        <v>#REF!</v>
      </c>
      <c r="Y19" s="99" t="e">
        <f>'C завтраками| Bed and breakfast'!#REF!</f>
        <v>#REF!</v>
      </c>
      <c r="Z19" s="99" t="e">
        <f>'C завтраками| Bed and breakfast'!#REF!</f>
        <v>#REF!</v>
      </c>
      <c r="AA19" s="99" t="e">
        <f>'C завтраками| Bed and breakfast'!#REF!</f>
        <v>#REF!</v>
      </c>
      <c r="AB19" s="99" t="e">
        <f>'C завтраками| Bed and breakfast'!#REF!</f>
        <v>#REF!</v>
      </c>
      <c r="AC19" s="99" t="e">
        <f>'C завтраками| Bed and breakfast'!#REF!</f>
        <v>#REF!</v>
      </c>
      <c r="AD19" s="99" t="e">
        <f>'C завтраками| Bed and breakfast'!#REF!</f>
        <v>#REF!</v>
      </c>
      <c r="AE19" s="99" t="e">
        <f>'C завтраками| Bed and breakfast'!#REF!</f>
        <v>#REF!</v>
      </c>
      <c r="AF19" s="99" t="e">
        <f>'C завтраками| Bed and breakfast'!#REF!</f>
        <v>#REF!</v>
      </c>
      <c r="AG19" s="99" t="e">
        <f>'C завтраками| Bed and breakfast'!#REF!</f>
        <v>#REF!</v>
      </c>
      <c r="AH19" s="99" t="e">
        <f>'C завтраками| Bed and breakfast'!#REF!</f>
        <v>#REF!</v>
      </c>
      <c r="AI19" s="99" t="e">
        <f>'C завтраками| Bed and breakfast'!#REF!</f>
        <v>#REF!</v>
      </c>
      <c r="AJ19" s="99" t="e">
        <f>'C завтраками| Bed and breakfast'!#REF!</f>
        <v>#REF!</v>
      </c>
      <c r="AK19" s="99" t="e">
        <f>'C завтраками| Bed and breakfast'!#REF!</f>
        <v>#REF!</v>
      </c>
      <c r="AL19" s="99" t="e">
        <f>'C завтраками| Bed and breakfast'!#REF!</f>
        <v>#REF!</v>
      </c>
      <c r="AM19" s="99" t="e">
        <f>'C завтраками| Bed and breakfast'!#REF!</f>
        <v>#REF!</v>
      </c>
      <c r="AN19" s="99" t="e">
        <f>'C завтраками| Bed and breakfast'!#REF!</f>
        <v>#REF!</v>
      </c>
      <c r="AO19" s="99" t="e">
        <f>'C завтраками| Bed and breakfast'!#REF!</f>
        <v>#REF!</v>
      </c>
      <c r="AP19" s="99" t="e">
        <f>'C завтраками| Bed and breakfast'!#REF!</f>
        <v>#REF!</v>
      </c>
      <c r="AQ19" s="99" t="e">
        <f>'C завтраками| Bed and breakfast'!#REF!</f>
        <v>#REF!</v>
      </c>
      <c r="AR19" s="99" t="e">
        <f>'C завтраками| Bed and breakfast'!#REF!</f>
        <v>#REF!</v>
      </c>
      <c r="AS19" s="99" t="e">
        <f>'C завтраками| Bed and breakfast'!#REF!</f>
        <v>#REF!</v>
      </c>
      <c r="AT19" s="99" t="e">
        <f>'C завтраками| Bed and breakfast'!#REF!</f>
        <v>#REF!</v>
      </c>
      <c r="AU19" s="99" t="e">
        <f>'C завтраками| Bed and breakfast'!#REF!</f>
        <v>#REF!</v>
      </c>
      <c r="AV19" s="99" t="e">
        <f>'C завтраками| Bed and breakfast'!#REF!</f>
        <v>#REF!</v>
      </c>
      <c r="AW19" s="99" t="e">
        <f>'C завтраками| Bed and breakfast'!#REF!</f>
        <v>#REF!</v>
      </c>
      <c r="AX19" s="99" t="e">
        <f>'C завтраками| Bed and breakfast'!#REF!</f>
        <v>#REF!</v>
      </c>
      <c r="AY19" s="99" t="e">
        <f>'C завтраками| Bed and breakfast'!#REF!</f>
        <v>#REF!</v>
      </c>
      <c r="AZ19" s="99" t="e">
        <f>'C завтраками| Bed and breakfast'!#REF!</f>
        <v>#REF!</v>
      </c>
      <c r="BA19" s="99" t="e">
        <f>'C завтраками| Bed and breakfast'!#REF!</f>
        <v>#REF!</v>
      </c>
      <c r="BB19" s="99" t="e">
        <f>'C завтраками| Bed and breakfast'!#REF!</f>
        <v>#REF!</v>
      </c>
      <c r="BC19" s="99" t="e">
        <f>'C завтраками| Bed and breakfast'!#REF!</f>
        <v>#REF!</v>
      </c>
      <c r="BD19" s="99" t="e">
        <f>'C завтраками| Bed and breakfast'!#REF!</f>
        <v>#REF!</v>
      </c>
      <c r="BE19" s="99" t="e">
        <f>'C завтраками| Bed and breakfast'!#REF!</f>
        <v>#REF!</v>
      </c>
      <c r="BF19" s="99" t="e">
        <f>'C завтраками| Bed and breakfast'!#REF!</f>
        <v>#REF!</v>
      </c>
      <c r="BG19" s="99" t="e">
        <f>'C завтраками| Bed and breakfast'!#REF!</f>
        <v>#REF!</v>
      </c>
      <c r="BH19" s="99" t="e">
        <f>'C завтраками| Bed and breakfast'!#REF!</f>
        <v>#REF!</v>
      </c>
      <c r="BI19" s="99" t="e">
        <f>'C завтраками| Bed and breakfast'!#REF!</f>
        <v>#REF!</v>
      </c>
      <c r="BJ19" s="99" t="e">
        <f>'C завтраками| Bed and breakfast'!#REF!</f>
        <v>#REF!</v>
      </c>
      <c r="BK19" s="99" t="e">
        <f>'C завтраками| Bed and breakfast'!#REF!</f>
        <v>#REF!</v>
      </c>
      <c r="BL19" s="99" t="e">
        <f>'C завтраками| Bed and breakfast'!#REF!</f>
        <v>#REF!</v>
      </c>
      <c r="BM19" s="99" t="e">
        <f>'C завтраками| Bed and breakfast'!#REF!</f>
        <v>#REF!</v>
      </c>
      <c r="BN19" s="99" t="e">
        <f>'C завтраками| Bed and breakfast'!#REF!</f>
        <v>#REF!</v>
      </c>
      <c r="BO19" s="99" t="e">
        <f>'C завтраками| Bed and breakfast'!#REF!</f>
        <v>#REF!</v>
      </c>
      <c r="BP19" s="99" t="e">
        <f>'C завтраками| Bed and breakfast'!#REF!</f>
        <v>#REF!</v>
      </c>
      <c r="BQ19" s="99" t="e">
        <f>'C завтраками| Bed and breakfast'!#REF!</f>
        <v>#REF!</v>
      </c>
      <c r="BR19" s="99" t="e">
        <f>'C завтраками| Bed and breakfast'!#REF!</f>
        <v>#REF!</v>
      </c>
      <c r="BS19" s="99" t="e">
        <f>'C завтраками| Bed and breakfast'!#REF!</f>
        <v>#REF!</v>
      </c>
      <c r="BT19" s="99" t="e">
        <f>'C завтраками| Bed and breakfast'!#REF!</f>
        <v>#REF!</v>
      </c>
      <c r="BU19" s="99" t="e">
        <f>'C завтраками| Bed and breakfast'!#REF!</f>
        <v>#REF!</v>
      </c>
      <c r="BV19" s="99" t="e">
        <f>'C завтраками| Bed and breakfast'!#REF!</f>
        <v>#REF!</v>
      </c>
      <c r="BW19" s="99" t="e">
        <f>'C завтраками| Bed and breakfast'!#REF!</f>
        <v>#REF!</v>
      </c>
      <c r="BX19" s="99" t="e">
        <f>'C завтраками| Bed and breakfast'!#REF!</f>
        <v>#REF!</v>
      </c>
      <c r="BY19" s="99" t="e">
        <f>'C завтраками| Bed and breakfast'!#REF!</f>
        <v>#REF!</v>
      </c>
      <c r="BZ19" s="99" t="e">
        <f>'C завтраками| Bed and breakfast'!#REF!</f>
        <v>#REF!</v>
      </c>
      <c r="CA19" s="99" t="e">
        <f>'C завтраками| Bed and breakfast'!#REF!</f>
        <v>#REF!</v>
      </c>
      <c r="CB19" s="99" t="e">
        <f>'C завтраками| Bed and breakfast'!#REF!</f>
        <v>#REF!</v>
      </c>
    </row>
    <row r="20" spans="1:80" s="104" customFormat="1" ht="10.35" customHeight="1" x14ac:dyDescent="0.2">
      <c r="A20" s="97" t="s">
        <v>138</v>
      </c>
      <c r="B20" s="99"/>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99"/>
      <c r="BX20" s="99"/>
      <c r="BY20" s="99"/>
      <c r="BZ20" s="99"/>
      <c r="CA20" s="99"/>
      <c r="CB20" s="99"/>
    </row>
    <row r="21" spans="1:80" s="104" customFormat="1" ht="9.6" customHeight="1" x14ac:dyDescent="0.2">
      <c r="A21" s="98" t="s">
        <v>67</v>
      </c>
      <c r="B21" s="99" t="e">
        <f>'C завтраками| Bed and breakfast'!#REF!</f>
        <v>#REF!</v>
      </c>
      <c r="C21" s="99" t="e">
        <f>'C завтраками| Bed and breakfast'!#REF!</f>
        <v>#REF!</v>
      </c>
      <c r="D21" s="99" t="e">
        <f>'C завтраками| Bed and breakfast'!#REF!</f>
        <v>#REF!</v>
      </c>
      <c r="E21" s="99" t="e">
        <f>'C завтраками| Bed and breakfast'!#REF!</f>
        <v>#REF!</v>
      </c>
      <c r="F21" s="99" t="e">
        <f>'C завтраками| Bed and breakfast'!#REF!</f>
        <v>#REF!</v>
      </c>
      <c r="G21" s="99" t="e">
        <f>'C завтраками| Bed and breakfast'!#REF!</f>
        <v>#REF!</v>
      </c>
      <c r="H21" s="99" t="e">
        <f>'C завтраками| Bed and breakfast'!#REF!</f>
        <v>#REF!</v>
      </c>
      <c r="I21" s="99" t="e">
        <f>'C завтраками| Bed and breakfast'!#REF!</f>
        <v>#REF!</v>
      </c>
      <c r="J21" s="99" t="e">
        <f>'C завтраками| Bed and breakfast'!#REF!</f>
        <v>#REF!</v>
      </c>
      <c r="K21" s="99" t="e">
        <f>'C завтраками| Bed and breakfast'!#REF!</f>
        <v>#REF!</v>
      </c>
      <c r="L21" s="99" t="e">
        <f>'C завтраками| Bed and breakfast'!#REF!</f>
        <v>#REF!</v>
      </c>
      <c r="M21" s="99" t="e">
        <f>'C завтраками| Bed and breakfast'!#REF!</f>
        <v>#REF!</v>
      </c>
      <c r="N21" s="99" t="e">
        <f>'C завтраками| Bed and breakfast'!#REF!</f>
        <v>#REF!</v>
      </c>
      <c r="O21" s="99" t="e">
        <f>'C завтраками| Bed and breakfast'!#REF!</f>
        <v>#REF!</v>
      </c>
      <c r="P21" s="99" t="e">
        <f>'C завтраками| Bed and breakfast'!#REF!</f>
        <v>#REF!</v>
      </c>
      <c r="Q21" s="99" t="e">
        <f>'C завтраками| Bed and breakfast'!#REF!</f>
        <v>#REF!</v>
      </c>
      <c r="R21" s="99" t="e">
        <f>'C завтраками| Bed and breakfast'!#REF!</f>
        <v>#REF!</v>
      </c>
      <c r="S21" s="99" t="e">
        <f>'C завтраками| Bed and breakfast'!#REF!</f>
        <v>#REF!</v>
      </c>
      <c r="T21" s="99" t="e">
        <f>'C завтраками| Bed and breakfast'!#REF!</f>
        <v>#REF!</v>
      </c>
      <c r="U21" s="99" t="e">
        <f>'C завтраками| Bed and breakfast'!#REF!</f>
        <v>#REF!</v>
      </c>
      <c r="V21" s="99" t="e">
        <f>'C завтраками| Bed and breakfast'!#REF!</f>
        <v>#REF!</v>
      </c>
      <c r="W21" s="99" t="e">
        <f>'C завтраками| Bed and breakfast'!#REF!</f>
        <v>#REF!</v>
      </c>
      <c r="X21" s="99" t="e">
        <f>'C завтраками| Bed and breakfast'!#REF!</f>
        <v>#REF!</v>
      </c>
      <c r="Y21" s="99" t="e">
        <f>'C завтраками| Bed and breakfast'!#REF!</f>
        <v>#REF!</v>
      </c>
      <c r="Z21" s="99" t="e">
        <f>'C завтраками| Bed and breakfast'!#REF!</f>
        <v>#REF!</v>
      </c>
      <c r="AA21" s="99" t="e">
        <f>'C завтраками| Bed and breakfast'!#REF!</f>
        <v>#REF!</v>
      </c>
      <c r="AB21" s="99" t="e">
        <f>'C завтраками| Bed and breakfast'!#REF!</f>
        <v>#REF!</v>
      </c>
      <c r="AC21" s="99" t="e">
        <f>'C завтраками| Bed and breakfast'!#REF!</f>
        <v>#REF!</v>
      </c>
      <c r="AD21" s="99" t="e">
        <f>'C завтраками| Bed and breakfast'!#REF!</f>
        <v>#REF!</v>
      </c>
      <c r="AE21" s="99" t="e">
        <f>'C завтраками| Bed and breakfast'!#REF!</f>
        <v>#REF!</v>
      </c>
      <c r="AF21" s="99" t="e">
        <f>'C завтраками| Bed and breakfast'!#REF!</f>
        <v>#REF!</v>
      </c>
      <c r="AG21" s="99" t="e">
        <f>'C завтраками| Bed and breakfast'!#REF!</f>
        <v>#REF!</v>
      </c>
      <c r="AH21" s="99" t="e">
        <f>'C завтраками| Bed and breakfast'!#REF!</f>
        <v>#REF!</v>
      </c>
      <c r="AI21" s="99" t="e">
        <f>'C завтраками| Bed and breakfast'!#REF!</f>
        <v>#REF!</v>
      </c>
      <c r="AJ21" s="99" t="e">
        <f>'C завтраками| Bed and breakfast'!#REF!</f>
        <v>#REF!</v>
      </c>
      <c r="AK21" s="99" t="e">
        <f>'C завтраками| Bed and breakfast'!#REF!</f>
        <v>#REF!</v>
      </c>
      <c r="AL21" s="99" t="e">
        <f>'C завтраками| Bed and breakfast'!#REF!</f>
        <v>#REF!</v>
      </c>
      <c r="AM21" s="99" t="e">
        <f>'C завтраками| Bed and breakfast'!#REF!</f>
        <v>#REF!</v>
      </c>
      <c r="AN21" s="99" t="e">
        <f>'C завтраками| Bed and breakfast'!#REF!</f>
        <v>#REF!</v>
      </c>
      <c r="AO21" s="99" t="e">
        <f>'C завтраками| Bed and breakfast'!#REF!</f>
        <v>#REF!</v>
      </c>
      <c r="AP21" s="99" t="e">
        <f>'C завтраками| Bed and breakfast'!#REF!</f>
        <v>#REF!</v>
      </c>
      <c r="AQ21" s="99" t="e">
        <f>'C завтраками| Bed and breakfast'!#REF!</f>
        <v>#REF!</v>
      </c>
      <c r="AR21" s="99" t="e">
        <f>'C завтраками| Bed and breakfast'!#REF!</f>
        <v>#REF!</v>
      </c>
      <c r="AS21" s="99" t="e">
        <f>'C завтраками| Bed and breakfast'!#REF!</f>
        <v>#REF!</v>
      </c>
      <c r="AT21" s="99" t="e">
        <f>'C завтраками| Bed and breakfast'!#REF!</f>
        <v>#REF!</v>
      </c>
      <c r="AU21" s="99" t="e">
        <f>'C завтраками| Bed and breakfast'!#REF!</f>
        <v>#REF!</v>
      </c>
      <c r="AV21" s="99" t="e">
        <f>'C завтраками| Bed and breakfast'!#REF!</f>
        <v>#REF!</v>
      </c>
      <c r="AW21" s="99" t="e">
        <f>'C завтраками| Bed and breakfast'!#REF!</f>
        <v>#REF!</v>
      </c>
      <c r="AX21" s="99" t="e">
        <f>'C завтраками| Bed and breakfast'!#REF!</f>
        <v>#REF!</v>
      </c>
      <c r="AY21" s="99" t="e">
        <f>'C завтраками| Bed and breakfast'!#REF!</f>
        <v>#REF!</v>
      </c>
      <c r="AZ21" s="99" t="e">
        <f>'C завтраками| Bed and breakfast'!#REF!</f>
        <v>#REF!</v>
      </c>
      <c r="BA21" s="99" t="e">
        <f>'C завтраками| Bed and breakfast'!#REF!</f>
        <v>#REF!</v>
      </c>
      <c r="BB21" s="99" t="e">
        <f>'C завтраками| Bed and breakfast'!#REF!</f>
        <v>#REF!</v>
      </c>
      <c r="BC21" s="99" t="e">
        <f>'C завтраками| Bed and breakfast'!#REF!</f>
        <v>#REF!</v>
      </c>
      <c r="BD21" s="99" t="e">
        <f>'C завтраками| Bed and breakfast'!#REF!</f>
        <v>#REF!</v>
      </c>
      <c r="BE21" s="99" t="e">
        <f>'C завтраками| Bed and breakfast'!#REF!</f>
        <v>#REF!</v>
      </c>
      <c r="BF21" s="99" t="e">
        <f>'C завтраками| Bed and breakfast'!#REF!</f>
        <v>#REF!</v>
      </c>
      <c r="BG21" s="99" t="e">
        <f>'C завтраками| Bed and breakfast'!#REF!</f>
        <v>#REF!</v>
      </c>
      <c r="BH21" s="99" t="e">
        <f>'C завтраками| Bed and breakfast'!#REF!</f>
        <v>#REF!</v>
      </c>
      <c r="BI21" s="99" t="e">
        <f>'C завтраками| Bed and breakfast'!#REF!</f>
        <v>#REF!</v>
      </c>
      <c r="BJ21" s="99" t="e">
        <f>'C завтраками| Bed and breakfast'!#REF!</f>
        <v>#REF!</v>
      </c>
      <c r="BK21" s="99" t="e">
        <f>'C завтраками| Bed and breakfast'!#REF!</f>
        <v>#REF!</v>
      </c>
      <c r="BL21" s="99" t="e">
        <f>'C завтраками| Bed and breakfast'!#REF!</f>
        <v>#REF!</v>
      </c>
      <c r="BM21" s="99" t="e">
        <f>'C завтраками| Bed and breakfast'!#REF!</f>
        <v>#REF!</v>
      </c>
      <c r="BN21" s="99" t="e">
        <f>'C завтраками| Bed and breakfast'!#REF!</f>
        <v>#REF!</v>
      </c>
      <c r="BO21" s="99" t="e">
        <f>'C завтраками| Bed and breakfast'!#REF!</f>
        <v>#REF!</v>
      </c>
      <c r="BP21" s="99" t="e">
        <f>'C завтраками| Bed and breakfast'!#REF!</f>
        <v>#REF!</v>
      </c>
      <c r="BQ21" s="99" t="e">
        <f>'C завтраками| Bed and breakfast'!#REF!</f>
        <v>#REF!</v>
      </c>
      <c r="BR21" s="99" t="e">
        <f>'C завтраками| Bed and breakfast'!#REF!</f>
        <v>#REF!</v>
      </c>
      <c r="BS21" s="99" t="e">
        <f>'C завтраками| Bed and breakfast'!#REF!</f>
        <v>#REF!</v>
      </c>
      <c r="BT21" s="99" t="e">
        <f>'C завтраками| Bed and breakfast'!#REF!</f>
        <v>#REF!</v>
      </c>
      <c r="BU21" s="99" t="e">
        <f>'C завтраками| Bed and breakfast'!#REF!</f>
        <v>#REF!</v>
      </c>
      <c r="BV21" s="99" t="e">
        <f>'C завтраками| Bed and breakfast'!#REF!</f>
        <v>#REF!</v>
      </c>
      <c r="BW21" s="99" t="e">
        <f>'C завтраками| Bed and breakfast'!#REF!</f>
        <v>#REF!</v>
      </c>
      <c r="BX21" s="99" t="e">
        <f>'C завтраками| Bed and breakfast'!#REF!</f>
        <v>#REF!</v>
      </c>
      <c r="BY21" s="99" t="e">
        <f>'C завтраками| Bed and breakfast'!#REF!</f>
        <v>#REF!</v>
      </c>
      <c r="BZ21" s="99" t="e">
        <f>'C завтраками| Bed and breakfast'!#REF!</f>
        <v>#REF!</v>
      </c>
      <c r="CA21" s="99" t="e">
        <f>'C завтраками| Bed and breakfast'!#REF!</f>
        <v>#REF!</v>
      </c>
      <c r="CB21" s="99" t="e">
        <f>'C завтраками| Bed and breakfast'!#REF!</f>
        <v>#REF!</v>
      </c>
    </row>
    <row r="22" spans="1:80" s="104" customFormat="1" ht="17.25" customHeight="1" x14ac:dyDescent="0.2">
      <c r="A22" s="158"/>
    </row>
    <row r="23" spans="1:80" ht="9.6" customHeight="1" x14ac:dyDescent="0.2">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5"/>
      <c r="BU23" s="65"/>
      <c r="BV23" s="65"/>
      <c r="BW23" s="65"/>
      <c r="BX23" s="65"/>
      <c r="BY23" s="65"/>
      <c r="BZ23" s="65"/>
      <c r="CA23" s="65"/>
      <c r="CB23" s="65"/>
    </row>
    <row r="24" spans="1:80" ht="12.6" customHeight="1" x14ac:dyDescent="0.2">
      <c r="A24" s="157" t="s">
        <v>163</v>
      </c>
      <c r="B24" s="189" t="e">
        <f t="shared" ref="B24:BM25" si="0">B4</f>
        <v>#REF!</v>
      </c>
      <c r="C24" s="189" t="e">
        <f t="shared" si="0"/>
        <v>#REF!</v>
      </c>
      <c r="D24" s="189" t="e">
        <f t="shared" si="0"/>
        <v>#REF!</v>
      </c>
      <c r="E24" s="189" t="e">
        <f t="shared" si="0"/>
        <v>#REF!</v>
      </c>
      <c r="F24" s="189" t="e">
        <f t="shared" si="0"/>
        <v>#REF!</v>
      </c>
      <c r="G24" s="189" t="e">
        <f t="shared" si="0"/>
        <v>#REF!</v>
      </c>
      <c r="H24" s="189" t="e">
        <f t="shared" si="0"/>
        <v>#REF!</v>
      </c>
      <c r="I24" s="189" t="e">
        <f t="shared" si="0"/>
        <v>#REF!</v>
      </c>
      <c r="J24" s="189" t="e">
        <f t="shared" si="0"/>
        <v>#REF!</v>
      </c>
      <c r="K24" s="189" t="e">
        <f t="shared" si="0"/>
        <v>#REF!</v>
      </c>
      <c r="L24" s="189" t="e">
        <f t="shared" si="0"/>
        <v>#REF!</v>
      </c>
      <c r="M24" s="189" t="e">
        <f t="shared" si="0"/>
        <v>#REF!</v>
      </c>
      <c r="N24" s="189" t="e">
        <f t="shared" si="0"/>
        <v>#REF!</v>
      </c>
      <c r="O24" s="189" t="e">
        <f t="shared" si="0"/>
        <v>#REF!</v>
      </c>
      <c r="P24" s="189" t="e">
        <f t="shared" si="0"/>
        <v>#REF!</v>
      </c>
      <c r="Q24" s="189" t="e">
        <f t="shared" si="0"/>
        <v>#REF!</v>
      </c>
      <c r="R24" s="189" t="e">
        <f t="shared" si="0"/>
        <v>#REF!</v>
      </c>
      <c r="S24" s="189" t="e">
        <f t="shared" si="0"/>
        <v>#REF!</v>
      </c>
      <c r="T24" s="189" t="e">
        <f t="shared" si="0"/>
        <v>#REF!</v>
      </c>
      <c r="U24" s="189" t="e">
        <f t="shared" si="0"/>
        <v>#REF!</v>
      </c>
      <c r="V24" s="189" t="e">
        <f t="shared" si="0"/>
        <v>#REF!</v>
      </c>
      <c r="W24" s="189" t="e">
        <f t="shared" si="0"/>
        <v>#REF!</v>
      </c>
      <c r="X24" s="189" t="e">
        <f t="shared" si="0"/>
        <v>#REF!</v>
      </c>
      <c r="Y24" s="189" t="e">
        <f t="shared" si="0"/>
        <v>#REF!</v>
      </c>
      <c r="Z24" s="189" t="e">
        <f t="shared" si="0"/>
        <v>#REF!</v>
      </c>
      <c r="AA24" s="189" t="e">
        <f t="shared" si="0"/>
        <v>#REF!</v>
      </c>
      <c r="AB24" s="189" t="e">
        <f t="shared" si="0"/>
        <v>#REF!</v>
      </c>
      <c r="AC24" s="189" t="e">
        <f t="shared" si="0"/>
        <v>#REF!</v>
      </c>
      <c r="AD24" s="189" t="e">
        <f t="shared" si="0"/>
        <v>#REF!</v>
      </c>
      <c r="AE24" s="189" t="e">
        <f t="shared" si="0"/>
        <v>#REF!</v>
      </c>
      <c r="AF24" s="189" t="e">
        <f t="shared" si="0"/>
        <v>#REF!</v>
      </c>
      <c r="AG24" s="189" t="e">
        <f t="shared" si="0"/>
        <v>#REF!</v>
      </c>
      <c r="AH24" s="189" t="e">
        <f t="shared" si="0"/>
        <v>#REF!</v>
      </c>
      <c r="AI24" s="189" t="e">
        <f t="shared" si="0"/>
        <v>#REF!</v>
      </c>
      <c r="AJ24" s="189" t="e">
        <f t="shared" si="0"/>
        <v>#REF!</v>
      </c>
      <c r="AK24" s="189" t="e">
        <f t="shared" si="0"/>
        <v>#REF!</v>
      </c>
      <c r="AL24" s="189" t="e">
        <f t="shared" si="0"/>
        <v>#REF!</v>
      </c>
      <c r="AM24" s="189" t="e">
        <f t="shared" si="0"/>
        <v>#REF!</v>
      </c>
      <c r="AN24" s="189" t="e">
        <f t="shared" si="0"/>
        <v>#REF!</v>
      </c>
      <c r="AO24" s="189" t="e">
        <f t="shared" si="0"/>
        <v>#REF!</v>
      </c>
      <c r="AP24" s="189" t="e">
        <f t="shared" si="0"/>
        <v>#REF!</v>
      </c>
      <c r="AQ24" s="189" t="e">
        <f t="shared" si="0"/>
        <v>#REF!</v>
      </c>
      <c r="AR24" s="189" t="e">
        <f t="shared" si="0"/>
        <v>#REF!</v>
      </c>
      <c r="AS24" s="189" t="e">
        <f t="shared" si="0"/>
        <v>#REF!</v>
      </c>
      <c r="AT24" s="189" t="e">
        <f t="shared" si="0"/>
        <v>#REF!</v>
      </c>
      <c r="AU24" s="189" t="e">
        <f t="shared" si="0"/>
        <v>#REF!</v>
      </c>
      <c r="AV24" s="189" t="e">
        <f t="shared" si="0"/>
        <v>#REF!</v>
      </c>
      <c r="AW24" s="189" t="e">
        <f t="shared" si="0"/>
        <v>#REF!</v>
      </c>
      <c r="AX24" s="189" t="e">
        <f t="shared" si="0"/>
        <v>#REF!</v>
      </c>
      <c r="AY24" s="189" t="e">
        <f t="shared" si="0"/>
        <v>#REF!</v>
      </c>
      <c r="AZ24" s="189" t="e">
        <f t="shared" si="0"/>
        <v>#REF!</v>
      </c>
      <c r="BA24" s="188" t="e">
        <f t="shared" si="0"/>
        <v>#REF!</v>
      </c>
      <c r="BB24" s="188" t="e">
        <f t="shared" si="0"/>
        <v>#REF!</v>
      </c>
      <c r="BC24" s="188" t="e">
        <f t="shared" si="0"/>
        <v>#REF!</v>
      </c>
      <c r="BD24" s="188" t="e">
        <f t="shared" si="0"/>
        <v>#REF!</v>
      </c>
      <c r="BE24" s="188" t="e">
        <f t="shared" si="0"/>
        <v>#REF!</v>
      </c>
      <c r="BF24" s="188" t="e">
        <f t="shared" si="0"/>
        <v>#REF!</v>
      </c>
      <c r="BG24" s="188" t="e">
        <f t="shared" si="0"/>
        <v>#REF!</v>
      </c>
      <c r="BH24" s="188" t="e">
        <f t="shared" si="0"/>
        <v>#REF!</v>
      </c>
      <c r="BI24" s="188" t="e">
        <f t="shared" si="0"/>
        <v>#REF!</v>
      </c>
      <c r="BJ24" s="188" t="e">
        <f t="shared" si="0"/>
        <v>#REF!</v>
      </c>
      <c r="BK24" s="188" t="e">
        <f t="shared" si="0"/>
        <v>#REF!</v>
      </c>
      <c r="BL24" s="188" t="e">
        <f t="shared" si="0"/>
        <v>#REF!</v>
      </c>
      <c r="BM24" s="188" t="e">
        <f t="shared" si="0"/>
        <v>#REF!</v>
      </c>
      <c r="BN24" s="188" t="e">
        <f t="shared" ref="BN24:CB25" si="1">BN4</f>
        <v>#REF!</v>
      </c>
      <c r="BO24" s="188" t="e">
        <f t="shared" si="1"/>
        <v>#REF!</v>
      </c>
      <c r="BP24" s="188" t="e">
        <f t="shared" si="1"/>
        <v>#REF!</v>
      </c>
      <c r="BQ24" s="188" t="e">
        <f t="shared" si="1"/>
        <v>#REF!</v>
      </c>
      <c r="BR24" s="188" t="e">
        <f t="shared" si="1"/>
        <v>#REF!</v>
      </c>
      <c r="BS24" s="188" t="e">
        <f t="shared" si="1"/>
        <v>#REF!</v>
      </c>
      <c r="BT24" s="188" t="e">
        <f t="shared" si="1"/>
        <v>#REF!</v>
      </c>
      <c r="BU24" s="188" t="e">
        <f t="shared" si="1"/>
        <v>#REF!</v>
      </c>
      <c r="BV24" s="188" t="e">
        <f t="shared" si="1"/>
        <v>#REF!</v>
      </c>
      <c r="BW24" s="188" t="e">
        <f t="shared" si="1"/>
        <v>#REF!</v>
      </c>
      <c r="BX24" s="188" t="e">
        <f t="shared" si="1"/>
        <v>#REF!</v>
      </c>
      <c r="BY24" s="188" t="e">
        <f t="shared" si="1"/>
        <v>#REF!</v>
      </c>
      <c r="BZ24" s="188" t="e">
        <f t="shared" si="1"/>
        <v>#REF!</v>
      </c>
      <c r="CA24" s="188" t="e">
        <f t="shared" si="1"/>
        <v>#REF!</v>
      </c>
      <c r="CB24" s="188" t="e">
        <f t="shared" si="1"/>
        <v>#REF!</v>
      </c>
    </row>
    <row r="25" spans="1:80" s="71" customFormat="1" ht="22.5" customHeight="1" x14ac:dyDescent="0.2">
      <c r="A25" s="67" t="s">
        <v>124</v>
      </c>
      <c r="B25" s="189" t="e">
        <f t="shared" si="0"/>
        <v>#REF!</v>
      </c>
      <c r="C25" s="189" t="e">
        <f t="shared" si="0"/>
        <v>#REF!</v>
      </c>
      <c r="D25" s="189" t="e">
        <f t="shared" si="0"/>
        <v>#REF!</v>
      </c>
      <c r="E25" s="189" t="e">
        <f t="shared" si="0"/>
        <v>#REF!</v>
      </c>
      <c r="F25" s="189" t="e">
        <f t="shared" si="0"/>
        <v>#REF!</v>
      </c>
      <c r="G25" s="189" t="e">
        <f t="shared" si="0"/>
        <v>#REF!</v>
      </c>
      <c r="H25" s="189" t="e">
        <f t="shared" si="0"/>
        <v>#REF!</v>
      </c>
      <c r="I25" s="189" t="e">
        <f t="shared" si="0"/>
        <v>#REF!</v>
      </c>
      <c r="J25" s="189" t="e">
        <f t="shared" si="0"/>
        <v>#REF!</v>
      </c>
      <c r="K25" s="189" t="e">
        <f t="shared" si="0"/>
        <v>#REF!</v>
      </c>
      <c r="L25" s="189" t="e">
        <f t="shared" si="0"/>
        <v>#REF!</v>
      </c>
      <c r="M25" s="189" t="e">
        <f t="shared" si="0"/>
        <v>#REF!</v>
      </c>
      <c r="N25" s="189" t="e">
        <f t="shared" si="0"/>
        <v>#REF!</v>
      </c>
      <c r="O25" s="189" t="e">
        <f t="shared" si="0"/>
        <v>#REF!</v>
      </c>
      <c r="P25" s="189" t="e">
        <f t="shared" si="0"/>
        <v>#REF!</v>
      </c>
      <c r="Q25" s="189" t="e">
        <f t="shared" si="0"/>
        <v>#REF!</v>
      </c>
      <c r="R25" s="189" t="e">
        <f t="shared" si="0"/>
        <v>#REF!</v>
      </c>
      <c r="S25" s="189" t="e">
        <f t="shared" si="0"/>
        <v>#REF!</v>
      </c>
      <c r="T25" s="189" t="e">
        <f t="shared" si="0"/>
        <v>#REF!</v>
      </c>
      <c r="U25" s="189" t="e">
        <f t="shared" si="0"/>
        <v>#REF!</v>
      </c>
      <c r="V25" s="189" t="e">
        <f t="shared" si="0"/>
        <v>#REF!</v>
      </c>
      <c r="W25" s="189" t="e">
        <f t="shared" si="0"/>
        <v>#REF!</v>
      </c>
      <c r="X25" s="189" t="e">
        <f t="shared" si="0"/>
        <v>#REF!</v>
      </c>
      <c r="Y25" s="189" t="e">
        <f t="shared" si="0"/>
        <v>#REF!</v>
      </c>
      <c r="Z25" s="189" t="e">
        <f t="shared" si="0"/>
        <v>#REF!</v>
      </c>
      <c r="AA25" s="189" t="e">
        <f t="shared" si="0"/>
        <v>#REF!</v>
      </c>
      <c r="AB25" s="189" t="e">
        <f t="shared" si="0"/>
        <v>#REF!</v>
      </c>
      <c r="AC25" s="189" t="e">
        <f t="shared" si="0"/>
        <v>#REF!</v>
      </c>
      <c r="AD25" s="189" t="e">
        <f t="shared" si="0"/>
        <v>#REF!</v>
      </c>
      <c r="AE25" s="189" t="e">
        <f t="shared" si="0"/>
        <v>#REF!</v>
      </c>
      <c r="AF25" s="189" t="e">
        <f t="shared" si="0"/>
        <v>#REF!</v>
      </c>
      <c r="AG25" s="189" t="e">
        <f t="shared" si="0"/>
        <v>#REF!</v>
      </c>
      <c r="AH25" s="189" t="e">
        <f t="shared" si="0"/>
        <v>#REF!</v>
      </c>
      <c r="AI25" s="189" t="e">
        <f t="shared" si="0"/>
        <v>#REF!</v>
      </c>
      <c r="AJ25" s="189" t="e">
        <f t="shared" si="0"/>
        <v>#REF!</v>
      </c>
      <c r="AK25" s="189" t="e">
        <f t="shared" si="0"/>
        <v>#REF!</v>
      </c>
      <c r="AL25" s="189" t="e">
        <f t="shared" si="0"/>
        <v>#REF!</v>
      </c>
      <c r="AM25" s="189" t="e">
        <f t="shared" si="0"/>
        <v>#REF!</v>
      </c>
      <c r="AN25" s="189" t="e">
        <f t="shared" si="0"/>
        <v>#REF!</v>
      </c>
      <c r="AO25" s="189" t="e">
        <f t="shared" si="0"/>
        <v>#REF!</v>
      </c>
      <c r="AP25" s="189" t="e">
        <f t="shared" si="0"/>
        <v>#REF!</v>
      </c>
      <c r="AQ25" s="189" t="e">
        <f t="shared" si="0"/>
        <v>#REF!</v>
      </c>
      <c r="AR25" s="189" t="e">
        <f t="shared" si="0"/>
        <v>#REF!</v>
      </c>
      <c r="AS25" s="189" t="e">
        <f t="shared" si="0"/>
        <v>#REF!</v>
      </c>
      <c r="AT25" s="189" t="e">
        <f t="shared" si="0"/>
        <v>#REF!</v>
      </c>
      <c r="AU25" s="189" t="e">
        <f t="shared" si="0"/>
        <v>#REF!</v>
      </c>
      <c r="AV25" s="189" t="e">
        <f t="shared" si="0"/>
        <v>#REF!</v>
      </c>
      <c r="AW25" s="189" t="e">
        <f t="shared" si="0"/>
        <v>#REF!</v>
      </c>
      <c r="AX25" s="189" t="e">
        <f t="shared" si="0"/>
        <v>#REF!</v>
      </c>
      <c r="AY25" s="189" t="e">
        <f t="shared" si="0"/>
        <v>#REF!</v>
      </c>
      <c r="AZ25" s="189" t="e">
        <f t="shared" si="0"/>
        <v>#REF!</v>
      </c>
      <c r="BA25" s="188" t="e">
        <f t="shared" si="0"/>
        <v>#REF!</v>
      </c>
      <c r="BB25" s="188" t="e">
        <f t="shared" si="0"/>
        <v>#REF!</v>
      </c>
      <c r="BC25" s="188" t="e">
        <f t="shared" si="0"/>
        <v>#REF!</v>
      </c>
      <c r="BD25" s="188" t="e">
        <f t="shared" si="0"/>
        <v>#REF!</v>
      </c>
      <c r="BE25" s="188" t="e">
        <f t="shared" si="0"/>
        <v>#REF!</v>
      </c>
      <c r="BF25" s="188" t="e">
        <f t="shared" si="0"/>
        <v>#REF!</v>
      </c>
      <c r="BG25" s="188" t="e">
        <f t="shared" si="0"/>
        <v>#REF!</v>
      </c>
      <c r="BH25" s="188" t="e">
        <f t="shared" si="0"/>
        <v>#REF!</v>
      </c>
      <c r="BI25" s="188" t="e">
        <f t="shared" si="0"/>
        <v>#REF!</v>
      </c>
      <c r="BJ25" s="188" t="e">
        <f t="shared" si="0"/>
        <v>#REF!</v>
      </c>
      <c r="BK25" s="188" t="e">
        <f t="shared" si="0"/>
        <v>#REF!</v>
      </c>
      <c r="BL25" s="188" t="e">
        <f t="shared" si="0"/>
        <v>#REF!</v>
      </c>
      <c r="BM25" s="188" t="e">
        <f t="shared" si="0"/>
        <v>#REF!</v>
      </c>
      <c r="BN25" s="188" t="e">
        <f t="shared" si="1"/>
        <v>#REF!</v>
      </c>
      <c r="BO25" s="188" t="e">
        <f t="shared" si="1"/>
        <v>#REF!</v>
      </c>
      <c r="BP25" s="188" t="e">
        <f t="shared" si="1"/>
        <v>#REF!</v>
      </c>
      <c r="BQ25" s="188" t="e">
        <f t="shared" si="1"/>
        <v>#REF!</v>
      </c>
      <c r="BR25" s="188" t="e">
        <f t="shared" si="1"/>
        <v>#REF!</v>
      </c>
      <c r="BS25" s="188" t="e">
        <f t="shared" si="1"/>
        <v>#REF!</v>
      </c>
      <c r="BT25" s="188" t="e">
        <f t="shared" si="1"/>
        <v>#REF!</v>
      </c>
      <c r="BU25" s="188" t="e">
        <f t="shared" si="1"/>
        <v>#REF!</v>
      </c>
      <c r="BV25" s="188" t="e">
        <f t="shared" si="1"/>
        <v>#REF!</v>
      </c>
      <c r="BW25" s="188" t="e">
        <f t="shared" si="1"/>
        <v>#REF!</v>
      </c>
      <c r="BX25" s="188" t="e">
        <f t="shared" si="1"/>
        <v>#REF!</v>
      </c>
      <c r="BY25" s="188" t="e">
        <f t="shared" si="1"/>
        <v>#REF!</v>
      </c>
      <c r="BZ25" s="188" t="e">
        <f t="shared" si="1"/>
        <v>#REF!</v>
      </c>
      <c r="CA25" s="188" t="e">
        <f t="shared" si="1"/>
        <v>#REF!</v>
      </c>
      <c r="CB25" s="188" t="e">
        <f t="shared" si="1"/>
        <v>#REF!</v>
      </c>
    </row>
    <row r="26" spans="1:80" s="96" customFormat="1" ht="10.35" customHeight="1" x14ac:dyDescent="0.2">
      <c r="A26" s="97" t="s">
        <v>136</v>
      </c>
      <c r="B26" s="99"/>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c r="BA26" s="99"/>
      <c r="BB26" s="99"/>
      <c r="BC26" s="99"/>
      <c r="BD26" s="99"/>
      <c r="BE26" s="99"/>
      <c r="BF26" s="99"/>
      <c r="BG26" s="99"/>
      <c r="BH26" s="99"/>
      <c r="BI26" s="99"/>
      <c r="BJ26" s="99"/>
      <c r="BK26" s="99"/>
      <c r="BL26" s="99"/>
      <c r="BM26" s="99"/>
      <c r="BN26" s="99"/>
      <c r="BO26" s="99"/>
      <c r="BP26" s="99"/>
      <c r="BQ26" s="99"/>
      <c r="BR26" s="99"/>
      <c r="BS26" s="99"/>
      <c r="BT26" s="99"/>
      <c r="BU26" s="99"/>
      <c r="BV26" s="99"/>
      <c r="BW26" s="99"/>
      <c r="BX26" s="99"/>
      <c r="BY26" s="99"/>
      <c r="BZ26" s="99"/>
      <c r="CA26" s="99"/>
      <c r="CB26" s="99"/>
    </row>
    <row r="27" spans="1:80" s="96" customFormat="1" ht="10.35" customHeight="1" x14ac:dyDescent="0.2">
      <c r="A27" s="98">
        <v>1</v>
      </c>
      <c r="B27" s="99" t="e">
        <f>ROUND(B7*0.8,)+25</f>
        <v>#REF!</v>
      </c>
      <c r="C27" s="99" t="e">
        <f t="shared" ref="C27:BN27" si="2">ROUND(C7*0.8,)+25</f>
        <v>#REF!</v>
      </c>
      <c r="D27" s="99" t="e">
        <f t="shared" si="2"/>
        <v>#REF!</v>
      </c>
      <c r="E27" s="99" t="e">
        <f t="shared" si="2"/>
        <v>#REF!</v>
      </c>
      <c r="F27" s="99" t="e">
        <f t="shared" si="2"/>
        <v>#REF!</v>
      </c>
      <c r="G27" s="99" t="e">
        <f t="shared" si="2"/>
        <v>#REF!</v>
      </c>
      <c r="H27" s="99" t="e">
        <f t="shared" si="2"/>
        <v>#REF!</v>
      </c>
      <c r="I27" s="99" t="e">
        <f t="shared" si="2"/>
        <v>#REF!</v>
      </c>
      <c r="J27" s="99" t="e">
        <f t="shared" si="2"/>
        <v>#REF!</v>
      </c>
      <c r="K27" s="99" t="e">
        <f t="shared" si="2"/>
        <v>#REF!</v>
      </c>
      <c r="L27" s="99" t="e">
        <f t="shared" si="2"/>
        <v>#REF!</v>
      </c>
      <c r="M27" s="99" t="e">
        <f t="shared" si="2"/>
        <v>#REF!</v>
      </c>
      <c r="N27" s="99" t="e">
        <f t="shared" si="2"/>
        <v>#REF!</v>
      </c>
      <c r="O27" s="99" t="e">
        <f t="shared" si="2"/>
        <v>#REF!</v>
      </c>
      <c r="P27" s="99" t="e">
        <f t="shared" si="2"/>
        <v>#REF!</v>
      </c>
      <c r="Q27" s="99" t="e">
        <f t="shared" si="2"/>
        <v>#REF!</v>
      </c>
      <c r="R27" s="99" t="e">
        <f t="shared" si="2"/>
        <v>#REF!</v>
      </c>
      <c r="S27" s="99" t="e">
        <f t="shared" si="2"/>
        <v>#REF!</v>
      </c>
      <c r="T27" s="99" t="e">
        <f t="shared" si="2"/>
        <v>#REF!</v>
      </c>
      <c r="U27" s="99" t="e">
        <f t="shared" si="2"/>
        <v>#REF!</v>
      </c>
      <c r="V27" s="99" t="e">
        <f t="shared" si="2"/>
        <v>#REF!</v>
      </c>
      <c r="W27" s="99" t="e">
        <f t="shared" si="2"/>
        <v>#REF!</v>
      </c>
      <c r="X27" s="99" t="e">
        <f t="shared" si="2"/>
        <v>#REF!</v>
      </c>
      <c r="Y27" s="99" t="e">
        <f t="shared" si="2"/>
        <v>#REF!</v>
      </c>
      <c r="Z27" s="99" t="e">
        <f t="shared" si="2"/>
        <v>#REF!</v>
      </c>
      <c r="AA27" s="99" t="e">
        <f t="shared" si="2"/>
        <v>#REF!</v>
      </c>
      <c r="AB27" s="99" t="e">
        <f t="shared" si="2"/>
        <v>#REF!</v>
      </c>
      <c r="AC27" s="99" t="e">
        <f t="shared" si="2"/>
        <v>#REF!</v>
      </c>
      <c r="AD27" s="99" t="e">
        <f t="shared" si="2"/>
        <v>#REF!</v>
      </c>
      <c r="AE27" s="99" t="e">
        <f t="shared" si="2"/>
        <v>#REF!</v>
      </c>
      <c r="AF27" s="99" t="e">
        <f t="shared" si="2"/>
        <v>#REF!</v>
      </c>
      <c r="AG27" s="99" t="e">
        <f t="shared" si="2"/>
        <v>#REF!</v>
      </c>
      <c r="AH27" s="99" t="e">
        <f t="shared" si="2"/>
        <v>#REF!</v>
      </c>
      <c r="AI27" s="99" t="e">
        <f t="shared" si="2"/>
        <v>#REF!</v>
      </c>
      <c r="AJ27" s="99" t="e">
        <f t="shared" si="2"/>
        <v>#REF!</v>
      </c>
      <c r="AK27" s="99" t="e">
        <f t="shared" si="2"/>
        <v>#REF!</v>
      </c>
      <c r="AL27" s="99" t="e">
        <f t="shared" si="2"/>
        <v>#REF!</v>
      </c>
      <c r="AM27" s="99" t="e">
        <f t="shared" si="2"/>
        <v>#REF!</v>
      </c>
      <c r="AN27" s="99" t="e">
        <f t="shared" si="2"/>
        <v>#REF!</v>
      </c>
      <c r="AO27" s="99" t="e">
        <f t="shared" si="2"/>
        <v>#REF!</v>
      </c>
      <c r="AP27" s="99" t="e">
        <f t="shared" si="2"/>
        <v>#REF!</v>
      </c>
      <c r="AQ27" s="99" t="e">
        <f t="shared" si="2"/>
        <v>#REF!</v>
      </c>
      <c r="AR27" s="99" t="e">
        <f t="shared" si="2"/>
        <v>#REF!</v>
      </c>
      <c r="AS27" s="99" t="e">
        <f t="shared" si="2"/>
        <v>#REF!</v>
      </c>
      <c r="AT27" s="99" t="e">
        <f t="shared" si="2"/>
        <v>#REF!</v>
      </c>
      <c r="AU27" s="99" t="e">
        <f t="shared" si="2"/>
        <v>#REF!</v>
      </c>
      <c r="AV27" s="99" t="e">
        <f t="shared" si="2"/>
        <v>#REF!</v>
      </c>
      <c r="AW27" s="99" t="e">
        <f t="shared" si="2"/>
        <v>#REF!</v>
      </c>
      <c r="AX27" s="99" t="e">
        <f t="shared" si="2"/>
        <v>#REF!</v>
      </c>
      <c r="AY27" s="99" t="e">
        <f t="shared" si="2"/>
        <v>#REF!</v>
      </c>
      <c r="AZ27" s="99" t="e">
        <f t="shared" si="2"/>
        <v>#REF!</v>
      </c>
      <c r="BA27" s="99" t="e">
        <f t="shared" si="2"/>
        <v>#REF!</v>
      </c>
      <c r="BB27" s="99" t="e">
        <f t="shared" si="2"/>
        <v>#REF!</v>
      </c>
      <c r="BC27" s="99" t="e">
        <f t="shared" si="2"/>
        <v>#REF!</v>
      </c>
      <c r="BD27" s="99" t="e">
        <f t="shared" si="2"/>
        <v>#REF!</v>
      </c>
      <c r="BE27" s="99" t="e">
        <f t="shared" si="2"/>
        <v>#REF!</v>
      </c>
      <c r="BF27" s="99" t="e">
        <f t="shared" si="2"/>
        <v>#REF!</v>
      </c>
      <c r="BG27" s="99" t="e">
        <f t="shared" si="2"/>
        <v>#REF!</v>
      </c>
      <c r="BH27" s="99" t="e">
        <f t="shared" si="2"/>
        <v>#REF!</v>
      </c>
      <c r="BI27" s="99" t="e">
        <f t="shared" si="2"/>
        <v>#REF!</v>
      </c>
      <c r="BJ27" s="99" t="e">
        <f t="shared" si="2"/>
        <v>#REF!</v>
      </c>
      <c r="BK27" s="99" t="e">
        <f t="shared" si="2"/>
        <v>#REF!</v>
      </c>
      <c r="BL27" s="99" t="e">
        <f t="shared" si="2"/>
        <v>#REF!</v>
      </c>
      <c r="BM27" s="99" t="e">
        <f t="shared" si="2"/>
        <v>#REF!</v>
      </c>
      <c r="BN27" s="99" t="e">
        <f t="shared" si="2"/>
        <v>#REF!</v>
      </c>
      <c r="BO27" s="99" t="e">
        <f t="shared" ref="BO27:CB27" si="3">ROUND(BO7*0.8,)+25</f>
        <v>#REF!</v>
      </c>
      <c r="BP27" s="99" t="e">
        <f t="shared" si="3"/>
        <v>#REF!</v>
      </c>
      <c r="BQ27" s="99" t="e">
        <f t="shared" si="3"/>
        <v>#REF!</v>
      </c>
      <c r="BR27" s="99" t="e">
        <f t="shared" si="3"/>
        <v>#REF!</v>
      </c>
      <c r="BS27" s="99" t="e">
        <f t="shared" si="3"/>
        <v>#REF!</v>
      </c>
      <c r="BT27" s="99" t="e">
        <f t="shared" si="3"/>
        <v>#REF!</v>
      </c>
      <c r="BU27" s="99" t="e">
        <f t="shared" si="3"/>
        <v>#REF!</v>
      </c>
      <c r="BV27" s="99" t="e">
        <f t="shared" si="3"/>
        <v>#REF!</v>
      </c>
      <c r="BW27" s="99" t="e">
        <f t="shared" si="3"/>
        <v>#REF!</v>
      </c>
      <c r="BX27" s="99" t="e">
        <f t="shared" si="3"/>
        <v>#REF!</v>
      </c>
      <c r="BY27" s="99" t="e">
        <f t="shared" si="3"/>
        <v>#REF!</v>
      </c>
      <c r="BZ27" s="99" t="e">
        <f t="shared" si="3"/>
        <v>#REF!</v>
      </c>
      <c r="CA27" s="99" t="e">
        <f t="shared" si="3"/>
        <v>#REF!</v>
      </c>
      <c r="CB27" s="99" t="e">
        <f t="shared" si="3"/>
        <v>#REF!</v>
      </c>
    </row>
    <row r="28" spans="1:80" s="96" customFormat="1" ht="10.35" customHeight="1" x14ac:dyDescent="0.2">
      <c r="A28" s="98">
        <v>2</v>
      </c>
      <c r="B28" s="99" t="e">
        <f>ROUND(B8*0.8,)+25</f>
        <v>#REF!</v>
      </c>
      <c r="C28" s="99" t="e">
        <f t="shared" ref="C28:BN28" si="4">ROUND(C8*0.8,)+25</f>
        <v>#REF!</v>
      </c>
      <c r="D28" s="99" t="e">
        <f t="shared" si="4"/>
        <v>#REF!</v>
      </c>
      <c r="E28" s="99" t="e">
        <f t="shared" si="4"/>
        <v>#REF!</v>
      </c>
      <c r="F28" s="99" t="e">
        <f t="shared" si="4"/>
        <v>#REF!</v>
      </c>
      <c r="G28" s="99" t="e">
        <f t="shared" si="4"/>
        <v>#REF!</v>
      </c>
      <c r="H28" s="99" t="e">
        <f t="shared" si="4"/>
        <v>#REF!</v>
      </c>
      <c r="I28" s="99" t="e">
        <f t="shared" si="4"/>
        <v>#REF!</v>
      </c>
      <c r="J28" s="99" t="e">
        <f t="shared" si="4"/>
        <v>#REF!</v>
      </c>
      <c r="K28" s="99" t="e">
        <f t="shared" si="4"/>
        <v>#REF!</v>
      </c>
      <c r="L28" s="99" t="e">
        <f t="shared" si="4"/>
        <v>#REF!</v>
      </c>
      <c r="M28" s="99" t="e">
        <f t="shared" si="4"/>
        <v>#REF!</v>
      </c>
      <c r="N28" s="99" t="e">
        <f t="shared" si="4"/>
        <v>#REF!</v>
      </c>
      <c r="O28" s="99" t="e">
        <f t="shared" si="4"/>
        <v>#REF!</v>
      </c>
      <c r="P28" s="99" t="e">
        <f t="shared" si="4"/>
        <v>#REF!</v>
      </c>
      <c r="Q28" s="99" t="e">
        <f t="shared" si="4"/>
        <v>#REF!</v>
      </c>
      <c r="R28" s="99" t="e">
        <f t="shared" si="4"/>
        <v>#REF!</v>
      </c>
      <c r="S28" s="99" t="e">
        <f t="shared" si="4"/>
        <v>#REF!</v>
      </c>
      <c r="T28" s="99" t="e">
        <f t="shared" si="4"/>
        <v>#REF!</v>
      </c>
      <c r="U28" s="99" t="e">
        <f t="shared" si="4"/>
        <v>#REF!</v>
      </c>
      <c r="V28" s="99" t="e">
        <f t="shared" si="4"/>
        <v>#REF!</v>
      </c>
      <c r="W28" s="99" t="e">
        <f t="shared" si="4"/>
        <v>#REF!</v>
      </c>
      <c r="X28" s="99" t="e">
        <f t="shared" si="4"/>
        <v>#REF!</v>
      </c>
      <c r="Y28" s="99" t="e">
        <f t="shared" si="4"/>
        <v>#REF!</v>
      </c>
      <c r="Z28" s="99" t="e">
        <f t="shared" si="4"/>
        <v>#REF!</v>
      </c>
      <c r="AA28" s="99" t="e">
        <f t="shared" si="4"/>
        <v>#REF!</v>
      </c>
      <c r="AB28" s="99" t="e">
        <f t="shared" si="4"/>
        <v>#REF!</v>
      </c>
      <c r="AC28" s="99" t="e">
        <f t="shared" si="4"/>
        <v>#REF!</v>
      </c>
      <c r="AD28" s="99" t="e">
        <f t="shared" si="4"/>
        <v>#REF!</v>
      </c>
      <c r="AE28" s="99" t="e">
        <f t="shared" si="4"/>
        <v>#REF!</v>
      </c>
      <c r="AF28" s="99" t="e">
        <f t="shared" si="4"/>
        <v>#REF!</v>
      </c>
      <c r="AG28" s="99" t="e">
        <f t="shared" si="4"/>
        <v>#REF!</v>
      </c>
      <c r="AH28" s="99" t="e">
        <f t="shared" si="4"/>
        <v>#REF!</v>
      </c>
      <c r="AI28" s="99" t="e">
        <f t="shared" si="4"/>
        <v>#REF!</v>
      </c>
      <c r="AJ28" s="99" t="e">
        <f t="shared" si="4"/>
        <v>#REF!</v>
      </c>
      <c r="AK28" s="99" t="e">
        <f t="shared" si="4"/>
        <v>#REF!</v>
      </c>
      <c r="AL28" s="99" t="e">
        <f t="shared" si="4"/>
        <v>#REF!</v>
      </c>
      <c r="AM28" s="99" t="e">
        <f t="shared" si="4"/>
        <v>#REF!</v>
      </c>
      <c r="AN28" s="99" t="e">
        <f t="shared" si="4"/>
        <v>#REF!</v>
      </c>
      <c r="AO28" s="99" t="e">
        <f t="shared" si="4"/>
        <v>#REF!</v>
      </c>
      <c r="AP28" s="99" t="e">
        <f t="shared" si="4"/>
        <v>#REF!</v>
      </c>
      <c r="AQ28" s="99" t="e">
        <f t="shared" si="4"/>
        <v>#REF!</v>
      </c>
      <c r="AR28" s="99" t="e">
        <f t="shared" si="4"/>
        <v>#REF!</v>
      </c>
      <c r="AS28" s="99" t="e">
        <f t="shared" si="4"/>
        <v>#REF!</v>
      </c>
      <c r="AT28" s="99" t="e">
        <f t="shared" si="4"/>
        <v>#REF!</v>
      </c>
      <c r="AU28" s="99" t="e">
        <f t="shared" si="4"/>
        <v>#REF!</v>
      </c>
      <c r="AV28" s="99" t="e">
        <f t="shared" si="4"/>
        <v>#REF!</v>
      </c>
      <c r="AW28" s="99" t="e">
        <f t="shared" si="4"/>
        <v>#REF!</v>
      </c>
      <c r="AX28" s="99" t="e">
        <f t="shared" si="4"/>
        <v>#REF!</v>
      </c>
      <c r="AY28" s="99" t="e">
        <f t="shared" si="4"/>
        <v>#REF!</v>
      </c>
      <c r="AZ28" s="99" t="e">
        <f t="shared" si="4"/>
        <v>#REF!</v>
      </c>
      <c r="BA28" s="99" t="e">
        <f t="shared" si="4"/>
        <v>#REF!</v>
      </c>
      <c r="BB28" s="99" t="e">
        <f t="shared" si="4"/>
        <v>#REF!</v>
      </c>
      <c r="BC28" s="99" t="e">
        <f t="shared" si="4"/>
        <v>#REF!</v>
      </c>
      <c r="BD28" s="99" t="e">
        <f t="shared" si="4"/>
        <v>#REF!</v>
      </c>
      <c r="BE28" s="99" t="e">
        <f t="shared" si="4"/>
        <v>#REF!</v>
      </c>
      <c r="BF28" s="99" t="e">
        <f t="shared" si="4"/>
        <v>#REF!</v>
      </c>
      <c r="BG28" s="99" t="e">
        <f t="shared" si="4"/>
        <v>#REF!</v>
      </c>
      <c r="BH28" s="99" t="e">
        <f t="shared" si="4"/>
        <v>#REF!</v>
      </c>
      <c r="BI28" s="99" t="e">
        <f t="shared" si="4"/>
        <v>#REF!</v>
      </c>
      <c r="BJ28" s="99" t="e">
        <f t="shared" si="4"/>
        <v>#REF!</v>
      </c>
      <c r="BK28" s="99" t="e">
        <f t="shared" si="4"/>
        <v>#REF!</v>
      </c>
      <c r="BL28" s="99" t="e">
        <f t="shared" si="4"/>
        <v>#REF!</v>
      </c>
      <c r="BM28" s="99" t="e">
        <f t="shared" si="4"/>
        <v>#REF!</v>
      </c>
      <c r="BN28" s="99" t="e">
        <f t="shared" si="4"/>
        <v>#REF!</v>
      </c>
      <c r="BO28" s="99" t="e">
        <f t="shared" ref="BO28:CB28" si="5">ROUND(BO8*0.8,)+25</f>
        <v>#REF!</v>
      </c>
      <c r="BP28" s="99" t="e">
        <f t="shared" si="5"/>
        <v>#REF!</v>
      </c>
      <c r="BQ28" s="99" t="e">
        <f t="shared" si="5"/>
        <v>#REF!</v>
      </c>
      <c r="BR28" s="99" t="e">
        <f t="shared" si="5"/>
        <v>#REF!</v>
      </c>
      <c r="BS28" s="99" t="e">
        <f t="shared" si="5"/>
        <v>#REF!</v>
      </c>
      <c r="BT28" s="99" t="e">
        <f t="shared" si="5"/>
        <v>#REF!</v>
      </c>
      <c r="BU28" s="99" t="e">
        <f t="shared" si="5"/>
        <v>#REF!</v>
      </c>
      <c r="BV28" s="99" t="e">
        <f t="shared" si="5"/>
        <v>#REF!</v>
      </c>
      <c r="BW28" s="99" t="e">
        <f t="shared" si="5"/>
        <v>#REF!</v>
      </c>
      <c r="BX28" s="99" t="e">
        <f t="shared" si="5"/>
        <v>#REF!</v>
      </c>
      <c r="BY28" s="99" t="e">
        <f t="shared" si="5"/>
        <v>#REF!</v>
      </c>
      <c r="BZ28" s="99" t="e">
        <f t="shared" si="5"/>
        <v>#REF!</v>
      </c>
      <c r="CA28" s="99" t="e">
        <f t="shared" si="5"/>
        <v>#REF!</v>
      </c>
      <c r="CB28" s="99" t="e">
        <f t="shared" si="5"/>
        <v>#REF!</v>
      </c>
    </row>
    <row r="29" spans="1:80" s="96" customFormat="1" ht="10.35" customHeight="1" x14ac:dyDescent="0.2">
      <c r="A29" s="106" t="s">
        <v>147</v>
      </c>
      <c r="B29" s="99"/>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99"/>
      <c r="BM29" s="99"/>
      <c r="BN29" s="99"/>
      <c r="BO29" s="99"/>
      <c r="BP29" s="99"/>
      <c r="BQ29" s="99"/>
      <c r="BR29" s="99"/>
      <c r="BS29" s="99"/>
      <c r="BT29" s="99"/>
      <c r="BU29" s="99"/>
      <c r="BV29" s="99"/>
      <c r="BW29" s="99"/>
      <c r="BX29" s="99"/>
      <c r="BY29" s="99"/>
      <c r="BZ29" s="99"/>
      <c r="CA29" s="99"/>
      <c r="CB29" s="99"/>
    </row>
    <row r="30" spans="1:80" s="96" customFormat="1" ht="10.35" customHeight="1" x14ac:dyDescent="0.2">
      <c r="A30" s="98">
        <v>1</v>
      </c>
      <c r="B30" s="99" t="e">
        <f t="shared" ref="B30:Q41" si="6">ROUND(B10*0.8,)+25</f>
        <v>#REF!</v>
      </c>
      <c r="C30" s="99" t="e">
        <f t="shared" si="6"/>
        <v>#REF!</v>
      </c>
      <c r="D30" s="99" t="e">
        <f t="shared" si="6"/>
        <v>#REF!</v>
      </c>
      <c r="E30" s="99" t="e">
        <f t="shared" si="6"/>
        <v>#REF!</v>
      </c>
      <c r="F30" s="99" t="e">
        <f t="shared" si="6"/>
        <v>#REF!</v>
      </c>
      <c r="G30" s="99" t="e">
        <f t="shared" si="6"/>
        <v>#REF!</v>
      </c>
      <c r="H30" s="99" t="e">
        <f t="shared" si="6"/>
        <v>#REF!</v>
      </c>
      <c r="I30" s="99" t="e">
        <f t="shared" si="6"/>
        <v>#REF!</v>
      </c>
      <c r="J30" s="99" t="e">
        <f t="shared" si="6"/>
        <v>#REF!</v>
      </c>
      <c r="K30" s="99" t="e">
        <f t="shared" si="6"/>
        <v>#REF!</v>
      </c>
      <c r="L30" s="99" t="e">
        <f t="shared" si="6"/>
        <v>#REF!</v>
      </c>
      <c r="M30" s="99" t="e">
        <f t="shared" si="6"/>
        <v>#REF!</v>
      </c>
      <c r="N30" s="99" t="e">
        <f t="shared" si="6"/>
        <v>#REF!</v>
      </c>
      <c r="O30" s="99" t="e">
        <f t="shared" si="6"/>
        <v>#REF!</v>
      </c>
      <c r="P30" s="99" t="e">
        <f t="shared" si="6"/>
        <v>#REF!</v>
      </c>
      <c r="Q30" s="99" t="e">
        <f t="shared" si="6"/>
        <v>#REF!</v>
      </c>
      <c r="R30" s="99" t="e">
        <f t="shared" ref="R30:CB31" si="7">ROUND(R10*0.8,)+25</f>
        <v>#REF!</v>
      </c>
      <c r="S30" s="99" t="e">
        <f t="shared" si="7"/>
        <v>#REF!</v>
      </c>
      <c r="T30" s="99" t="e">
        <f t="shared" si="7"/>
        <v>#REF!</v>
      </c>
      <c r="U30" s="99" t="e">
        <f t="shared" si="7"/>
        <v>#REF!</v>
      </c>
      <c r="V30" s="99" t="e">
        <f t="shared" si="7"/>
        <v>#REF!</v>
      </c>
      <c r="W30" s="99" t="e">
        <f t="shared" si="7"/>
        <v>#REF!</v>
      </c>
      <c r="X30" s="99" t="e">
        <f t="shared" si="7"/>
        <v>#REF!</v>
      </c>
      <c r="Y30" s="99" t="e">
        <f t="shared" si="7"/>
        <v>#REF!</v>
      </c>
      <c r="Z30" s="99" t="e">
        <f t="shared" si="7"/>
        <v>#REF!</v>
      </c>
      <c r="AA30" s="99" t="e">
        <f t="shared" si="7"/>
        <v>#REF!</v>
      </c>
      <c r="AB30" s="99" t="e">
        <f t="shared" si="7"/>
        <v>#REF!</v>
      </c>
      <c r="AC30" s="99" t="e">
        <f t="shared" si="7"/>
        <v>#REF!</v>
      </c>
      <c r="AD30" s="99" t="e">
        <f t="shared" si="7"/>
        <v>#REF!</v>
      </c>
      <c r="AE30" s="99" t="e">
        <f t="shared" si="7"/>
        <v>#REF!</v>
      </c>
      <c r="AF30" s="99" t="e">
        <f t="shared" si="7"/>
        <v>#REF!</v>
      </c>
      <c r="AG30" s="99" t="e">
        <f t="shared" si="7"/>
        <v>#REF!</v>
      </c>
      <c r="AH30" s="99" t="e">
        <f t="shared" si="7"/>
        <v>#REF!</v>
      </c>
      <c r="AI30" s="99" t="e">
        <f t="shared" si="7"/>
        <v>#REF!</v>
      </c>
      <c r="AJ30" s="99" t="e">
        <f t="shared" si="7"/>
        <v>#REF!</v>
      </c>
      <c r="AK30" s="99" t="e">
        <f t="shared" si="7"/>
        <v>#REF!</v>
      </c>
      <c r="AL30" s="99" t="e">
        <f t="shared" si="7"/>
        <v>#REF!</v>
      </c>
      <c r="AM30" s="99" t="e">
        <f t="shared" si="7"/>
        <v>#REF!</v>
      </c>
      <c r="AN30" s="99" t="e">
        <f t="shared" si="7"/>
        <v>#REF!</v>
      </c>
      <c r="AO30" s="99" t="e">
        <f t="shared" si="7"/>
        <v>#REF!</v>
      </c>
      <c r="AP30" s="99" t="e">
        <f t="shared" si="7"/>
        <v>#REF!</v>
      </c>
      <c r="AQ30" s="99" t="e">
        <f t="shared" si="7"/>
        <v>#REF!</v>
      </c>
      <c r="AR30" s="99" t="e">
        <f t="shared" si="7"/>
        <v>#REF!</v>
      </c>
      <c r="AS30" s="99" t="e">
        <f t="shared" si="7"/>
        <v>#REF!</v>
      </c>
      <c r="AT30" s="99" t="e">
        <f t="shared" si="7"/>
        <v>#REF!</v>
      </c>
      <c r="AU30" s="99" t="e">
        <f t="shared" si="7"/>
        <v>#REF!</v>
      </c>
      <c r="AV30" s="99" t="e">
        <f t="shared" si="7"/>
        <v>#REF!</v>
      </c>
      <c r="AW30" s="99" t="e">
        <f t="shared" si="7"/>
        <v>#REF!</v>
      </c>
      <c r="AX30" s="99" t="e">
        <f t="shared" si="7"/>
        <v>#REF!</v>
      </c>
      <c r="AY30" s="99" t="e">
        <f t="shared" si="7"/>
        <v>#REF!</v>
      </c>
      <c r="AZ30" s="99" t="e">
        <f t="shared" si="7"/>
        <v>#REF!</v>
      </c>
      <c r="BA30" s="99" t="e">
        <f t="shared" si="7"/>
        <v>#REF!</v>
      </c>
      <c r="BB30" s="99" t="e">
        <f t="shared" si="7"/>
        <v>#REF!</v>
      </c>
      <c r="BC30" s="99" t="e">
        <f t="shared" si="7"/>
        <v>#REF!</v>
      </c>
      <c r="BD30" s="99" t="e">
        <f t="shared" si="7"/>
        <v>#REF!</v>
      </c>
      <c r="BE30" s="99" t="e">
        <f t="shared" si="7"/>
        <v>#REF!</v>
      </c>
      <c r="BF30" s="99" t="e">
        <f t="shared" si="7"/>
        <v>#REF!</v>
      </c>
      <c r="BG30" s="99" t="e">
        <f t="shared" si="7"/>
        <v>#REF!</v>
      </c>
      <c r="BH30" s="99" t="e">
        <f t="shared" si="7"/>
        <v>#REF!</v>
      </c>
      <c r="BI30" s="99" t="e">
        <f t="shared" si="7"/>
        <v>#REF!</v>
      </c>
      <c r="BJ30" s="99" t="e">
        <f t="shared" si="7"/>
        <v>#REF!</v>
      </c>
      <c r="BK30" s="99" t="e">
        <f t="shared" si="7"/>
        <v>#REF!</v>
      </c>
      <c r="BL30" s="99" t="e">
        <f t="shared" si="7"/>
        <v>#REF!</v>
      </c>
      <c r="BM30" s="99" t="e">
        <f t="shared" si="7"/>
        <v>#REF!</v>
      </c>
      <c r="BN30" s="99" t="e">
        <f t="shared" si="7"/>
        <v>#REF!</v>
      </c>
      <c r="BO30" s="99" t="e">
        <f t="shared" si="7"/>
        <v>#REF!</v>
      </c>
      <c r="BP30" s="99" t="e">
        <f t="shared" si="7"/>
        <v>#REF!</v>
      </c>
      <c r="BQ30" s="99" t="e">
        <f t="shared" si="7"/>
        <v>#REF!</v>
      </c>
      <c r="BR30" s="99" t="e">
        <f t="shared" si="7"/>
        <v>#REF!</v>
      </c>
      <c r="BS30" s="99" t="e">
        <f t="shared" si="7"/>
        <v>#REF!</v>
      </c>
      <c r="BT30" s="99" t="e">
        <f t="shared" si="7"/>
        <v>#REF!</v>
      </c>
      <c r="BU30" s="99" t="e">
        <f t="shared" si="7"/>
        <v>#REF!</v>
      </c>
      <c r="BV30" s="99" t="e">
        <f t="shared" si="7"/>
        <v>#REF!</v>
      </c>
      <c r="BW30" s="99" t="e">
        <f t="shared" si="7"/>
        <v>#REF!</v>
      </c>
      <c r="BX30" s="99" t="e">
        <f t="shared" si="7"/>
        <v>#REF!</v>
      </c>
      <c r="BY30" s="99" t="e">
        <f t="shared" si="7"/>
        <v>#REF!</v>
      </c>
      <c r="BZ30" s="99" t="e">
        <f t="shared" si="7"/>
        <v>#REF!</v>
      </c>
      <c r="CA30" s="99" t="e">
        <f t="shared" si="7"/>
        <v>#REF!</v>
      </c>
      <c r="CB30" s="99" t="e">
        <f t="shared" si="7"/>
        <v>#REF!</v>
      </c>
    </row>
    <row r="31" spans="1:80" s="96" customFormat="1" ht="10.35" customHeight="1" x14ac:dyDescent="0.2">
      <c r="A31" s="98">
        <v>2</v>
      </c>
      <c r="B31" s="99" t="e">
        <f t="shared" si="6"/>
        <v>#REF!</v>
      </c>
      <c r="C31" s="99" t="e">
        <f t="shared" ref="C31:BN31" si="8">ROUND(C11*0.8,)+25</f>
        <v>#REF!</v>
      </c>
      <c r="D31" s="99" t="e">
        <f t="shared" si="8"/>
        <v>#REF!</v>
      </c>
      <c r="E31" s="99" t="e">
        <f t="shared" si="8"/>
        <v>#REF!</v>
      </c>
      <c r="F31" s="99" t="e">
        <f t="shared" si="8"/>
        <v>#REF!</v>
      </c>
      <c r="G31" s="99" t="e">
        <f t="shared" si="8"/>
        <v>#REF!</v>
      </c>
      <c r="H31" s="99" t="e">
        <f t="shared" si="8"/>
        <v>#REF!</v>
      </c>
      <c r="I31" s="99" t="e">
        <f t="shared" si="8"/>
        <v>#REF!</v>
      </c>
      <c r="J31" s="99" t="e">
        <f t="shared" si="8"/>
        <v>#REF!</v>
      </c>
      <c r="K31" s="99" t="e">
        <f t="shared" si="8"/>
        <v>#REF!</v>
      </c>
      <c r="L31" s="99" t="e">
        <f t="shared" si="8"/>
        <v>#REF!</v>
      </c>
      <c r="M31" s="99" t="e">
        <f t="shared" si="8"/>
        <v>#REF!</v>
      </c>
      <c r="N31" s="99" t="e">
        <f t="shared" si="8"/>
        <v>#REF!</v>
      </c>
      <c r="O31" s="99" t="e">
        <f t="shared" si="8"/>
        <v>#REF!</v>
      </c>
      <c r="P31" s="99" t="e">
        <f t="shared" si="8"/>
        <v>#REF!</v>
      </c>
      <c r="Q31" s="99" t="e">
        <f t="shared" si="8"/>
        <v>#REF!</v>
      </c>
      <c r="R31" s="99" t="e">
        <f t="shared" si="8"/>
        <v>#REF!</v>
      </c>
      <c r="S31" s="99" t="e">
        <f t="shared" si="8"/>
        <v>#REF!</v>
      </c>
      <c r="T31" s="99" t="e">
        <f t="shared" si="8"/>
        <v>#REF!</v>
      </c>
      <c r="U31" s="99" t="e">
        <f t="shared" si="8"/>
        <v>#REF!</v>
      </c>
      <c r="V31" s="99" t="e">
        <f t="shared" si="8"/>
        <v>#REF!</v>
      </c>
      <c r="W31" s="99" t="e">
        <f t="shared" si="8"/>
        <v>#REF!</v>
      </c>
      <c r="X31" s="99" t="e">
        <f t="shared" si="8"/>
        <v>#REF!</v>
      </c>
      <c r="Y31" s="99" t="e">
        <f t="shared" si="8"/>
        <v>#REF!</v>
      </c>
      <c r="Z31" s="99" t="e">
        <f t="shared" si="8"/>
        <v>#REF!</v>
      </c>
      <c r="AA31" s="99" t="e">
        <f t="shared" si="8"/>
        <v>#REF!</v>
      </c>
      <c r="AB31" s="99" t="e">
        <f t="shared" si="8"/>
        <v>#REF!</v>
      </c>
      <c r="AC31" s="99" t="e">
        <f t="shared" si="8"/>
        <v>#REF!</v>
      </c>
      <c r="AD31" s="99" t="e">
        <f t="shared" si="8"/>
        <v>#REF!</v>
      </c>
      <c r="AE31" s="99" t="e">
        <f t="shared" si="8"/>
        <v>#REF!</v>
      </c>
      <c r="AF31" s="99" t="e">
        <f t="shared" si="8"/>
        <v>#REF!</v>
      </c>
      <c r="AG31" s="99" t="e">
        <f t="shared" si="8"/>
        <v>#REF!</v>
      </c>
      <c r="AH31" s="99" t="e">
        <f t="shared" si="8"/>
        <v>#REF!</v>
      </c>
      <c r="AI31" s="99" t="e">
        <f t="shared" si="8"/>
        <v>#REF!</v>
      </c>
      <c r="AJ31" s="99" t="e">
        <f t="shared" si="8"/>
        <v>#REF!</v>
      </c>
      <c r="AK31" s="99" t="e">
        <f t="shared" si="8"/>
        <v>#REF!</v>
      </c>
      <c r="AL31" s="99" t="e">
        <f t="shared" si="8"/>
        <v>#REF!</v>
      </c>
      <c r="AM31" s="99" t="e">
        <f t="shared" si="8"/>
        <v>#REF!</v>
      </c>
      <c r="AN31" s="99" t="e">
        <f t="shared" si="8"/>
        <v>#REF!</v>
      </c>
      <c r="AO31" s="99" t="e">
        <f t="shared" si="8"/>
        <v>#REF!</v>
      </c>
      <c r="AP31" s="99" t="e">
        <f t="shared" si="8"/>
        <v>#REF!</v>
      </c>
      <c r="AQ31" s="99" t="e">
        <f t="shared" si="8"/>
        <v>#REF!</v>
      </c>
      <c r="AR31" s="99" t="e">
        <f t="shared" si="8"/>
        <v>#REF!</v>
      </c>
      <c r="AS31" s="99" t="e">
        <f t="shared" si="8"/>
        <v>#REF!</v>
      </c>
      <c r="AT31" s="99" t="e">
        <f t="shared" si="8"/>
        <v>#REF!</v>
      </c>
      <c r="AU31" s="99" t="e">
        <f t="shared" si="8"/>
        <v>#REF!</v>
      </c>
      <c r="AV31" s="99" t="e">
        <f t="shared" si="8"/>
        <v>#REF!</v>
      </c>
      <c r="AW31" s="99" t="e">
        <f t="shared" si="8"/>
        <v>#REF!</v>
      </c>
      <c r="AX31" s="99" t="e">
        <f t="shared" si="8"/>
        <v>#REF!</v>
      </c>
      <c r="AY31" s="99" t="e">
        <f t="shared" si="8"/>
        <v>#REF!</v>
      </c>
      <c r="AZ31" s="99" t="e">
        <f t="shared" si="8"/>
        <v>#REF!</v>
      </c>
      <c r="BA31" s="99" t="e">
        <f t="shared" si="8"/>
        <v>#REF!</v>
      </c>
      <c r="BB31" s="99" t="e">
        <f t="shared" si="8"/>
        <v>#REF!</v>
      </c>
      <c r="BC31" s="99" t="e">
        <f t="shared" si="8"/>
        <v>#REF!</v>
      </c>
      <c r="BD31" s="99" t="e">
        <f t="shared" si="8"/>
        <v>#REF!</v>
      </c>
      <c r="BE31" s="99" t="e">
        <f t="shared" si="8"/>
        <v>#REF!</v>
      </c>
      <c r="BF31" s="99" t="e">
        <f t="shared" si="8"/>
        <v>#REF!</v>
      </c>
      <c r="BG31" s="99" t="e">
        <f t="shared" si="8"/>
        <v>#REF!</v>
      </c>
      <c r="BH31" s="99" t="e">
        <f t="shared" si="8"/>
        <v>#REF!</v>
      </c>
      <c r="BI31" s="99" t="e">
        <f t="shared" si="8"/>
        <v>#REF!</v>
      </c>
      <c r="BJ31" s="99" t="e">
        <f t="shared" si="8"/>
        <v>#REF!</v>
      </c>
      <c r="BK31" s="99" t="e">
        <f t="shared" si="8"/>
        <v>#REF!</v>
      </c>
      <c r="BL31" s="99" t="e">
        <f t="shared" si="8"/>
        <v>#REF!</v>
      </c>
      <c r="BM31" s="99" t="e">
        <f t="shared" si="8"/>
        <v>#REF!</v>
      </c>
      <c r="BN31" s="99" t="e">
        <f t="shared" si="8"/>
        <v>#REF!</v>
      </c>
      <c r="BO31" s="99" t="e">
        <f t="shared" si="7"/>
        <v>#REF!</v>
      </c>
      <c r="BP31" s="99" t="e">
        <f t="shared" si="7"/>
        <v>#REF!</v>
      </c>
      <c r="BQ31" s="99" t="e">
        <f t="shared" si="7"/>
        <v>#REF!</v>
      </c>
      <c r="BR31" s="99" t="e">
        <f t="shared" si="7"/>
        <v>#REF!</v>
      </c>
      <c r="BS31" s="99" t="e">
        <f t="shared" si="7"/>
        <v>#REF!</v>
      </c>
      <c r="BT31" s="99" t="e">
        <f t="shared" si="7"/>
        <v>#REF!</v>
      </c>
      <c r="BU31" s="99" t="e">
        <f t="shared" si="7"/>
        <v>#REF!</v>
      </c>
      <c r="BV31" s="99" t="e">
        <f t="shared" si="7"/>
        <v>#REF!</v>
      </c>
      <c r="BW31" s="99" t="e">
        <f t="shared" si="7"/>
        <v>#REF!</v>
      </c>
      <c r="BX31" s="99" t="e">
        <f t="shared" si="7"/>
        <v>#REF!</v>
      </c>
      <c r="BY31" s="99" t="e">
        <f t="shared" si="7"/>
        <v>#REF!</v>
      </c>
      <c r="BZ31" s="99" t="e">
        <f t="shared" si="7"/>
        <v>#REF!</v>
      </c>
      <c r="CA31" s="99" t="e">
        <f t="shared" si="7"/>
        <v>#REF!</v>
      </c>
      <c r="CB31" s="99" t="e">
        <f t="shared" si="7"/>
        <v>#REF!</v>
      </c>
    </row>
    <row r="32" spans="1:80" s="96" customFormat="1" ht="10.35" customHeight="1" x14ac:dyDescent="0.2">
      <c r="A32" s="97" t="s">
        <v>135</v>
      </c>
      <c r="B32" s="99"/>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S32" s="99"/>
      <c r="BT32" s="99"/>
      <c r="BU32" s="99"/>
      <c r="BV32" s="99"/>
      <c r="BW32" s="99"/>
      <c r="BX32" s="99"/>
      <c r="BY32" s="99"/>
      <c r="BZ32" s="99"/>
      <c r="CA32" s="99"/>
      <c r="CB32" s="99"/>
    </row>
    <row r="33" spans="1:80" s="96" customFormat="1" ht="10.35" customHeight="1" x14ac:dyDescent="0.2">
      <c r="A33" s="99">
        <v>1</v>
      </c>
      <c r="B33" s="99" t="e">
        <f t="shared" si="6"/>
        <v>#REF!</v>
      </c>
      <c r="C33" s="99" t="e">
        <f t="shared" ref="C33:BN34" si="9">ROUND(C13*0.8,)+25</f>
        <v>#REF!</v>
      </c>
      <c r="D33" s="99" t="e">
        <f t="shared" si="9"/>
        <v>#REF!</v>
      </c>
      <c r="E33" s="99" t="e">
        <f t="shared" si="9"/>
        <v>#REF!</v>
      </c>
      <c r="F33" s="99" t="e">
        <f t="shared" si="9"/>
        <v>#REF!</v>
      </c>
      <c r="G33" s="99" t="e">
        <f t="shared" si="9"/>
        <v>#REF!</v>
      </c>
      <c r="H33" s="99" t="e">
        <f t="shared" si="9"/>
        <v>#REF!</v>
      </c>
      <c r="I33" s="99" t="e">
        <f t="shared" si="9"/>
        <v>#REF!</v>
      </c>
      <c r="J33" s="99" t="e">
        <f t="shared" si="9"/>
        <v>#REF!</v>
      </c>
      <c r="K33" s="99" t="e">
        <f t="shared" si="9"/>
        <v>#REF!</v>
      </c>
      <c r="L33" s="99" t="e">
        <f t="shared" si="9"/>
        <v>#REF!</v>
      </c>
      <c r="M33" s="99" t="e">
        <f t="shared" si="9"/>
        <v>#REF!</v>
      </c>
      <c r="N33" s="99" t="e">
        <f t="shared" si="9"/>
        <v>#REF!</v>
      </c>
      <c r="O33" s="99" t="e">
        <f t="shared" si="9"/>
        <v>#REF!</v>
      </c>
      <c r="P33" s="99" t="e">
        <f t="shared" si="9"/>
        <v>#REF!</v>
      </c>
      <c r="Q33" s="99" t="e">
        <f t="shared" si="9"/>
        <v>#REF!</v>
      </c>
      <c r="R33" s="99" t="e">
        <f t="shared" si="9"/>
        <v>#REF!</v>
      </c>
      <c r="S33" s="99" t="e">
        <f t="shared" si="9"/>
        <v>#REF!</v>
      </c>
      <c r="T33" s="99" t="e">
        <f t="shared" si="9"/>
        <v>#REF!</v>
      </c>
      <c r="U33" s="99" t="e">
        <f t="shared" si="9"/>
        <v>#REF!</v>
      </c>
      <c r="V33" s="99" t="e">
        <f t="shared" si="9"/>
        <v>#REF!</v>
      </c>
      <c r="W33" s="99" t="e">
        <f t="shared" si="9"/>
        <v>#REF!</v>
      </c>
      <c r="X33" s="99" t="e">
        <f t="shared" si="9"/>
        <v>#REF!</v>
      </c>
      <c r="Y33" s="99" t="e">
        <f t="shared" si="9"/>
        <v>#REF!</v>
      </c>
      <c r="Z33" s="99" t="e">
        <f t="shared" si="9"/>
        <v>#REF!</v>
      </c>
      <c r="AA33" s="99" t="e">
        <f t="shared" si="9"/>
        <v>#REF!</v>
      </c>
      <c r="AB33" s="99" t="e">
        <f t="shared" si="9"/>
        <v>#REF!</v>
      </c>
      <c r="AC33" s="99" t="e">
        <f t="shared" si="9"/>
        <v>#REF!</v>
      </c>
      <c r="AD33" s="99" t="e">
        <f t="shared" si="9"/>
        <v>#REF!</v>
      </c>
      <c r="AE33" s="99" t="e">
        <f t="shared" si="9"/>
        <v>#REF!</v>
      </c>
      <c r="AF33" s="99" t="e">
        <f t="shared" si="9"/>
        <v>#REF!</v>
      </c>
      <c r="AG33" s="99" t="e">
        <f t="shared" si="9"/>
        <v>#REF!</v>
      </c>
      <c r="AH33" s="99" t="e">
        <f t="shared" si="9"/>
        <v>#REF!</v>
      </c>
      <c r="AI33" s="99" t="e">
        <f t="shared" si="9"/>
        <v>#REF!</v>
      </c>
      <c r="AJ33" s="99" t="e">
        <f t="shared" si="9"/>
        <v>#REF!</v>
      </c>
      <c r="AK33" s="99" t="e">
        <f t="shared" si="9"/>
        <v>#REF!</v>
      </c>
      <c r="AL33" s="99" t="e">
        <f t="shared" si="9"/>
        <v>#REF!</v>
      </c>
      <c r="AM33" s="99" t="e">
        <f t="shared" si="9"/>
        <v>#REF!</v>
      </c>
      <c r="AN33" s="99" t="e">
        <f t="shared" si="9"/>
        <v>#REF!</v>
      </c>
      <c r="AO33" s="99" t="e">
        <f t="shared" si="9"/>
        <v>#REF!</v>
      </c>
      <c r="AP33" s="99" t="e">
        <f t="shared" si="9"/>
        <v>#REF!</v>
      </c>
      <c r="AQ33" s="99" t="e">
        <f t="shared" si="9"/>
        <v>#REF!</v>
      </c>
      <c r="AR33" s="99" t="e">
        <f t="shared" si="9"/>
        <v>#REF!</v>
      </c>
      <c r="AS33" s="99" t="e">
        <f t="shared" si="9"/>
        <v>#REF!</v>
      </c>
      <c r="AT33" s="99" t="e">
        <f t="shared" si="9"/>
        <v>#REF!</v>
      </c>
      <c r="AU33" s="99" t="e">
        <f t="shared" si="9"/>
        <v>#REF!</v>
      </c>
      <c r="AV33" s="99" t="e">
        <f t="shared" si="9"/>
        <v>#REF!</v>
      </c>
      <c r="AW33" s="99" t="e">
        <f t="shared" si="9"/>
        <v>#REF!</v>
      </c>
      <c r="AX33" s="99" t="e">
        <f t="shared" si="9"/>
        <v>#REF!</v>
      </c>
      <c r="AY33" s="99" t="e">
        <f t="shared" si="9"/>
        <v>#REF!</v>
      </c>
      <c r="AZ33" s="99" t="e">
        <f t="shared" si="9"/>
        <v>#REF!</v>
      </c>
      <c r="BA33" s="99" t="e">
        <f t="shared" si="9"/>
        <v>#REF!</v>
      </c>
      <c r="BB33" s="99" t="e">
        <f t="shared" si="9"/>
        <v>#REF!</v>
      </c>
      <c r="BC33" s="99" t="e">
        <f t="shared" si="9"/>
        <v>#REF!</v>
      </c>
      <c r="BD33" s="99" t="e">
        <f t="shared" si="9"/>
        <v>#REF!</v>
      </c>
      <c r="BE33" s="99" t="e">
        <f t="shared" si="9"/>
        <v>#REF!</v>
      </c>
      <c r="BF33" s="99" t="e">
        <f t="shared" si="9"/>
        <v>#REF!</v>
      </c>
      <c r="BG33" s="99" t="e">
        <f t="shared" si="9"/>
        <v>#REF!</v>
      </c>
      <c r="BH33" s="99" t="e">
        <f t="shared" si="9"/>
        <v>#REF!</v>
      </c>
      <c r="BI33" s="99" t="e">
        <f t="shared" si="9"/>
        <v>#REF!</v>
      </c>
      <c r="BJ33" s="99" t="e">
        <f t="shared" si="9"/>
        <v>#REF!</v>
      </c>
      <c r="BK33" s="99" t="e">
        <f t="shared" si="9"/>
        <v>#REF!</v>
      </c>
      <c r="BL33" s="99" t="e">
        <f t="shared" si="9"/>
        <v>#REF!</v>
      </c>
      <c r="BM33" s="99" t="e">
        <f t="shared" si="9"/>
        <v>#REF!</v>
      </c>
      <c r="BN33" s="99" t="e">
        <f t="shared" si="9"/>
        <v>#REF!</v>
      </c>
      <c r="BO33" s="99" t="e">
        <f t="shared" ref="BO33:CB34" si="10">ROUND(BO13*0.8,)+25</f>
        <v>#REF!</v>
      </c>
      <c r="BP33" s="99" t="e">
        <f t="shared" si="10"/>
        <v>#REF!</v>
      </c>
      <c r="BQ33" s="99" t="e">
        <f t="shared" si="10"/>
        <v>#REF!</v>
      </c>
      <c r="BR33" s="99" t="e">
        <f t="shared" si="10"/>
        <v>#REF!</v>
      </c>
      <c r="BS33" s="99" t="e">
        <f t="shared" si="10"/>
        <v>#REF!</v>
      </c>
      <c r="BT33" s="99" t="e">
        <f t="shared" si="10"/>
        <v>#REF!</v>
      </c>
      <c r="BU33" s="99" t="e">
        <f t="shared" si="10"/>
        <v>#REF!</v>
      </c>
      <c r="BV33" s="99" t="e">
        <f t="shared" si="10"/>
        <v>#REF!</v>
      </c>
      <c r="BW33" s="99" t="e">
        <f t="shared" si="10"/>
        <v>#REF!</v>
      </c>
      <c r="BX33" s="99" t="e">
        <f t="shared" si="10"/>
        <v>#REF!</v>
      </c>
      <c r="BY33" s="99" t="e">
        <f t="shared" si="10"/>
        <v>#REF!</v>
      </c>
      <c r="BZ33" s="99" t="e">
        <f t="shared" si="10"/>
        <v>#REF!</v>
      </c>
      <c r="CA33" s="99" t="e">
        <f t="shared" si="10"/>
        <v>#REF!</v>
      </c>
      <c r="CB33" s="99" t="e">
        <f t="shared" si="10"/>
        <v>#REF!</v>
      </c>
    </row>
    <row r="34" spans="1:80" s="96" customFormat="1" ht="10.35" customHeight="1" x14ac:dyDescent="0.2">
      <c r="A34" s="99">
        <v>2</v>
      </c>
      <c r="B34" s="99" t="e">
        <f t="shared" si="6"/>
        <v>#REF!</v>
      </c>
      <c r="C34" s="99" t="e">
        <f t="shared" si="9"/>
        <v>#REF!</v>
      </c>
      <c r="D34" s="99" t="e">
        <f t="shared" si="9"/>
        <v>#REF!</v>
      </c>
      <c r="E34" s="99" t="e">
        <f t="shared" si="9"/>
        <v>#REF!</v>
      </c>
      <c r="F34" s="99" t="e">
        <f t="shared" si="9"/>
        <v>#REF!</v>
      </c>
      <c r="G34" s="99" t="e">
        <f t="shared" si="9"/>
        <v>#REF!</v>
      </c>
      <c r="H34" s="99" t="e">
        <f t="shared" si="9"/>
        <v>#REF!</v>
      </c>
      <c r="I34" s="99" t="e">
        <f t="shared" si="9"/>
        <v>#REF!</v>
      </c>
      <c r="J34" s="99" t="e">
        <f t="shared" si="9"/>
        <v>#REF!</v>
      </c>
      <c r="K34" s="99" t="e">
        <f t="shared" si="9"/>
        <v>#REF!</v>
      </c>
      <c r="L34" s="99" t="e">
        <f t="shared" si="9"/>
        <v>#REF!</v>
      </c>
      <c r="M34" s="99" t="e">
        <f t="shared" si="9"/>
        <v>#REF!</v>
      </c>
      <c r="N34" s="99" t="e">
        <f t="shared" si="9"/>
        <v>#REF!</v>
      </c>
      <c r="O34" s="99" t="e">
        <f t="shared" si="9"/>
        <v>#REF!</v>
      </c>
      <c r="P34" s="99" t="e">
        <f t="shared" si="9"/>
        <v>#REF!</v>
      </c>
      <c r="Q34" s="99" t="e">
        <f t="shared" si="9"/>
        <v>#REF!</v>
      </c>
      <c r="R34" s="99" t="e">
        <f t="shared" si="9"/>
        <v>#REF!</v>
      </c>
      <c r="S34" s="99" t="e">
        <f t="shared" si="9"/>
        <v>#REF!</v>
      </c>
      <c r="T34" s="99" t="e">
        <f t="shared" si="9"/>
        <v>#REF!</v>
      </c>
      <c r="U34" s="99" t="e">
        <f t="shared" si="9"/>
        <v>#REF!</v>
      </c>
      <c r="V34" s="99" t="e">
        <f t="shared" si="9"/>
        <v>#REF!</v>
      </c>
      <c r="W34" s="99" t="e">
        <f t="shared" si="9"/>
        <v>#REF!</v>
      </c>
      <c r="X34" s="99" t="e">
        <f t="shared" si="9"/>
        <v>#REF!</v>
      </c>
      <c r="Y34" s="99" t="e">
        <f t="shared" si="9"/>
        <v>#REF!</v>
      </c>
      <c r="Z34" s="99" t="e">
        <f t="shared" si="9"/>
        <v>#REF!</v>
      </c>
      <c r="AA34" s="99" t="e">
        <f t="shared" si="9"/>
        <v>#REF!</v>
      </c>
      <c r="AB34" s="99" t="e">
        <f t="shared" si="9"/>
        <v>#REF!</v>
      </c>
      <c r="AC34" s="99" t="e">
        <f t="shared" si="9"/>
        <v>#REF!</v>
      </c>
      <c r="AD34" s="99" t="e">
        <f t="shared" si="9"/>
        <v>#REF!</v>
      </c>
      <c r="AE34" s="99" t="e">
        <f t="shared" si="9"/>
        <v>#REF!</v>
      </c>
      <c r="AF34" s="99" t="e">
        <f t="shared" si="9"/>
        <v>#REF!</v>
      </c>
      <c r="AG34" s="99" t="e">
        <f t="shared" si="9"/>
        <v>#REF!</v>
      </c>
      <c r="AH34" s="99" t="e">
        <f t="shared" si="9"/>
        <v>#REF!</v>
      </c>
      <c r="AI34" s="99" t="e">
        <f t="shared" si="9"/>
        <v>#REF!</v>
      </c>
      <c r="AJ34" s="99" t="e">
        <f t="shared" si="9"/>
        <v>#REF!</v>
      </c>
      <c r="AK34" s="99" t="e">
        <f t="shared" si="9"/>
        <v>#REF!</v>
      </c>
      <c r="AL34" s="99" t="e">
        <f t="shared" si="9"/>
        <v>#REF!</v>
      </c>
      <c r="AM34" s="99" t="e">
        <f t="shared" si="9"/>
        <v>#REF!</v>
      </c>
      <c r="AN34" s="99" t="e">
        <f t="shared" si="9"/>
        <v>#REF!</v>
      </c>
      <c r="AO34" s="99" t="e">
        <f t="shared" si="9"/>
        <v>#REF!</v>
      </c>
      <c r="AP34" s="99" t="e">
        <f t="shared" si="9"/>
        <v>#REF!</v>
      </c>
      <c r="AQ34" s="99" t="e">
        <f t="shared" si="9"/>
        <v>#REF!</v>
      </c>
      <c r="AR34" s="99" t="e">
        <f t="shared" si="9"/>
        <v>#REF!</v>
      </c>
      <c r="AS34" s="99" t="e">
        <f t="shared" si="9"/>
        <v>#REF!</v>
      </c>
      <c r="AT34" s="99" t="e">
        <f t="shared" si="9"/>
        <v>#REF!</v>
      </c>
      <c r="AU34" s="99" t="e">
        <f t="shared" si="9"/>
        <v>#REF!</v>
      </c>
      <c r="AV34" s="99" t="e">
        <f t="shared" si="9"/>
        <v>#REF!</v>
      </c>
      <c r="AW34" s="99" t="e">
        <f t="shared" si="9"/>
        <v>#REF!</v>
      </c>
      <c r="AX34" s="99" t="e">
        <f t="shared" si="9"/>
        <v>#REF!</v>
      </c>
      <c r="AY34" s="99" t="e">
        <f t="shared" si="9"/>
        <v>#REF!</v>
      </c>
      <c r="AZ34" s="99" t="e">
        <f t="shared" si="9"/>
        <v>#REF!</v>
      </c>
      <c r="BA34" s="99" t="e">
        <f t="shared" si="9"/>
        <v>#REF!</v>
      </c>
      <c r="BB34" s="99" t="e">
        <f t="shared" si="9"/>
        <v>#REF!</v>
      </c>
      <c r="BC34" s="99" t="e">
        <f t="shared" si="9"/>
        <v>#REF!</v>
      </c>
      <c r="BD34" s="99" t="e">
        <f t="shared" si="9"/>
        <v>#REF!</v>
      </c>
      <c r="BE34" s="99" t="e">
        <f t="shared" si="9"/>
        <v>#REF!</v>
      </c>
      <c r="BF34" s="99" t="e">
        <f t="shared" si="9"/>
        <v>#REF!</v>
      </c>
      <c r="BG34" s="99" t="e">
        <f t="shared" si="9"/>
        <v>#REF!</v>
      </c>
      <c r="BH34" s="99" t="e">
        <f t="shared" si="9"/>
        <v>#REF!</v>
      </c>
      <c r="BI34" s="99" t="e">
        <f t="shared" si="9"/>
        <v>#REF!</v>
      </c>
      <c r="BJ34" s="99" t="e">
        <f t="shared" si="9"/>
        <v>#REF!</v>
      </c>
      <c r="BK34" s="99" t="e">
        <f t="shared" si="9"/>
        <v>#REF!</v>
      </c>
      <c r="BL34" s="99" t="e">
        <f t="shared" si="9"/>
        <v>#REF!</v>
      </c>
      <c r="BM34" s="99" t="e">
        <f t="shared" si="9"/>
        <v>#REF!</v>
      </c>
      <c r="BN34" s="99" t="e">
        <f t="shared" si="9"/>
        <v>#REF!</v>
      </c>
      <c r="BO34" s="99" t="e">
        <f t="shared" si="10"/>
        <v>#REF!</v>
      </c>
      <c r="BP34" s="99" t="e">
        <f t="shared" si="10"/>
        <v>#REF!</v>
      </c>
      <c r="BQ34" s="99" t="e">
        <f t="shared" si="10"/>
        <v>#REF!</v>
      </c>
      <c r="BR34" s="99" t="e">
        <f t="shared" si="10"/>
        <v>#REF!</v>
      </c>
      <c r="BS34" s="99" t="e">
        <f t="shared" si="10"/>
        <v>#REF!</v>
      </c>
      <c r="BT34" s="99" t="e">
        <f t="shared" si="10"/>
        <v>#REF!</v>
      </c>
      <c r="BU34" s="99" t="e">
        <f t="shared" si="10"/>
        <v>#REF!</v>
      </c>
      <c r="BV34" s="99" t="e">
        <f t="shared" si="10"/>
        <v>#REF!</v>
      </c>
      <c r="BW34" s="99" t="e">
        <f t="shared" si="10"/>
        <v>#REF!</v>
      </c>
      <c r="BX34" s="99" t="e">
        <f t="shared" si="10"/>
        <v>#REF!</v>
      </c>
      <c r="BY34" s="99" t="e">
        <f t="shared" si="10"/>
        <v>#REF!</v>
      </c>
      <c r="BZ34" s="99" t="e">
        <f t="shared" si="10"/>
        <v>#REF!</v>
      </c>
      <c r="CA34" s="99" t="e">
        <f t="shared" si="10"/>
        <v>#REF!</v>
      </c>
      <c r="CB34" s="99" t="e">
        <f t="shared" si="10"/>
        <v>#REF!</v>
      </c>
    </row>
    <row r="35" spans="1:80" s="96" customFormat="1" ht="10.35" customHeight="1" x14ac:dyDescent="0.2">
      <c r="A35" s="97" t="s">
        <v>137</v>
      </c>
      <c r="B35" s="99"/>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99"/>
      <c r="BQ35" s="99"/>
      <c r="BR35" s="99"/>
      <c r="BS35" s="99"/>
      <c r="BT35" s="99"/>
      <c r="BU35" s="99"/>
      <c r="BV35" s="99"/>
      <c r="BW35" s="99"/>
      <c r="BX35" s="99"/>
      <c r="BY35" s="99"/>
      <c r="BZ35" s="99"/>
      <c r="CA35" s="99"/>
      <c r="CB35" s="99"/>
    </row>
    <row r="36" spans="1:80" s="96" customFormat="1" ht="10.35" customHeight="1" x14ac:dyDescent="0.2">
      <c r="A36" s="99">
        <v>1</v>
      </c>
      <c r="B36" s="99" t="e">
        <f t="shared" si="6"/>
        <v>#REF!</v>
      </c>
      <c r="C36" s="99" t="e">
        <f t="shared" ref="C36:BN37" si="11">ROUND(C16*0.8,)+25</f>
        <v>#REF!</v>
      </c>
      <c r="D36" s="99" t="e">
        <f t="shared" si="11"/>
        <v>#REF!</v>
      </c>
      <c r="E36" s="99" t="e">
        <f t="shared" si="11"/>
        <v>#REF!</v>
      </c>
      <c r="F36" s="99" t="e">
        <f t="shared" si="11"/>
        <v>#REF!</v>
      </c>
      <c r="G36" s="99" t="e">
        <f t="shared" si="11"/>
        <v>#REF!</v>
      </c>
      <c r="H36" s="99" t="e">
        <f t="shared" si="11"/>
        <v>#REF!</v>
      </c>
      <c r="I36" s="99" t="e">
        <f t="shared" si="11"/>
        <v>#REF!</v>
      </c>
      <c r="J36" s="99" t="e">
        <f t="shared" si="11"/>
        <v>#REF!</v>
      </c>
      <c r="K36" s="99" t="e">
        <f t="shared" si="11"/>
        <v>#REF!</v>
      </c>
      <c r="L36" s="99" t="e">
        <f t="shared" si="11"/>
        <v>#REF!</v>
      </c>
      <c r="M36" s="99" t="e">
        <f t="shared" si="11"/>
        <v>#REF!</v>
      </c>
      <c r="N36" s="99" t="e">
        <f t="shared" si="11"/>
        <v>#REF!</v>
      </c>
      <c r="O36" s="99" t="e">
        <f t="shared" si="11"/>
        <v>#REF!</v>
      </c>
      <c r="P36" s="99" t="e">
        <f t="shared" si="11"/>
        <v>#REF!</v>
      </c>
      <c r="Q36" s="99" t="e">
        <f t="shared" si="11"/>
        <v>#REF!</v>
      </c>
      <c r="R36" s="99" t="e">
        <f t="shared" si="11"/>
        <v>#REF!</v>
      </c>
      <c r="S36" s="99" t="e">
        <f t="shared" si="11"/>
        <v>#REF!</v>
      </c>
      <c r="T36" s="99" t="e">
        <f t="shared" si="11"/>
        <v>#REF!</v>
      </c>
      <c r="U36" s="99" t="e">
        <f t="shared" si="11"/>
        <v>#REF!</v>
      </c>
      <c r="V36" s="99" t="e">
        <f t="shared" si="11"/>
        <v>#REF!</v>
      </c>
      <c r="W36" s="99" t="e">
        <f t="shared" si="11"/>
        <v>#REF!</v>
      </c>
      <c r="X36" s="99" t="e">
        <f t="shared" si="11"/>
        <v>#REF!</v>
      </c>
      <c r="Y36" s="99" t="e">
        <f t="shared" si="11"/>
        <v>#REF!</v>
      </c>
      <c r="Z36" s="99" t="e">
        <f t="shared" si="11"/>
        <v>#REF!</v>
      </c>
      <c r="AA36" s="99" t="e">
        <f t="shared" si="11"/>
        <v>#REF!</v>
      </c>
      <c r="AB36" s="99" t="e">
        <f t="shared" si="11"/>
        <v>#REF!</v>
      </c>
      <c r="AC36" s="99" t="e">
        <f t="shared" si="11"/>
        <v>#REF!</v>
      </c>
      <c r="AD36" s="99" t="e">
        <f t="shared" si="11"/>
        <v>#REF!</v>
      </c>
      <c r="AE36" s="99" t="e">
        <f t="shared" si="11"/>
        <v>#REF!</v>
      </c>
      <c r="AF36" s="99" t="e">
        <f t="shared" si="11"/>
        <v>#REF!</v>
      </c>
      <c r="AG36" s="99" t="e">
        <f t="shared" si="11"/>
        <v>#REF!</v>
      </c>
      <c r="AH36" s="99" t="e">
        <f t="shared" si="11"/>
        <v>#REF!</v>
      </c>
      <c r="AI36" s="99" t="e">
        <f t="shared" si="11"/>
        <v>#REF!</v>
      </c>
      <c r="AJ36" s="99" t="e">
        <f t="shared" si="11"/>
        <v>#REF!</v>
      </c>
      <c r="AK36" s="99" t="e">
        <f t="shared" si="11"/>
        <v>#REF!</v>
      </c>
      <c r="AL36" s="99" t="e">
        <f t="shared" si="11"/>
        <v>#REF!</v>
      </c>
      <c r="AM36" s="99" t="e">
        <f t="shared" si="11"/>
        <v>#REF!</v>
      </c>
      <c r="AN36" s="99" t="e">
        <f t="shared" si="11"/>
        <v>#REF!</v>
      </c>
      <c r="AO36" s="99" t="e">
        <f t="shared" si="11"/>
        <v>#REF!</v>
      </c>
      <c r="AP36" s="99" t="e">
        <f t="shared" si="11"/>
        <v>#REF!</v>
      </c>
      <c r="AQ36" s="99" t="e">
        <f t="shared" si="11"/>
        <v>#REF!</v>
      </c>
      <c r="AR36" s="99" t="e">
        <f t="shared" si="11"/>
        <v>#REF!</v>
      </c>
      <c r="AS36" s="99" t="e">
        <f t="shared" si="11"/>
        <v>#REF!</v>
      </c>
      <c r="AT36" s="99" t="e">
        <f t="shared" si="11"/>
        <v>#REF!</v>
      </c>
      <c r="AU36" s="99" t="e">
        <f t="shared" si="11"/>
        <v>#REF!</v>
      </c>
      <c r="AV36" s="99" t="e">
        <f t="shared" si="11"/>
        <v>#REF!</v>
      </c>
      <c r="AW36" s="99" t="e">
        <f t="shared" si="11"/>
        <v>#REF!</v>
      </c>
      <c r="AX36" s="99" t="e">
        <f t="shared" si="11"/>
        <v>#REF!</v>
      </c>
      <c r="AY36" s="99" t="e">
        <f t="shared" si="11"/>
        <v>#REF!</v>
      </c>
      <c r="AZ36" s="99" t="e">
        <f t="shared" si="11"/>
        <v>#REF!</v>
      </c>
      <c r="BA36" s="99" t="e">
        <f t="shared" si="11"/>
        <v>#REF!</v>
      </c>
      <c r="BB36" s="99" t="e">
        <f t="shared" si="11"/>
        <v>#REF!</v>
      </c>
      <c r="BC36" s="99" t="e">
        <f t="shared" si="11"/>
        <v>#REF!</v>
      </c>
      <c r="BD36" s="99" t="e">
        <f t="shared" si="11"/>
        <v>#REF!</v>
      </c>
      <c r="BE36" s="99" t="e">
        <f t="shared" si="11"/>
        <v>#REF!</v>
      </c>
      <c r="BF36" s="99" t="e">
        <f t="shared" si="11"/>
        <v>#REF!</v>
      </c>
      <c r="BG36" s="99" t="e">
        <f t="shared" si="11"/>
        <v>#REF!</v>
      </c>
      <c r="BH36" s="99" t="e">
        <f t="shared" si="11"/>
        <v>#REF!</v>
      </c>
      <c r="BI36" s="99" t="e">
        <f t="shared" si="11"/>
        <v>#REF!</v>
      </c>
      <c r="BJ36" s="99" t="e">
        <f t="shared" si="11"/>
        <v>#REF!</v>
      </c>
      <c r="BK36" s="99" t="e">
        <f t="shared" si="11"/>
        <v>#REF!</v>
      </c>
      <c r="BL36" s="99" t="e">
        <f t="shared" si="11"/>
        <v>#REF!</v>
      </c>
      <c r="BM36" s="99" t="e">
        <f t="shared" si="11"/>
        <v>#REF!</v>
      </c>
      <c r="BN36" s="99" t="e">
        <f t="shared" si="11"/>
        <v>#REF!</v>
      </c>
      <c r="BO36" s="99" t="e">
        <f t="shared" ref="BO36:CB37" si="12">ROUND(BO16*0.8,)+25</f>
        <v>#REF!</v>
      </c>
      <c r="BP36" s="99" t="e">
        <f t="shared" si="12"/>
        <v>#REF!</v>
      </c>
      <c r="BQ36" s="99" t="e">
        <f t="shared" si="12"/>
        <v>#REF!</v>
      </c>
      <c r="BR36" s="99" t="e">
        <f t="shared" si="12"/>
        <v>#REF!</v>
      </c>
      <c r="BS36" s="99" t="e">
        <f t="shared" si="12"/>
        <v>#REF!</v>
      </c>
      <c r="BT36" s="99" t="e">
        <f t="shared" si="12"/>
        <v>#REF!</v>
      </c>
      <c r="BU36" s="99" t="e">
        <f t="shared" si="12"/>
        <v>#REF!</v>
      </c>
      <c r="BV36" s="99" t="e">
        <f t="shared" si="12"/>
        <v>#REF!</v>
      </c>
      <c r="BW36" s="99" t="e">
        <f t="shared" si="12"/>
        <v>#REF!</v>
      </c>
      <c r="BX36" s="99" t="e">
        <f t="shared" si="12"/>
        <v>#REF!</v>
      </c>
      <c r="BY36" s="99" t="e">
        <f t="shared" si="12"/>
        <v>#REF!</v>
      </c>
      <c r="BZ36" s="99" t="e">
        <f t="shared" si="12"/>
        <v>#REF!</v>
      </c>
      <c r="CA36" s="99" t="e">
        <f t="shared" si="12"/>
        <v>#REF!</v>
      </c>
      <c r="CB36" s="99" t="e">
        <f t="shared" si="12"/>
        <v>#REF!</v>
      </c>
    </row>
    <row r="37" spans="1:80" s="96" customFormat="1" ht="10.35" customHeight="1" x14ac:dyDescent="0.2">
      <c r="A37" s="99">
        <v>2</v>
      </c>
      <c r="B37" s="99" t="e">
        <f t="shared" si="6"/>
        <v>#REF!</v>
      </c>
      <c r="C37" s="99" t="e">
        <f t="shared" si="11"/>
        <v>#REF!</v>
      </c>
      <c r="D37" s="99" t="e">
        <f t="shared" si="11"/>
        <v>#REF!</v>
      </c>
      <c r="E37" s="99" t="e">
        <f t="shared" si="11"/>
        <v>#REF!</v>
      </c>
      <c r="F37" s="99" t="e">
        <f t="shared" si="11"/>
        <v>#REF!</v>
      </c>
      <c r="G37" s="99" t="e">
        <f t="shared" si="11"/>
        <v>#REF!</v>
      </c>
      <c r="H37" s="99" t="e">
        <f t="shared" si="11"/>
        <v>#REF!</v>
      </c>
      <c r="I37" s="99" t="e">
        <f t="shared" si="11"/>
        <v>#REF!</v>
      </c>
      <c r="J37" s="99" t="e">
        <f t="shared" si="11"/>
        <v>#REF!</v>
      </c>
      <c r="K37" s="99" t="e">
        <f t="shared" si="11"/>
        <v>#REF!</v>
      </c>
      <c r="L37" s="99" t="e">
        <f t="shared" si="11"/>
        <v>#REF!</v>
      </c>
      <c r="M37" s="99" t="e">
        <f t="shared" si="11"/>
        <v>#REF!</v>
      </c>
      <c r="N37" s="99" t="e">
        <f t="shared" si="11"/>
        <v>#REF!</v>
      </c>
      <c r="O37" s="99" t="e">
        <f t="shared" si="11"/>
        <v>#REF!</v>
      </c>
      <c r="P37" s="99" t="e">
        <f t="shared" si="11"/>
        <v>#REF!</v>
      </c>
      <c r="Q37" s="99" t="e">
        <f t="shared" si="11"/>
        <v>#REF!</v>
      </c>
      <c r="R37" s="99" t="e">
        <f t="shared" si="11"/>
        <v>#REF!</v>
      </c>
      <c r="S37" s="99" t="e">
        <f t="shared" si="11"/>
        <v>#REF!</v>
      </c>
      <c r="T37" s="99" t="e">
        <f t="shared" si="11"/>
        <v>#REF!</v>
      </c>
      <c r="U37" s="99" t="e">
        <f t="shared" si="11"/>
        <v>#REF!</v>
      </c>
      <c r="V37" s="99" t="e">
        <f t="shared" si="11"/>
        <v>#REF!</v>
      </c>
      <c r="W37" s="99" t="e">
        <f t="shared" si="11"/>
        <v>#REF!</v>
      </c>
      <c r="X37" s="99" t="e">
        <f t="shared" si="11"/>
        <v>#REF!</v>
      </c>
      <c r="Y37" s="99" t="e">
        <f t="shared" si="11"/>
        <v>#REF!</v>
      </c>
      <c r="Z37" s="99" t="e">
        <f t="shared" si="11"/>
        <v>#REF!</v>
      </c>
      <c r="AA37" s="99" t="e">
        <f t="shared" si="11"/>
        <v>#REF!</v>
      </c>
      <c r="AB37" s="99" t="e">
        <f t="shared" si="11"/>
        <v>#REF!</v>
      </c>
      <c r="AC37" s="99" t="e">
        <f t="shared" si="11"/>
        <v>#REF!</v>
      </c>
      <c r="AD37" s="99" t="e">
        <f t="shared" si="11"/>
        <v>#REF!</v>
      </c>
      <c r="AE37" s="99" t="e">
        <f t="shared" si="11"/>
        <v>#REF!</v>
      </c>
      <c r="AF37" s="99" t="e">
        <f t="shared" si="11"/>
        <v>#REF!</v>
      </c>
      <c r="AG37" s="99" t="e">
        <f t="shared" si="11"/>
        <v>#REF!</v>
      </c>
      <c r="AH37" s="99" t="e">
        <f t="shared" si="11"/>
        <v>#REF!</v>
      </c>
      <c r="AI37" s="99" t="e">
        <f t="shared" si="11"/>
        <v>#REF!</v>
      </c>
      <c r="AJ37" s="99" t="e">
        <f t="shared" si="11"/>
        <v>#REF!</v>
      </c>
      <c r="AK37" s="99" t="e">
        <f t="shared" si="11"/>
        <v>#REF!</v>
      </c>
      <c r="AL37" s="99" t="e">
        <f t="shared" si="11"/>
        <v>#REF!</v>
      </c>
      <c r="AM37" s="99" t="e">
        <f t="shared" si="11"/>
        <v>#REF!</v>
      </c>
      <c r="AN37" s="99" t="e">
        <f t="shared" si="11"/>
        <v>#REF!</v>
      </c>
      <c r="AO37" s="99" t="e">
        <f t="shared" si="11"/>
        <v>#REF!</v>
      </c>
      <c r="AP37" s="99" t="e">
        <f t="shared" si="11"/>
        <v>#REF!</v>
      </c>
      <c r="AQ37" s="99" t="e">
        <f t="shared" si="11"/>
        <v>#REF!</v>
      </c>
      <c r="AR37" s="99" t="e">
        <f t="shared" si="11"/>
        <v>#REF!</v>
      </c>
      <c r="AS37" s="99" t="e">
        <f t="shared" si="11"/>
        <v>#REF!</v>
      </c>
      <c r="AT37" s="99" t="e">
        <f t="shared" si="11"/>
        <v>#REF!</v>
      </c>
      <c r="AU37" s="99" t="e">
        <f t="shared" si="11"/>
        <v>#REF!</v>
      </c>
      <c r="AV37" s="99" t="e">
        <f t="shared" si="11"/>
        <v>#REF!</v>
      </c>
      <c r="AW37" s="99" t="e">
        <f t="shared" si="11"/>
        <v>#REF!</v>
      </c>
      <c r="AX37" s="99" t="e">
        <f t="shared" si="11"/>
        <v>#REF!</v>
      </c>
      <c r="AY37" s="99" t="e">
        <f t="shared" si="11"/>
        <v>#REF!</v>
      </c>
      <c r="AZ37" s="99" t="e">
        <f t="shared" si="11"/>
        <v>#REF!</v>
      </c>
      <c r="BA37" s="99" t="e">
        <f t="shared" si="11"/>
        <v>#REF!</v>
      </c>
      <c r="BB37" s="99" t="e">
        <f t="shared" si="11"/>
        <v>#REF!</v>
      </c>
      <c r="BC37" s="99" t="e">
        <f t="shared" si="11"/>
        <v>#REF!</v>
      </c>
      <c r="BD37" s="99" t="e">
        <f t="shared" si="11"/>
        <v>#REF!</v>
      </c>
      <c r="BE37" s="99" t="e">
        <f t="shared" si="11"/>
        <v>#REF!</v>
      </c>
      <c r="BF37" s="99" t="e">
        <f t="shared" si="11"/>
        <v>#REF!</v>
      </c>
      <c r="BG37" s="99" t="e">
        <f t="shared" si="11"/>
        <v>#REF!</v>
      </c>
      <c r="BH37" s="99" t="e">
        <f t="shared" si="11"/>
        <v>#REF!</v>
      </c>
      <c r="BI37" s="99" t="e">
        <f t="shared" si="11"/>
        <v>#REF!</v>
      </c>
      <c r="BJ37" s="99" t="e">
        <f t="shared" si="11"/>
        <v>#REF!</v>
      </c>
      <c r="BK37" s="99" t="e">
        <f t="shared" si="11"/>
        <v>#REF!</v>
      </c>
      <c r="BL37" s="99" t="e">
        <f t="shared" si="11"/>
        <v>#REF!</v>
      </c>
      <c r="BM37" s="99" t="e">
        <f t="shared" si="11"/>
        <v>#REF!</v>
      </c>
      <c r="BN37" s="99" t="e">
        <f t="shared" si="11"/>
        <v>#REF!</v>
      </c>
      <c r="BO37" s="99" t="e">
        <f t="shared" si="12"/>
        <v>#REF!</v>
      </c>
      <c r="BP37" s="99" t="e">
        <f t="shared" si="12"/>
        <v>#REF!</v>
      </c>
      <c r="BQ37" s="99" t="e">
        <f t="shared" si="12"/>
        <v>#REF!</v>
      </c>
      <c r="BR37" s="99" t="e">
        <f t="shared" si="12"/>
        <v>#REF!</v>
      </c>
      <c r="BS37" s="99" t="e">
        <f t="shared" si="12"/>
        <v>#REF!</v>
      </c>
      <c r="BT37" s="99" t="e">
        <f t="shared" si="12"/>
        <v>#REF!</v>
      </c>
      <c r="BU37" s="99" t="e">
        <f t="shared" si="12"/>
        <v>#REF!</v>
      </c>
      <c r="BV37" s="99" t="e">
        <f t="shared" si="12"/>
        <v>#REF!</v>
      </c>
      <c r="BW37" s="99" t="e">
        <f t="shared" si="12"/>
        <v>#REF!</v>
      </c>
      <c r="BX37" s="99" t="e">
        <f t="shared" si="12"/>
        <v>#REF!</v>
      </c>
      <c r="BY37" s="99" t="e">
        <f t="shared" si="12"/>
        <v>#REF!</v>
      </c>
      <c r="BZ37" s="99" t="e">
        <f t="shared" si="12"/>
        <v>#REF!</v>
      </c>
      <c r="CA37" s="99" t="e">
        <f t="shared" si="12"/>
        <v>#REF!</v>
      </c>
      <c r="CB37" s="99" t="e">
        <f t="shared" si="12"/>
        <v>#REF!</v>
      </c>
    </row>
    <row r="38" spans="1:80" s="96" customFormat="1" ht="10.35" customHeight="1" x14ac:dyDescent="0.2">
      <c r="A38" s="97" t="s">
        <v>139</v>
      </c>
      <c r="B38" s="99"/>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99"/>
      <c r="BR38" s="99"/>
      <c r="BS38" s="99"/>
      <c r="BT38" s="99"/>
      <c r="BU38" s="99"/>
      <c r="BV38" s="99"/>
      <c r="BW38" s="99"/>
      <c r="BX38" s="99"/>
      <c r="BY38" s="99"/>
      <c r="BZ38" s="99"/>
      <c r="CA38" s="99"/>
      <c r="CB38" s="99"/>
    </row>
    <row r="39" spans="1:80" s="96" customFormat="1" ht="10.35" customHeight="1" x14ac:dyDescent="0.2">
      <c r="A39" s="98" t="s">
        <v>78</v>
      </c>
      <c r="B39" s="99" t="e">
        <f t="shared" si="6"/>
        <v>#REF!</v>
      </c>
      <c r="C39" s="99" t="e">
        <f t="shared" ref="C39:BN39" si="13">ROUND(C19*0.8,)+25</f>
        <v>#REF!</v>
      </c>
      <c r="D39" s="99" t="e">
        <f t="shared" si="13"/>
        <v>#REF!</v>
      </c>
      <c r="E39" s="99" t="e">
        <f t="shared" si="13"/>
        <v>#REF!</v>
      </c>
      <c r="F39" s="99" t="e">
        <f t="shared" si="13"/>
        <v>#REF!</v>
      </c>
      <c r="G39" s="99" t="e">
        <f t="shared" si="13"/>
        <v>#REF!</v>
      </c>
      <c r="H39" s="99" t="e">
        <f t="shared" si="13"/>
        <v>#REF!</v>
      </c>
      <c r="I39" s="99" t="e">
        <f t="shared" si="13"/>
        <v>#REF!</v>
      </c>
      <c r="J39" s="99" t="e">
        <f t="shared" si="13"/>
        <v>#REF!</v>
      </c>
      <c r="K39" s="99" t="e">
        <f t="shared" si="13"/>
        <v>#REF!</v>
      </c>
      <c r="L39" s="99" t="e">
        <f t="shared" si="13"/>
        <v>#REF!</v>
      </c>
      <c r="M39" s="99" t="e">
        <f t="shared" si="13"/>
        <v>#REF!</v>
      </c>
      <c r="N39" s="99" t="e">
        <f t="shared" si="13"/>
        <v>#REF!</v>
      </c>
      <c r="O39" s="99" t="e">
        <f t="shared" si="13"/>
        <v>#REF!</v>
      </c>
      <c r="P39" s="99" t="e">
        <f t="shared" si="13"/>
        <v>#REF!</v>
      </c>
      <c r="Q39" s="99" t="e">
        <f t="shared" si="13"/>
        <v>#REF!</v>
      </c>
      <c r="R39" s="99" t="e">
        <f t="shared" si="13"/>
        <v>#REF!</v>
      </c>
      <c r="S39" s="99" t="e">
        <f t="shared" si="13"/>
        <v>#REF!</v>
      </c>
      <c r="T39" s="99" t="e">
        <f t="shared" si="13"/>
        <v>#REF!</v>
      </c>
      <c r="U39" s="99" t="e">
        <f t="shared" si="13"/>
        <v>#REF!</v>
      </c>
      <c r="V39" s="99" t="e">
        <f t="shared" si="13"/>
        <v>#REF!</v>
      </c>
      <c r="W39" s="99" t="e">
        <f t="shared" si="13"/>
        <v>#REF!</v>
      </c>
      <c r="X39" s="99" t="e">
        <f t="shared" si="13"/>
        <v>#REF!</v>
      </c>
      <c r="Y39" s="99" t="e">
        <f t="shared" si="13"/>
        <v>#REF!</v>
      </c>
      <c r="Z39" s="99" t="e">
        <f t="shared" si="13"/>
        <v>#REF!</v>
      </c>
      <c r="AA39" s="99" t="e">
        <f t="shared" si="13"/>
        <v>#REF!</v>
      </c>
      <c r="AB39" s="99" t="e">
        <f t="shared" si="13"/>
        <v>#REF!</v>
      </c>
      <c r="AC39" s="99" t="e">
        <f t="shared" si="13"/>
        <v>#REF!</v>
      </c>
      <c r="AD39" s="99" t="e">
        <f t="shared" si="13"/>
        <v>#REF!</v>
      </c>
      <c r="AE39" s="99" t="e">
        <f t="shared" si="13"/>
        <v>#REF!</v>
      </c>
      <c r="AF39" s="99" t="e">
        <f t="shared" si="13"/>
        <v>#REF!</v>
      </c>
      <c r="AG39" s="99" t="e">
        <f t="shared" si="13"/>
        <v>#REF!</v>
      </c>
      <c r="AH39" s="99" t="e">
        <f t="shared" si="13"/>
        <v>#REF!</v>
      </c>
      <c r="AI39" s="99" t="e">
        <f t="shared" si="13"/>
        <v>#REF!</v>
      </c>
      <c r="AJ39" s="99" t="e">
        <f t="shared" si="13"/>
        <v>#REF!</v>
      </c>
      <c r="AK39" s="99" t="e">
        <f t="shared" si="13"/>
        <v>#REF!</v>
      </c>
      <c r="AL39" s="99" t="e">
        <f t="shared" si="13"/>
        <v>#REF!</v>
      </c>
      <c r="AM39" s="99" t="e">
        <f t="shared" si="13"/>
        <v>#REF!</v>
      </c>
      <c r="AN39" s="99" t="e">
        <f t="shared" si="13"/>
        <v>#REF!</v>
      </c>
      <c r="AO39" s="99" t="e">
        <f t="shared" si="13"/>
        <v>#REF!</v>
      </c>
      <c r="AP39" s="99" t="e">
        <f t="shared" si="13"/>
        <v>#REF!</v>
      </c>
      <c r="AQ39" s="99" t="e">
        <f t="shared" si="13"/>
        <v>#REF!</v>
      </c>
      <c r="AR39" s="99" t="e">
        <f t="shared" si="13"/>
        <v>#REF!</v>
      </c>
      <c r="AS39" s="99" t="e">
        <f t="shared" si="13"/>
        <v>#REF!</v>
      </c>
      <c r="AT39" s="99" t="e">
        <f t="shared" si="13"/>
        <v>#REF!</v>
      </c>
      <c r="AU39" s="99" t="e">
        <f t="shared" si="13"/>
        <v>#REF!</v>
      </c>
      <c r="AV39" s="99" t="e">
        <f t="shared" si="13"/>
        <v>#REF!</v>
      </c>
      <c r="AW39" s="99" t="e">
        <f t="shared" si="13"/>
        <v>#REF!</v>
      </c>
      <c r="AX39" s="99" t="e">
        <f t="shared" si="13"/>
        <v>#REF!</v>
      </c>
      <c r="AY39" s="99" t="e">
        <f t="shared" si="13"/>
        <v>#REF!</v>
      </c>
      <c r="AZ39" s="99" t="e">
        <f t="shared" si="13"/>
        <v>#REF!</v>
      </c>
      <c r="BA39" s="99" t="e">
        <f t="shared" si="13"/>
        <v>#REF!</v>
      </c>
      <c r="BB39" s="99" t="e">
        <f t="shared" si="13"/>
        <v>#REF!</v>
      </c>
      <c r="BC39" s="99" t="e">
        <f t="shared" si="13"/>
        <v>#REF!</v>
      </c>
      <c r="BD39" s="99" t="e">
        <f t="shared" si="13"/>
        <v>#REF!</v>
      </c>
      <c r="BE39" s="99" t="e">
        <f t="shared" si="13"/>
        <v>#REF!</v>
      </c>
      <c r="BF39" s="99" t="e">
        <f t="shared" si="13"/>
        <v>#REF!</v>
      </c>
      <c r="BG39" s="99" t="e">
        <f t="shared" si="13"/>
        <v>#REF!</v>
      </c>
      <c r="BH39" s="99" t="e">
        <f t="shared" si="13"/>
        <v>#REF!</v>
      </c>
      <c r="BI39" s="99" t="e">
        <f t="shared" si="13"/>
        <v>#REF!</v>
      </c>
      <c r="BJ39" s="99" t="e">
        <f t="shared" si="13"/>
        <v>#REF!</v>
      </c>
      <c r="BK39" s="99" t="e">
        <f t="shared" si="13"/>
        <v>#REF!</v>
      </c>
      <c r="BL39" s="99" t="e">
        <f t="shared" si="13"/>
        <v>#REF!</v>
      </c>
      <c r="BM39" s="99" t="e">
        <f t="shared" si="13"/>
        <v>#REF!</v>
      </c>
      <c r="BN39" s="99" t="e">
        <f t="shared" si="13"/>
        <v>#REF!</v>
      </c>
      <c r="BO39" s="99" t="e">
        <f t="shared" ref="BO39:CB39" si="14">ROUND(BO19*0.8,)+25</f>
        <v>#REF!</v>
      </c>
      <c r="BP39" s="99" t="e">
        <f t="shared" si="14"/>
        <v>#REF!</v>
      </c>
      <c r="BQ39" s="99" t="e">
        <f t="shared" si="14"/>
        <v>#REF!</v>
      </c>
      <c r="BR39" s="99" t="e">
        <f t="shared" si="14"/>
        <v>#REF!</v>
      </c>
      <c r="BS39" s="99" t="e">
        <f t="shared" si="14"/>
        <v>#REF!</v>
      </c>
      <c r="BT39" s="99" t="e">
        <f t="shared" si="14"/>
        <v>#REF!</v>
      </c>
      <c r="BU39" s="99" t="e">
        <f t="shared" si="14"/>
        <v>#REF!</v>
      </c>
      <c r="BV39" s="99" t="e">
        <f t="shared" si="14"/>
        <v>#REF!</v>
      </c>
      <c r="BW39" s="99" t="e">
        <f t="shared" si="14"/>
        <v>#REF!</v>
      </c>
      <c r="BX39" s="99" t="e">
        <f t="shared" si="14"/>
        <v>#REF!</v>
      </c>
      <c r="BY39" s="99" t="e">
        <f t="shared" si="14"/>
        <v>#REF!</v>
      </c>
      <c r="BZ39" s="99" t="e">
        <f t="shared" si="14"/>
        <v>#REF!</v>
      </c>
      <c r="CA39" s="99" t="e">
        <f t="shared" si="14"/>
        <v>#REF!</v>
      </c>
      <c r="CB39" s="99" t="e">
        <f t="shared" si="14"/>
        <v>#REF!</v>
      </c>
    </row>
    <row r="40" spans="1:80" s="96" customFormat="1" ht="10.35" customHeight="1" x14ac:dyDescent="0.2">
      <c r="A40" s="97" t="s">
        <v>138</v>
      </c>
      <c r="B40" s="99"/>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99"/>
      <c r="BR40" s="99"/>
      <c r="BS40" s="99"/>
      <c r="BT40" s="99"/>
      <c r="BU40" s="99"/>
      <c r="BV40" s="99"/>
      <c r="BW40" s="99"/>
      <c r="BX40" s="99"/>
      <c r="BY40" s="99"/>
      <c r="BZ40" s="99"/>
      <c r="CA40" s="99"/>
      <c r="CB40" s="99"/>
    </row>
    <row r="41" spans="1:80" s="96" customFormat="1" ht="9.6" customHeight="1" x14ac:dyDescent="0.2">
      <c r="A41" s="98" t="s">
        <v>67</v>
      </c>
      <c r="B41" s="99" t="e">
        <f t="shared" si="6"/>
        <v>#REF!</v>
      </c>
      <c r="C41" s="99" t="e">
        <f t="shared" ref="C41:BN41" si="15">ROUND(C21*0.8,)+25</f>
        <v>#REF!</v>
      </c>
      <c r="D41" s="99" t="e">
        <f t="shared" si="15"/>
        <v>#REF!</v>
      </c>
      <c r="E41" s="99" t="e">
        <f t="shared" si="15"/>
        <v>#REF!</v>
      </c>
      <c r="F41" s="99" t="e">
        <f t="shared" si="15"/>
        <v>#REF!</v>
      </c>
      <c r="G41" s="99" t="e">
        <f t="shared" si="15"/>
        <v>#REF!</v>
      </c>
      <c r="H41" s="99" t="e">
        <f t="shared" si="15"/>
        <v>#REF!</v>
      </c>
      <c r="I41" s="99" t="e">
        <f t="shared" si="15"/>
        <v>#REF!</v>
      </c>
      <c r="J41" s="99" t="e">
        <f t="shared" si="15"/>
        <v>#REF!</v>
      </c>
      <c r="K41" s="99" t="e">
        <f t="shared" si="15"/>
        <v>#REF!</v>
      </c>
      <c r="L41" s="99" t="e">
        <f t="shared" si="15"/>
        <v>#REF!</v>
      </c>
      <c r="M41" s="99" t="e">
        <f t="shared" si="15"/>
        <v>#REF!</v>
      </c>
      <c r="N41" s="99" t="e">
        <f t="shared" si="15"/>
        <v>#REF!</v>
      </c>
      <c r="O41" s="99" t="e">
        <f t="shared" si="15"/>
        <v>#REF!</v>
      </c>
      <c r="P41" s="99" t="e">
        <f t="shared" si="15"/>
        <v>#REF!</v>
      </c>
      <c r="Q41" s="99" t="e">
        <f t="shared" si="15"/>
        <v>#REF!</v>
      </c>
      <c r="R41" s="99" t="e">
        <f t="shared" si="15"/>
        <v>#REF!</v>
      </c>
      <c r="S41" s="99" t="e">
        <f t="shared" si="15"/>
        <v>#REF!</v>
      </c>
      <c r="T41" s="99" t="e">
        <f t="shared" si="15"/>
        <v>#REF!</v>
      </c>
      <c r="U41" s="99" t="e">
        <f t="shared" si="15"/>
        <v>#REF!</v>
      </c>
      <c r="V41" s="99" t="e">
        <f t="shared" si="15"/>
        <v>#REF!</v>
      </c>
      <c r="W41" s="99" t="e">
        <f t="shared" si="15"/>
        <v>#REF!</v>
      </c>
      <c r="X41" s="99" t="e">
        <f t="shared" si="15"/>
        <v>#REF!</v>
      </c>
      <c r="Y41" s="99" t="e">
        <f t="shared" si="15"/>
        <v>#REF!</v>
      </c>
      <c r="Z41" s="99" t="e">
        <f t="shared" si="15"/>
        <v>#REF!</v>
      </c>
      <c r="AA41" s="99" t="e">
        <f t="shared" si="15"/>
        <v>#REF!</v>
      </c>
      <c r="AB41" s="99" t="e">
        <f t="shared" si="15"/>
        <v>#REF!</v>
      </c>
      <c r="AC41" s="99" t="e">
        <f t="shared" si="15"/>
        <v>#REF!</v>
      </c>
      <c r="AD41" s="99" t="e">
        <f t="shared" si="15"/>
        <v>#REF!</v>
      </c>
      <c r="AE41" s="99" t="e">
        <f t="shared" si="15"/>
        <v>#REF!</v>
      </c>
      <c r="AF41" s="99" t="e">
        <f t="shared" si="15"/>
        <v>#REF!</v>
      </c>
      <c r="AG41" s="99" t="e">
        <f t="shared" si="15"/>
        <v>#REF!</v>
      </c>
      <c r="AH41" s="99" t="e">
        <f t="shared" si="15"/>
        <v>#REF!</v>
      </c>
      <c r="AI41" s="99" t="e">
        <f t="shared" si="15"/>
        <v>#REF!</v>
      </c>
      <c r="AJ41" s="99" t="e">
        <f t="shared" si="15"/>
        <v>#REF!</v>
      </c>
      <c r="AK41" s="99" t="e">
        <f t="shared" si="15"/>
        <v>#REF!</v>
      </c>
      <c r="AL41" s="99" t="e">
        <f t="shared" si="15"/>
        <v>#REF!</v>
      </c>
      <c r="AM41" s="99" t="e">
        <f t="shared" si="15"/>
        <v>#REF!</v>
      </c>
      <c r="AN41" s="99" t="e">
        <f t="shared" si="15"/>
        <v>#REF!</v>
      </c>
      <c r="AO41" s="99" t="e">
        <f t="shared" si="15"/>
        <v>#REF!</v>
      </c>
      <c r="AP41" s="99" t="e">
        <f t="shared" si="15"/>
        <v>#REF!</v>
      </c>
      <c r="AQ41" s="99" t="e">
        <f t="shared" si="15"/>
        <v>#REF!</v>
      </c>
      <c r="AR41" s="99" t="e">
        <f t="shared" si="15"/>
        <v>#REF!</v>
      </c>
      <c r="AS41" s="99" t="e">
        <f t="shared" si="15"/>
        <v>#REF!</v>
      </c>
      <c r="AT41" s="99" t="e">
        <f t="shared" si="15"/>
        <v>#REF!</v>
      </c>
      <c r="AU41" s="99" t="e">
        <f t="shared" si="15"/>
        <v>#REF!</v>
      </c>
      <c r="AV41" s="99" t="e">
        <f t="shared" si="15"/>
        <v>#REF!</v>
      </c>
      <c r="AW41" s="99" t="e">
        <f t="shared" si="15"/>
        <v>#REF!</v>
      </c>
      <c r="AX41" s="99" t="e">
        <f t="shared" si="15"/>
        <v>#REF!</v>
      </c>
      <c r="AY41" s="99" t="e">
        <f t="shared" si="15"/>
        <v>#REF!</v>
      </c>
      <c r="AZ41" s="99" t="e">
        <f t="shared" si="15"/>
        <v>#REF!</v>
      </c>
      <c r="BA41" s="99" t="e">
        <f t="shared" si="15"/>
        <v>#REF!</v>
      </c>
      <c r="BB41" s="99" t="e">
        <f t="shared" si="15"/>
        <v>#REF!</v>
      </c>
      <c r="BC41" s="99" t="e">
        <f t="shared" si="15"/>
        <v>#REF!</v>
      </c>
      <c r="BD41" s="99" t="e">
        <f t="shared" si="15"/>
        <v>#REF!</v>
      </c>
      <c r="BE41" s="99" t="e">
        <f t="shared" si="15"/>
        <v>#REF!</v>
      </c>
      <c r="BF41" s="99" t="e">
        <f t="shared" si="15"/>
        <v>#REF!</v>
      </c>
      <c r="BG41" s="99" t="e">
        <f t="shared" si="15"/>
        <v>#REF!</v>
      </c>
      <c r="BH41" s="99" t="e">
        <f t="shared" si="15"/>
        <v>#REF!</v>
      </c>
      <c r="BI41" s="99" t="e">
        <f t="shared" si="15"/>
        <v>#REF!</v>
      </c>
      <c r="BJ41" s="99" t="e">
        <f t="shared" si="15"/>
        <v>#REF!</v>
      </c>
      <c r="BK41" s="99" t="e">
        <f t="shared" si="15"/>
        <v>#REF!</v>
      </c>
      <c r="BL41" s="99" t="e">
        <f t="shared" si="15"/>
        <v>#REF!</v>
      </c>
      <c r="BM41" s="99" t="e">
        <f t="shared" si="15"/>
        <v>#REF!</v>
      </c>
      <c r="BN41" s="99" t="e">
        <f t="shared" si="15"/>
        <v>#REF!</v>
      </c>
      <c r="BO41" s="99" t="e">
        <f t="shared" ref="BO41:CB41" si="16">ROUND(BO21*0.8,)+25</f>
        <v>#REF!</v>
      </c>
      <c r="BP41" s="99" t="e">
        <f t="shared" si="16"/>
        <v>#REF!</v>
      </c>
      <c r="BQ41" s="99" t="e">
        <f t="shared" si="16"/>
        <v>#REF!</v>
      </c>
      <c r="BR41" s="99" t="e">
        <f t="shared" si="16"/>
        <v>#REF!</v>
      </c>
      <c r="BS41" s="99" t="e">
        <f t="shared" si="16"/>
        <v>#REF!</v>
      </c>
      <c r="BT41" s="99" t="e">
        <f t="shared" si="16"/>
        <v>#REF!</v>
      </c>
      <c r="BU41" s="99" t="e">
        <f t="shared" si="16"/>
        <v>#REF!</v>
      </c>
      <c r="BV41" s="99" t="e">
        <f t="shared" si="16"/>
        <v>#REF!</v>
      </c>
      <c r="BW41" s="99" t="e">
        <f t="shared" si="16"/>
        <v>#REF!</v>
      </c>
      <c r="BX41" s="99" t="e">
        <f t="shared" si="16"/>
        <v>#REF!</v>
      </c>
      <c r="BY41" s="99" t="e">
        <f t="shared" si="16"/>
        <v>#REF!</v>
      </c>
      <c r="BZ41" s="99" t="e">
        <f t="shared" si="16"/>
        <v>#REF!</v>
      </c>
      <c r="CA41" s="99" t="e">
        <f t="shared" si="16"/>
        <v>#REF!</v>
      </c>
      <c r="CB41" s="99" t="e">
        <f t="shared" si="16"/>
        <v>#REF!</v>
      </c>
    </row>
    <row r="42" spans="1:80" ht="9.6" customHeight="1" x14ac:dyDescent="0.2"/>
    <row r="43" spans="1:80" ht="9" hidden="1" customHeight="1" x14ac:dyDescent="0.2">
      <c r="A43" s="72"/>
    </row>
    <row r="44" spans="1:80" ht="10.7" customHeight="1" thickBot="1" x14ac:dyDescent="0.25">
      <c r="A44" s="72"/>
    </row>
    <row r="45" spans="1:80" x14ac:dyDescent="0.2">
      <c r="A45" s="159" t="s">
        <v>128</v>
      </c>
    </row>
    <row r="46" spans="1:80" ht="13.35" customHeight="1" x14ac:dyDescent="0.2">
      <c r="A46" s="92" t="s">
        <v>129</v>
      </c>
    </row>
    <row r="47" spans="1:80" ht="13.35" customHeight="1" x14ac:dyDescent="0.2">
      <c r="A47" s="92" t="s">
        <v>130</v>
      </c>
    </row>
    <row r="48" spans="1:80" ht="12.6" customHeight="1" x14ac:dyDescent="0.2">
      <c r="A48" s="108" t="s">
        <v>131</v>
      </c>
    </row>
    <row r="49" spans="1:1" ht="13.35" customHeight="1" x14ac:dyDescent="0.2">
      <c r="A49" s="204" t="s">
        <v>244</v>
      </c>
    </row>
    <row r="50" spans="1:1" ht="11.45" customHeight="1" thickBot="1" x14ac:dyDescent="0.25">
      <c r="A50" s="121" t="s">
        <v>240</v>
      </c>
    </row>
    <row r="51" spans="1:1" ht="12.75" thickBot="1" x14ac:dyDescent="0.25">
      <c r="A51" s="159" t="s">
        <v>133</v>
      </c>
    </row>
    <row r="52" spans="1:1" ht="144.75" thickBot="1" x14ac:dyDescent="0.25">
      <c r="A52" s="206" t="s">
        <v>242</v>
      </c>
    </row>
    <row r="53" spans="1:1" ht="63" x14ac:dyDescent="0.2">
      <c r="A53" s="205" t="s">
        <v>241</v>
      </c>
    </row>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C55"/>
  <sheetViews>
    <sheetView zoomScaleNormal="100" workbookViewId="0">
      <pane xSplit="1" topLeftCell="B1" activePane="topRight" state="frozen"/>
      <selection pane="topRight" activeCell="C14" sqref="C14"/>
    </sheetView>
  </sheetViews>
  <sheetFormatPr defaultColWidth="9" defaultRowHeight="12" x14ac:dyDescent="0.2"/>
  <cols>
    <col min="1" max="1" width="80.5703125" style="65" customWidth="1"/>
    <col min="2" max="16384" width="9" style="65"/>
  </cols>
  <sheetData>
    <row r="1" spans="1:3" ht="11.45" customHeight="1" x14ac:dyDescent="0.2">
      <c r="A1" s="94" t="s">
        <v>134</v>
      </c>
    </row>
    <row r="2" spans="1:3" ht="11.45" customHeight="1" x14ac:dyDescent="0.2">
      <c r="A2" s="136" t="s">
        <v>189</v>
      </c>
    </row>
    <row r="3" spans="1:3" ht="11.45" customHeight="1" x14ac:dyDescent="0.2">
      <c r="A3" s="136"/>
    </row>
    <row r="4" spans="1:3" ht="11.45" customHeight="1" x14ac:dyDescent="0.2">
      <c r="A4" s="136" t="s">
        <v>125</v>
      </c>
      <c r="B4" s="167" t="e">
        <f>'C завтраками| Bed and breakfast'!#REF!</f>
        <v>#REF!</v>
      </c>
      <c r="C4" s="167" t="e">
        <f>'C завтраками| Bed and breakfast'!#REF!</f>
        <v>#REF!</v>
      </c>
    </row>
    <row r="5" spans="1:3" s="34" customFormat="1" ht="21.6" customHeight="1" x14ac:dyDescent="0.2">
      <c r="A5" s="67" t="s">
        <v>124</v>
      </c>
      <c r="B5" s="167" t="e">
        <f>'C завтраками| Bed and breakfast'!#REF!</f>
        <v>#REF!</v>
      </c>
      <c r="C5" s="167" t="e">
        <f>'C завтраками| Bed and breakfast'!#REF!</f>
        <v>#REF!</v>
      </c>
    </row>
    <row r="6" spans="1:3" x14ac:dyDescent="0.2">
      <c r="A6" s="74" t="s">
        <v>148</v>
      </c>
    </row>
    <row r="7" spans="1:3" x14ac:dyDescent="0.2">
      <c r="A7" s="75">
        <v>1</v>
      </c>
      <c r="B7" s="124" t="e">
        <f>'C завтраками| Bed and breakfast'!#REF!*0.9</f>
        <v>#REF!</v>
      </c>
      <c r="C7" s="124" t="e">
        <f>'C завтраками| Bed and breakfast'!#REF!*0.9</f>
        <v>#REF!</v>
      </c>
    </row>
    <row r="8" spans="1:3" x14ac:dyDescent="0.2">
      <c r="A8" s="75">
        <v>2</v>
      </c>
      <c r="B8" s="124" t="e">
        <f>'C завтраками| Bed and breakfast'!#REF!*0.9</f>
        <v>#REF!</v>
      </c>
      <c r="C8" s="124" t="e">
        <f>'C завтраками| Bed and breakfast'!#REF!*0.9</f>
        <v>#REF!</v>
      </c>
    </row>
    <row r="9" spans="1:3" x14ac:dyDescent="0.2">
      <c r="A9" s="74" t="s">
        <v>149</v>
      </c>
      <c r="B9" s="124"/>
      <c r="C9" s="124"/>
    </row>
    <row r="10" spans="1:3" x14ac:dyDescent="0.2">
      <c r="A10" s="75">
        <v>1</v>
      </c>
      <c r="B10" s="124" t="e">
        <f>'C завтраками| Bed and breakfast'!#REF!*0.9</f>
        <v>#REF!</v>
      </c>
      <c r="C10" s="124" t="e">
        <f>'C завтраками| Bed and breakfast'!#REF!*0.9</f>
        <v>#REF!</v>
      </c>
    </row>
    <row r="11" spans="1:3" x14ac:dyDescent="0.2">
      <c r="A11" s="75">
        <v>2</v>
      </c>
      <c r="B11" s="124" t="e">
        <f>'C завтраками| Bed and breakfast'!#REF!*0.9</f>
        <v>#REF!</v>
      </c>
      <c r="C11" s="124" t="e">
        <f>'C завтраками| Bed and breakfast'!#REF!*0.9</f>
        <v>#REF!</v>
      </c>
    </row>
    <row r="12" spans="1:3" x14ac:dyDescent="0.2">
      <c r="A12" s="97" t="s">
        <v>135</v>
      </c>
      <c r="B12" s="124"/>
      <c r="C12" s="124"/>
    </row>
    <row r="13" spans="1:3" x14ac:dyDescent="0.2">
      <c r="A13" s="98">
        <v>1</v>
      </c>
      <c r="B13" s="124" t="e">
        <f>'C завтраками| Bed and breakfast'!#REF!*0.9</f>
        <v>#REF!</v>
      </c>
      <c r="C13" s="124" t="e">
        <f>'C завтраками| Bed and breakfast'!#REF!*0.9</f>
        <v>#REF!</v>
      </c>
    </row>
    <row r="14" spans="1:3" x14ac:dyDescent="0.2">
      <c r="A14" s="98">
        <v>2</v>
      </c>
      <c r="B14" s="124" t="e">
        <f>'C завтраками| Bed and breakfast'!#REF!*0.9</f>
        <v>#REF!</v>
      </c>
      <c r="C14" s="124" t="e">
        <f>'C завтраками| Bed and breakfast'!#REF!*0.9</f>
        <v>#REF!</v>
      </c>
    </row>
    <row r="15" spans="1:3" x14ac:dyDescent="0.2">
      <c r="A15" s="97" t="s">
        <v>137</v>
      </c>
      <c r="B15" s="124"/>
      <c r="C15" s="124"/>
    </row>
    <row r="16" spans="1:3" x14ac:dyDescent="0.2">
      <c r="A16" s="98">
        <v>1</v>
      </c>
      <c r="B16" s="124" t="e">
        <f>'C завтраками| Bed and breakfast'!#REF!*0.9</f>
        <v>#REF!</v>
      </c>
      <c r="C16" s="124" t="e">
        <f>'C завтраками| Bed and breakfast'!#REF!*0.9</f>
        <v>#REF!</v>
      </c>
    </row>
    <row r="17" spans="1:3" x14ac:dyDescent="0.2">
      <c r="A17" s="98">
        <v>2</v>
      </c>
      <c r="B17" s="124" t="e">
        <f>'C завтраками| Bed and breakfast'!#REF!*0.9</f>
        <v>#REF!</v>
      </c>
      <c r="C17" s="124" t="e">
        <f>'C завтраками| Bed and breakfast'!#REF!*0.9</f>
        <v>#REF!</v>
      </c>
    </row>
    <row r="18" spans="1:3" x14ac:dyDescent="0.2">
      <c r="A18" s="97" t="s">
        <v>139</v>
      </c>
      <c r="B18" s="124"/>
      <c r="C18" s="124"/>
    </row>
    <row r="19" spans="1:3" x14ac:dyDescent="0.2">
      <c r="A19" s="98" t="s">
        <v>78</v>
      </c>
      <c r="B19" s="124" t="e">
        <f>'C завтраками| Bed and breakfast'!#REF!*0.9</f>
        <v>#REF!</v>
      </c>
      <c r="C19" s="124" t="e">
        <f>'C завтраками| Bed and breakfast'!#REF!*0.9</f>
        <v>#REF!</v>
      </c>
    </row>
    <row r="20" spans="1:3" x14ac:dyDescent="0.2">
      <c r="A20" s="97" t="s">
        <v>138</v>
      </c>
      <c r="B20" s="124"/>
      <c r="C20" s="124"/>
    </row>
    <row r="21" spans="1:3" x14ac:dyDescent="0.2">
      <c r="A21" s="98" t="s">
        <v>67</v>
      </c>
      <c r="B21" s="124" t="e">
        <f>'C завтраками| Bed and breakfast'!#REF!*0.9</f>
        <v>#REF!</v>
      </c>
      <c r="C21" s="124" t="e">
        <f>'C завтраками| Bed and breakfast'!#REF!*0.9</f>
        <v>#REF!</v>
      </c>
    </row>
    <row r="22" spans="1:3" x14ac:dyDescent="0.2">
      <c r="A22" s="158"/>
      <c r="B22" s="125"/>
      <c r="C22" s="125"/>
    </row>
    <row r="23" spans="1:3" ht="10.35" customHeight="1" x14ac:dyDescent="0.2">
      <c r="A23" s="158"/>
      <c r="B23" s="171"/>
      <c r="C23" s="171"/>
    </row>
    <row r="24" spans="1:3" ht="10.35" customHeight="1" x14ac:dyDescent="0.2">
      <c r="A24" s="107"/>
      <c r="B24" s="125"/>
      <c r="C24" s="125"/>
    </row>
    <row r="25" spans="1:3" ht="25.5" customHeight="1" x14ac:dyDescent="0.2">
      <c r="A25" s="157" t="s">
        <v>163</v>
      </c>
      <c r="B25" s="194" t="e">
        <f t="shared" ref="B25:C25" si="0">B4</f>
        <v>#REF!</v>
      </c>
      <c r="C25" s="194" t="e">
        <f t="shared" si="0"/>
        <v>#REF!</v>
      </c>
    </row>
    <row r="26" spans="1:3" s="34" customFormat="1" ht="24.6" customHeight="1" x14ac:dyDescent="0.2">
      <c r="A26" s="67" t="s">
        <v>124</v>
      </c>
      <c r="B26" s="196" t="e">
        <f t="shared" ref="B26:C26" si="1">B5</f>
        <v>#REF!</v>
      </c>
      <c r="C26" s="196" t="e">
        <f t="shared" si="1"/>
        <v>#REF!</v>
      </c>
    </row>
    <row r="27" spans="1:3" x14ac:dyDescent="0.2">
      <c r="A27" s="97" t="s">
        <v>136</v>
      </c>
    </row>
    <row r="28" spans="1:3" x14ac:dyDescent="0.2">
      <c r="A28" s="98">
        <v>1</v>
      </c>
      <c r="B28" s="124" t="e">
        <f t="shared" ref="B28:C28" si="2">ROUND(B7*0.9,)</f>
        <v>#REF!</v>
      </c>
      <c r="C28" s="124" t="e">
        <f t="shared" si="2"/>
        <v>#REF!</v>
      </c>
    </row>
    <row r="29" spans="1:3" x14ac:dyDescent="0.2">
      <c r="A29" s="98">
        <v>2</v>
      </c>
      <c r="B29" s="124" t="e">
        <f t="shared" ref="B29:C29" si="3">ROUND(B8*0.9,)</f>
        <v>#REF!</v>
      </c>
      <c r="C29" s="124" t="e">
        <f t="shared" si="3"/>
        <v>#REF!</v>
      </c>
    </row>
    <row r="30" spans="1:3" x14ac:dyDescent="0.2">
      <c r="A30" s="106" t="s">
        <v>147</v>
      </c>
      <c r="B30" s="124"/>
      <c r="C30" s="124"/>
    </row>
    <row r="31" spans="1:3" x14ac:dyDescent="0.2">
      <c r="A31" s="98">
        <v>1</v>
      </c>
      <c r="B31" s="124" t="e">
        <f t="shared" ref="B31:C31" si="4">ROUND(B10*0.9,)</f>
        <v>#REF!</v>
      </c>
      <c r="C31" s="124" t="e">
        <f t="shared" si="4"/>
        <v>#REF!</v>
      </c>
    </row>
    <row r="32" spans="1:3" x14ac:dyDescent="0.2">
      <c r="A32" s="98">
        <v>2</v>
      </c>
      <c r="B32" s="124" t="e">
        <f t="shared" ref="B32:C32" si="5">ROUND(B11*0.9,)</f>
        <v>#REF!</v>
      </c>
      <c r="C32" s="124" t="e">
        <f t="shared" si="5"/>
        <v>#REF!</v>
      </c>
    </row>
    <row r="33" spans="1:3" x14ac:dyDescent="0.2">
      <c r="A33" s="97" t="s">
        <v>135</v>
      </c>
      <c r="B33" s="124"/>
      <c r="C33" s="124"/>
    </row>
    <row r="34" spans="1:3" x14ac:dyDescent="0.2">
      <c r="A34" s="99">
        <v>1</v>
      </c>
      <c r="B34" s="124" t="e">
        <f t="shared" ref="B34:C34" si="6">ROUND(B13*0.9,)</f>
        <v>#REF!</v>
      </c>
      <c r="C34" s="124" t="e">
        <f t="shared" si="6"/>
        <v>#REF!</v>
      </c>
    </row>
    <row r="35" spans="1:3" x14ac:dyDescent="0.2">
      <c r="A35" s="99">
        <v>2</v>
      </c>
      <c r="B35" s="124" t="e">
        <f t="shared" ref="B35:C35" si="7">ROUND(B14*0.9,)</f>
        <v>#REF!</v>
      </c>
      <c r="C35" s="124" t="e">
        <f t="shared" si="7"/>
        <v>#REF!</v>
      </c>
    </row>
    <row r="36" spans="1:3" x14ac:dyDescent="0.2">
      <c r="A36" s="97" t="s">
        <v>137</v>
      </c>
      <c r="B36" s="124"/>
      <c r="C36" s="124"/>
    </row>
    <row r="37" spans="1:3" x14ac:dyDescent="0.2">
      <c r="A37" s="99">
        <v>1</v>
      </c>
      <c r="B37" s="124" t="e">
        <f t="shared" ref="B37:C37" si="8">ROUND(B16*0.9,)</f>
        <v>#REF!</v>
      </c>
      <c r="C37" s="124" t="e">
        <f t="shared" si="8"/>
        <v>#REF!</v>
      </c>
    </row>
    <row r="38" spans="1:3" x14ac:dyDescent="0.2">
      <c r="A38" s="99">
        <v>2</v>
      </c>
      <c r="B38" s="124" t="e">
        <f t="shared" ref="B38:C38" si="9">ROUND(B17*0.9,)</f>
        <v>#REF!</v>
      </c>
      <c r="C38" s="124" t="e">
        <f t="shared" si="9"/>
        <v>#REF!</v>
      </c>
    </row>
    <row r="39" spans="1:3" x14ac:dyDescent="0.2">
      <c r="A39" s="97" t="s">
        <v>139</v>
      </c>
      <c r="B39" s="124"/>
      <c r="C39" s="124"/>
    </row>
    <row r="40" spans="1:3" x14ac:dyDescent="0.2">
      <c r="A40" s="98" t="s">
        <v>78</v>
      </c>
      <c r="B40" s="124" t="e">
        <f t="shared" ref="B40:C40" si="10">ROUND(B19*0.9,)</f>
        <v>#REF!</v>
      </c>
      <c r="C40" s="124" t="e">
        <f t="shared" si="10"/>
        <v>#REF!</v>
      </c>
    </row>
    <row r="41" spans="1:3" x14ac:dyDescent="0.2">
      <c r="A41" s="97" t="s">
        <v>138</v>
      </c>
      <c r="B41" s="124"/>
      <c r="C41" s="124"/>
    </row>
    <row r="42" spans="1:3" x14ac:dyDescent="0.2">
      <c r="A42" s="98" t="s">
        <v>67</v>
      </c>
      <c r="B42" s="124" t="e">
        <f t="shared" ref="B42:C42" si="11">ROUND(B21*0.9,)</f>
        <v>#REF!</v>
      </c>
      <c r="C42" s="124" t="e">
        <f t="shared" si="11"/>
        <v>#REF!</v>
      </c>
    </row>
    <row r="43" spans="1:3" x14ac:dyDescent="0.2">
      <c r="A43" s="158"/>
      <c r="B43" s="125"/>
    </row>
    <row r="44" spans="1:3" ht="10.35" customHeight="1" thickBot="1" x14ac:dyDescent="0.25">
      <c r="A44" s="82"/>
    </row>
    <row r="45" spans="1:3" ht="12.75" thickBot="1" x14ac:dyDescent="0.25">
      <c r="A45" s="160" t="s">
        <v>128</v>
      </c>
    </row>
    <row r="46" spans="1:3" x14ac:dyDescent="0.2">
      <c r="A46" s="92" t="s">
        <v>129</v>
      </c>
    </row>
    <row r="47" spans="1:3" x14ac:dyDescent="0.2">
      <c r="A47" s="92" t="s">
        <v>130</v>
      </c>
    </row>
    <row r="48" spans="1:3" ht="12" customHeight="1" x14ac:dyDescent="0.2">
      <c r="A48" s="108" t="s">
        <v>131</v>
      </c>
    </row>
    <row r="49" spans="1:1" x14ac:dyDescent="0.2">
      <c r="A49" s="92" t="s">
        <v>247</v>
      </c>
    </row>
    <row r="50" spans="1:1" ht="11.45" customHeight="1" x14ac:dyDescent="0.2">
      <c r="A50" s="82"/>
    </row>
    <row r="51" spans="1:1" x14ac:dyDescent="0.2">
      <c r="A51" s="172" t="s">
        <v>143</v>
      </c>
    </row>
    <row r="52" spans="1:1" x14ac:dyDescent="0.2">
      <c r="A52" s="82" t="s">
        <v>188</v>
      </c>
    </row>
    <row r="53" spans="1:1" ht="12.75" thickBot="1" x14ac:dyDescent="0.25">
      <c r="A53" s="20"/>
    </row>
    <row r="54" spans="1:1" ht="12.75" thickBot="1" x14ac:dyDescent="0.25">
      <c r="A54" s="162" t="s">
        <v>133</v>
      </c>
    </row>
    <row r="55" spans="1:1" ht="48" x14ac:dyDescent="0.2">
      <c r="A55" s="135" t="s">
        <v>165</v>
      </c>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dimension ref="A1:C55"/>
  <sheetViews>
    <sheetView zoomScaleNormal="100" workbookViewId="0">
      <pane xSplit="1" topLeftCell="B1" activePane="topRight" state="frozen"/>
      <selection pane="topRight" activeCell="D14" sqref="D14"/>
    </sheetView>
  </sheetViews>
  <sheetFormatPr defaultColWidth="9" defaultRowHeight="12" x14ac:dyDescent="0.2"/>
  <cols>
    <col min="1" max="1" width="80.5703125" style="65" customWidth="1"/>
    <col min="2" max="16384" width="9" style="65"/>
  </cols>
  <sheetData>
    <row r="1" spans="1:3" ht="11.45" customHeight="1" x14ac:dyDescent="0.2">
      <c r="A1" s="94" t="s">
        <v>134</v>
      </c>
    </row>
    <row r="2" spans="1:3" ht="11.45" customHeight="1" x14ac:dyDescent="0.2">
      <c r="A2" s="136" t="s">
        <v>189</v>
      </c>
    </row>
    <row r="3" spans="1:3" ht="11.45" customHeight="1" x14ac:dyDescent="0.2">
      <c r="A3" s="136"/>
    </row>
    <row r="4" spans="1:3" ht="11.45" customHeight="1" x14ac:dyDescent="0.2">
      <c r="A4" s="136" t="s">
        <v>125</v>
      </c>
      <c r="B4" s="123" t="e">
        <f>'C завтраками| Bed and breakfast'!#REF!</f>
        <v>#REF!</v>
      </c>
      <c r="C4" s="123" t="e">
        <f>'C завтраками| Bed and breakfast'!#REF!</f>
        <v>#REF!</v>
      </c>
    </row>
    <row r="5" spans="1:3" s="34" customFormat="1" ht="21.6" customHeight="1" x14ac:dyDescent="0.2">
      <c r="A5" s="67" t="s">
        <v>124</v>
      </c>
      <c r="B5" s="123" t="e">
        <f>'C завтраками| Bed and breakfast'!#REF!</f>
        <v>#REF!</v>
      </c>
      <c r="C5" s="123" t="e">
        <f>'C завтраками| Bed and breakfast'!#REF!</f>
        <v>#REF!</v>
      </c>
    </row>
    <row r="6" spans="1:3" x14ac:dyDescent="0.2">
      <c r="A6" s="74" t="s">
        <v>148</v>
      </c>
    </row>
    <row r="7" spans="1:3" x14ac:dyDescent="0.2">
      <c r="A7" s="75">
        <v>1</v>
      </c>
      <c r="B7" s="124" t="e">
        <f>'C завтраками| Bed and breakfast'!#REF!*0.9</f>
        <v>#REF!</v>
      </c>
      <c r="C7" s="124" t="e">
        <f>'C завтраками| Bed and breakfast'!#REF!*0.9</f>
        <v>#REF!</v>
      </c>
    </row>
    <row r="8" spans="1:3" x14ac:dyDescent="0.2">
      <c r="A8" s="75">
        <v>2</v>
      </c>
      <c r="B8" s="124" t="e">
        <f>'C завтраками| Bed and breakfast'!#REF!*0.9</f>
        <v>#REF!</v>
      </c>
      <c r="C8" s="124" t="e">
        <f>'C завтраками| Bed and breakfast'!#REF!*0.9</f>
        <v>#REF!</v>
      </c>
    </row>
    <row r="9" spans="1:3" x14ac:dyDescent="0.2">
      <c r="A9" s="74" t="s">
        <v>149</v>
      </c>
      <c r="B9" s="124"/>
      <c r="C9" s="124"/>
    </row>
    <row r="10" spans="1:3" x14ac:dyDescent="0.2">
      <c r="A10" s="75">
        <v>1</v>
      </c>
      <c r="B10" s="124" t="e">
        <f>'C завтраками| Bed and breakfast'!#REF!*0.9</f>
        <v>#REF!</v>
      </c>
      <c r="C10" s="124" t="e">
        <f>'C завтраками| Bed and breakfast'!#REF!*0.9</f>
        <v>#REF!</v>
      </c>
    </row>
    <row r="11" spans="1:3" x14ac:dyDescent="0.2">
      <c r="A11" s="75">
        <v>2</v>
      </c>
      <c r="B11" s="124" t="e">
        <f>'C завтраками| Bed and breakfast'!#REF!*0.9</f>
        <v>#REF!</v>
      </c>
      <c r="C11" s="124" t="e">
        <f>'C завтраками| Bed and breakfast'!#REF!*0.9</f>
        <v>#REF!</v>
      </c>
    </row>
    <row r="12" spans="1:3" x14ac:dyDescent="0.2">
      <c r="A12" s="97" t="s">
        <v>135</v>
      </c>
      <c r="B12" s="124"/>
      <c r="C12" s="124"/>
    </row>
    <row r="13" spans="1:3" x14ac:dyDescent="0.2">
      <c r="A13" s="98">
        <v>1</v>
      </c>
      <c r="B13" s="124" t="e">
        <f>'C завтраками| Bed and breakfast'!#REF!*0.9</f>
        <v>#REF!</v>
      </c>
      <c r="C13" s="124" t="e">
        <f>'C завтраками| Bed and breakfast'!#REF!*0.9</f>
        <v>#REF!</v>
      </c>
    </row>
    <row r="14" spans="1:3" x14ac:dyDescent="0.2">
      <c r="A14" s="98">
        <v>2</v>
      </c>
      <c r="B14" s="124" t="e">
        <f>'C завтраками| Bed and breakfast'!#REF!*0.9</f>
        <v>#REF!</v>
      </c>
      <c r="C14" s="124" t="e">
        <f>'C завтраками| Bed and breakfast'!#REF!*0.9</f>
        <v>#REF!</v>
      </c>
    </row>
    <row r="15" spans="1:3" x14ac:dyDescent="0.2">
      <c r="A15" s="97" t="s">
        <v>137</v>
      </c>
      <c r="B15" s="124"/>
      <c r="C15" s="124"/>
    </row>
    <row r="16" spans="1:3" x14ac:dyDescent="0.2">
      <c r="A16" s="98">
        <v>1</v>
      </c>
      <c r="B16" s="124" t="e">
        <f>'C завтраками| Bed and breakfast'!#REF!*0.9</f>
        <v>#REF!</v>
      </c>
      <c r="C16" s="124" t="e">
        <f>'C завтраками| Bed and breakfast'!#REF!*0.9</f>
        <v>#REF!</v>
      </c>
    </row>
    <row r="17" spans="1:3" x14ac:dyDescent="0.2">
      <c r="A17" s="98">
        <v>2</v>
      </c>
      <c r="B17" s="124" t="e">
        <f>'C завтраками| Bed and breakfast'!#REF!*0.9</f>
        <v>#REF!</v>
      </c>
      <c r="C17" s="124" t="e">
        <f>'C завтраками| Bed and breakfast'!#REF!*0.9</f>
        <v>#REF!</v>
      </c>
    </row>
    <row r="18" spans="1:3" x14ac:dyDescent="0.2">
      <c r="A18" s="97" t="s">
        <v>139</v>
      </c>
      <c r="B18" s="124"/>
      <c r="C18" s="124"/>
    </row>
    <row r="19" spans="1:3" x14ac:dyDescent="0.2">
      <c r="A19" s="98" t="s">
        <v>78</v>
      </c>
      <c r="B19" s="124" t="e">
        <f>'C завтраками| Bed and breakfast'!#REF!*0.9</f>
        <v>#REF!</v>
      </c>
      <c r="C19" s="124" t="e">
        <f>'C завтраками| Bed and breakfast'!#REF!*0.9</f>
        <v>#REF!</v>
      </c>
    </row>
    <row r="20" spans="1:3" x14ac:dyDescent="0.2">
      <c r="A20" s="97" t="s">
        <v>138</v>
      </c>
      <c r="B20" s="124"/>
      <c r="C20" s="124"/>
    </row>
    <row r="21" spans="1:3" x14ac:dyDescent="0.2">
      <c r="A21" s="98" t="s">
        <v>67</v>
      </c>
      <c r="B21" s="124" t="e">
        <f>'C завтраками| Bed and breakfast'!#REF!*0.9</f>
        <v>#REF!</v>
      </c>
      <c r="C21" s="124" t="e">
        <f>'C завтраками| Bed and breakfast'!#REF!*0.9</f>
        <v>#REF!</v>
      </c>
    </row>
    <row r="22" spans="1:3" x14ac:dyDescent="0.2">
      <c r="A22" s="158"/>
      <c r="B22" s="125"/>
      <c r="C22" s="125"/>
    </row>
    <row r="23" spans="1:3" ht="10.35" customHeight="1" x14ac:dyDescent="0.2">
      <c r="A23" s="158"/>
      <c r="B23" s="171"/>
      <c r="C23" s="171"/>
    </row>
    <row r="24" spans="1:3" ht="10.35" customHeight="1" x14ac:dyDescent="0.2">
      <c r="A24" s="107"/>
      <c r="B24" s="125"/>
      <c r="C24" s="125"/>
    </row>
    <row r="25" spans="1:3" ht="25.5" customHeight="1" x14ac:dyDescent="0.2">
      <c r="A25" s="157" t="s">
        <v>163</v>
      </c>
      <c r="B25" s="194" t="e">
        <f t="shared" ref="B25:C25" si="0">B4</f>
        <v>#REF!</v>
      </c>
      <c r="C25" s="194" t="e">
        <f t="shared" si="0"/>
        <v>#REF!</v>
      </c>
    </row>
    <row r="26" spans="1:3" s="34" customFormat="1" ht="24.6" customHeight="1" x14ac:dyDescent="0.2">
      <c r="A26" s="67" t="s">
        <v>124</v>
      </c>
      <c r="B26" s="196" t="e">
        <f t="shared" ref="B26:C26" si="1">B5</f>
        <v>#REF!</v>
      </c>
      <c r="C26" s="196" t="e">
        <f t="shared" si="1"/>
        <v>#REF!</v>
      </c>
    </row>
    <row r="27" spans="1:3" x14ac:dyDescent="0.2">
      <c r="A27" s="97" t="s">
        <v>136</v>
      </c>
    </row>
    <row r="28" spans="1:3" x14ac:dyDescent="0.2">
      <c r="A28" s="98">
        <v>1</v>
      </c>
      <c r="B28" s="124" t="e">
        <f t="shared" ref="B28:C28" si="2">ROUND(B7*0.87,)</f>
        <v>#REF!</v>
      </c>
      <c r="C28" s="124" t="e">
        <f t="shared" si="2"/>
        <v>#REF!</v>
      </c>
    </row>
    <row r="29" spans="1:3" x14ac:dyDescent="0.2">
      <c r="A29" s="98">
        <v>2</v>
      </c>
      <c r="B29" s="124" t="e">
        <f t="shared" ref="B29:C29" si="3">ROUND(B8*0.87,)</f>
        <v>#REF!</v>
      </c>
      <c r="C29" s="124" t="e">
        <f t="shared" si="3"/>
        <v>#REF!</v>
      </c>
    </row>
    <row r="30" spans="1:3" x14ac:dyDescent="0.2">
      <c r="A30" s="106" t="s">
        <v>147</v>
      </c>
      <c r="B30" s="124"/>
      <c r="C30" s="124"/>
    </row>
    <row r="31" spans="1:3" x14ac:dyDescent="0.2">
      <c r="A31" s="98">
        <v>1</v>
      </c>
      <c r="B31" s="124" t="e">
        <f t="shared" ref="B31:C31" si="4">ROUND(B10*0.87,)</f>
        <v>#REF!</v>
      </c>
      <c r="C31" s="124" t="e">
        <f t="shared" si="4"/>
        <v>#REF!</v>
      </c>
    </row>
    <row r="32" spans="1:3" x14ac:dyDescent="0.2">
      <c r="A32" s="98">
        <v>2</v>
      </c>
      <c r="B32" s="124" t="e">
        <f t="shared" ref="B32:C32" si="5">ROUND(B11*0.87,)</f>
        <v>#REF!</v>
      </c>
      <c r="C32" s="124" t="e">
        <f t="shared" si="5"/>
        <v>#REF!</v>
      </c>
    </row>
    <row r="33" spans="1:3" x14ac:dyDescent="0.2">
      <c r="A33" s="97" t="s">
        <v>135</v>
      </c>
      <c r="B33" s="124"/>
      <c r="C33" s="124"/>
    </row>
    <row r="34" spans="1:3" x14ac:dyDescent="0.2">
      <c r="A34" s="99">
        <v>1</v>
      </c>
      <c r="B34" s="124" t="e">
        <f t="shared" ref="B34:C34" si="6">ROUND(B13*0.87,)</f>
        <v>#REF!</v>
      </c>
      <c r="C34" s="124" t="e">
        <f t="shared" si="6"/>
        <v>#REF!</v>
      </c>
    </row>
    <row r="35" spans="1:3" x14ac:dyDescent="0.2">
      <c r="A35" s="99">
        <v>2</v>
      </c>
      <c r="B35" s="124" t="e">
        <f t="shared" ref="B35:C35" si="7">ROUND(B14*0.87,)</f>
        <v>#REF!</v>
      </c>
      <c r="C35" s="124" t="e">
        <f t="shared" si="7"/>
        <v>#REF!</v>
      </c>
    </row>
    <row r="36" spans="1:3" x14ac:dyDescent="0.2">
      <c r="A36" s="97" t="s">
        <v>137</v>
      </c>
      <c r="B36" s="124"/>
      <c r="C36" s="124"/>
    </row>
    <row r="37" spans="1:3" x14ac:dyDescent="0.2">
      <c r="A37" s="99">
        <v>1</v>
      </c>
      <c r="B37" s="124" t="e">
        <f t="shared" ref="B37:C37" si="8">ROUND(B16*0.87,)</f>
        <v>#REF!</v>
      </c>
      <c r="C37" s="124" t="e">
        <f t="shared" si="8"/>
        <v>#REF!</v>
      </c>
    </row>
    <row r="38" spans="1:3" x14ac:dyDescent="0.2">
      <c r="A38" s="99">
        <v>2</v>
      </c>
      <c r="B38" s="124" t="e">
        <f t="shared" ref="B38:C38" si="9">ROUND(B17*0.87,)</f>
        <v>#REF!</v>
      </c>
      <c r="C38" s="124" t="e">
        <f t="shared" si="9"/>
        <v>#REF!</v>
      </c>
    </row>
    <row r="39" spans="1:3" x14ac:dyDescent="0.2">
      <c r="A39" s="97" t="s">
        <v>139</v>
      </c>
      <c r="B39" s="124"/>
      <c r="C39" s="124"/>
    </row>
    <row r="40" spans="1:3" x14ac:dyDescent="0.2">
      <c r="A40" s="98" t="s">
        <v>78</v>
      </c>
      <c r="B40" s="124" t="e">
        <f t="shared" ref="B40:C40" si="10">ROUND(B19*0.87,)</f>
        <v>#REF!</v>
      </c>
      <c r="C40" s="124" t="e">
        <f t="shared" si="10"/>
        <v>#REF!</v>
      </c>
    </row>
    <row r="41" spans="1:3" x14ac:dyDescent="0.2">
      <c r="A41" s="97" t="s">
        <v>138</v>
      </c>
      <c r="B41" s="124"/>
      <c r="C41" s="124"/>
    </row>
    <row r="42" spans="1:3" x14ac:dyDescent="0.2">
      <c r="A42" s="98" t="s">
        <v>67</v>
      </c>
      <c r="B42" s="124" t="e">
        <f t="shared" ref="B42:C42" si="11">ROUND(B21*0.87,)</f>
        <v>#REF!</v>
      </c>
      <c r="C42" s="124" t="e">
        <f t="shared" si="11"/>
        <v>#REF!</v>
      </c>
    </row>
    <row r="43" spans="1:3" x14ac:dyDescent="0.2">
      <c r="A43" s="158"/>
      <c r="B43" s="125"/>
    </row>
    <row r="44" spans="1:3" ht="10.35" customHeight="1" thickBot="1" x14ac:dyDescent="0.25">
      <c r="A44" s="82"/>
    </row>
    <row r="45" spans="1:3" ht="12.75" thickBot="1" x14ac:dyDescent="0.25">
      <c r="A45" s="160" t="s">
        <v>128</v>
      </c>
    </row>
    <row r="46" spans="1:3" x14ac:dyDescent="0.2">
      <c r="A46" s="92" t="s">
        <v>129</v>
      </c>
    </row>
    <row r="47" spans="1:3" x14ac:dyDescent="0.2">
      <c r="A47" s="92" t="s">
        <v>130</v>
      </c>
    </row>
    <row r="48" spans="1:3" ht="12" customHeight="1" x14ac:dyDescent="0.2">
      <c r="A48" s="108" t="s">
        <v>131</v>
      </c>
    </row>
    <row r="49" spans="1:1" x14ac:dyDescent="0.2">
      <c r="A49" s="92" t="s">
        <v>247</v>
      </c>
    </row>
    <row r="50" spans="1:1" ht="11.45" customHeight="1" x14ac:dyDescent="0.2">
      <c r="A50" s="82"/>
    </row>
    <row r="51" spans="1:1" x14ac:dyDescent="0.2">
      <c r="A51" s="172" t="s">
        <v>143</v>
      </c>
    </row>
    <row r="52" spans="1:1" x14ac:dyDescent="0.2">
      <c r="A52" s="82" t="s">
        <v>188</v>
      </c>
    </row>
    <row r="53" spans="1:1" ht="12.75" thickBot="1" x14ac:dyDescent="0.25">
      <c r="A53" s="20"/>
    </row>
    <row r="54" spans="1:1" ht="12.75" thickBot="1" x14ac:dyDescent="0.25">
      <c r="A54" s="162" t="s">
        <v>133</v>
      </c>
    </row>
    <row r="55" spans="1:1" ht="48" x14ac:dyDescent="0.2">
      <c r="A55" s="135" t="s">
        <v>165</v>
      </c>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5"/>
  <sheetViews>
    <sheetView zoomScaleNormal="100" workbookViewId="0">
      <pane xSplit="1" topLeftCell="B1" activePane="topRight" state="frozen"/>
      <selection pane="topRight" activeCell="B28" sqref="B28:AZ42"/>
    </sheetView>
  </sheetViews>
  <sheetFormatPr defaultColWidth="9" defaultRowHeight="12" x14ac:dyDescent="0.2"/>
  <cols>
    <col min="1" max="1" width="80.5703125" style="65" customWidth="1"/>
    <col min="2" max="16384" width="9" style="65"/>
  </cols>
  <sheetData>
    <row r="1" spans="1:52" ht="11.45" customHeight="1" x14ac:dyDescent="0.2">
      <c r="A1" s="94" t="s">
        <v>134</v>
      </c>
    </row>
    <row r="2" spans="1:52" ht="11.45" customHeight="1" x14ac:dyDescent="0.2">
      <c r="A2" s="136" t="s">
        <v>189</v>
      </c>
    </row>
    <row r="3" spans="1:52" ht="11.45" customHeight="1" x14ac:dyDescent="0.2">
      <c r="A3" s="136"/>
    </row>
    <row r="4" spans="1:52" ht="11.45" customHeight="1" x14ac:dyDescent="0.2">
      <c r="A4" s="136" t="s">
        <v>125</v>
      </c>
      <c r="B4" s="123" t="e">
        <f>'C завтраками| Bed and breakfast'!#REF!</f>
        <v>#REF!</v>
      </c>
      <c r="C4" s="123" t="e">
        <f>'C завтраками| Bed and breakfast'!#REF!</f>
        <v>#REF!</v>
      </c>
      <c r="D4" s="123" t="e">
        <f>'C завтраками| Bed and breakfast'!#REF!</f>
        <v>#REF!</v>
      </c>
      <c r="E4" s="123" t="e">
        <f>'C завтраками| Bed and breakfast'!#REF!</f>
        <v>#REF!</v>
      </c>
      <c r="F4" s="123" t="e">
        <f>'C завтраками| Bed and breakfast'!#REF!</f>
        <v>#REF!</v>
      </c>
      <c r="G4" s="123" t="e">
        <f>'C завтраками| Bed and breakfast'!#REF!</f>
        <v>#REF!</v>
      </c>
      <c r="H4" s="123" t="e">
        <f>'C завтраками| Bed and breakfast'!#REF!</f>
        <v>#REF!</v>
      </c>
      <c r="I4" s="123" t="e">
        <f>'C завтраками| Bed and breakfast'!#REF!</f>
        <v>#REF!</v>
      </c>
      <c r="J4" s="123" t="e">
        <f>'C завтраками| Bed and breakfast'!#REF!</f>
        <v>#REF!</v>
      </c>
      <c r="K4" s="123" t="e">
        <f>'C завтраками| Bed and breakfast'!#REF!</f>
        <v>#REF!</v>
      </c>
      <c r="L4" s="123" t="e">
        <f>'C завтраками| Bed and breakfast'!#REF!</f>
        <v>#REF!</v>
      </c>
      <c r="M4" s="123" t="e">
        <f>'C завтраками| Bed and breakfast'!#REF!</f>
        <v>#REF!</v>
      </c>
      <c r="N4" s="123" t="e">
        <f>'C завтраками| Bed and breakfast'!#REF!</f>
        <v>#REF!</v>
      </c>
      <c r="O4" s="123" t="e">
        <f>'C завтраками| Bed and breakfast'!#REF!</f>
        <v>#REF!</v>
      </c>
      <c r="P4" s="123" t="e">
        <f>'C завтраками| Bed and breakfast'!#REF!</f>
        <v>#REF!</v>
      </c>
      <c r="Q4" s="123" t="e">
        <f>'C завтраками| Bed and breakfast'!#REF!</f>
        <v>#REF!</v>
      </c>
      <c r="R4" s="123" t="e">
        <f>'C завтраками| Bed and breakfast'!#REF!</f>
        <v>#REF!</v>
      </c>
      <c r="S4" s="123" t="e">
        <f>'C завтраками| Bed and breakfast'!#REF!</f>
        <v>#REF!</v>
      </c>
      <c r="T4" s="123" t="e">
        <f>'C завтраками| Bed and breakfast'!#REF!</f>
        <v>#REF!</v>
      </c>
      <c r="U4" s="123" t="e">
        <f>'C завтраками| Bed and breakfast'!#REF!</f>
        <v>#REF!</v>
      </c>
      <c r="V4" s="123" t="e">
        <f>'C завтраками| Bed and breakfast'!#REF!</f>
        <v>#REF!</v>
      </c>
      <c r="W4" s="123" t="e">
        <f>'C завтраками| Bed and breakfast'!#REF!</f>
        <v>#REF!</v>
      </c>
      <c r="X4" s="123" t="e">
        <f>'C завтраками| Bed and breakfast'!#REF!</f>
        <v>#REF!</v>
      </c>
      <c r="Y4" s="123" t="e">
        <f>'C завтраками| Bed and breakfast'!#REF!</f>
        <v>#REF!</v>
      </c>
      <c r="Z4" s="123" t="e">
        <f>'C завтраками| Bed and breakfast'!#REF!</f>
        <v>#REF!</v>
      </c>
      <c r="AA4" s="123" t="e">
        <f>'C завтраками| Bed and breakfast'!#REF!</f>
        <v>#REF!</v>
      </c>
      <c r="AB4" s="123" t="e">
        <f>'C завтраками| Bed and breakfast'!#REF!</f>
        <v>#REF!</v>
      </c>
      <c r="AC4" s="123" t="e">
        <f>'C завтраками| Bed and breakfast'!#REF!</f>
        <v>#REF!</v>
      </c>
      <c r="AD4" s="123" t="e">
        <f>'C завтраками| Bed and breakfast'!#REF!</f>
        <v>#REF!</v>
      </c>
      <c r="AE4" s="123" t="e">
        <f>'C завтраками| Bed and breakfast'!#REF!</f>
        <v>#REF!</v>
      </c>
      <c r="AF4" s="123" t="e">
        <f>'C завтраками| Bed and breakfast'!#REF!</f>
        <v>#REF!</v>
      </c>
      <c r="AG4" s="123" t="e">
        <f>'C завтраками| Bed and breakfast'!#REF!</f>
        <v>#REF!</v>
      </c>
      <c r="AH4" s="123" t="e">
        <f>'C завтраками| Bed and breakfast'!#REF!</f>
        <v>#REF!</v>
      </c>
      <c r="AI4" s="123" t="e">
        <f>'C завтраками| Bed and breakfast'!#REF!</f>
        <v>#REF!</v>
      </c>
      <c r="AJ4" s="123" t="e">
        <f>'C завтраками| Bed and breakfast'!#REF!</f>
        <v>#REF!</v>
      </c>
      <c r="AK4" s="123" t="e">
        <f>'C завтраками| Bed and breakfast'!#REF!</f>
        <v>#REF!</v>
      </c>
      <c r="AL4" s="123" t="e">
        <f>'C завтраками| Bed and breakfast'!#REF!</f>
        <v>#REF!</v>
      </c>
      <c r="AM4" s="123" t="e">
        <f>'C завтраками| Bed and breakfast'!#REF!</f>
        <v>#REF!</v>
      </c>
      <c r="AN4" s="123" t="e">
        <f>'C завтраками| Bed and breakfast'!#REF!</f>
        <v>#REF!</v>
      </c>
      <c r="AO4" s="123" t="e">
        <f>'C завтраками| Bed and breakfast'!#REF!</f>
        <v>#REF!</v>
      </c>
      <c r="AP4" s="123" t="e">
        <f>'C завтраками| Bed and breakfast'!#REF!</f>
        <v>#REF!</v>
      </c>
      <c r="AQ4" s="123" t="e">
        <f>'C завтраками| Bed and breakfast'!#REF!</f>
        <v>#REF!</v>
      </c>
      <c r="AR4" s="123" t="e">
        <f>'C завтраками| Bed and breakfast'!#REF!</f>
        <v>#REF!</v>
      </c>
      <c r="AS4" s="123" t="e">
        <f>'C завтраками| Bed and breakfast'!#REF!</f>
        <v>#REF!</v>
      </c>
      <c r="AT4" s="123" t="e">
        <f>'C завтраками| Bed and breakfast'!#REF!</f>
        <v>#REF!</v>
      </c>
      <c r="AU4" s="123" t="e">
        <f>'C завтраками| Bed and breakfast'!#REF!</f>
        <v>#REF!</v>
      </c>
      <c r="AV4" s="123" t="e">
        <f>'C завтраками| Bed and breakfast'!#REF!</f>
        <v>#REF!</v>
      </c>
      <c r="AW4" s="123" t="e">
        <f>'C завтраками| Bed and breakfast'!#REF!</f>
        <v>#REF!</v>
      </c>
      <c r="AX4" s="123" t="e">
        <f>'C завтраками| Bed and breakfast'!#REF!</f>
        <v>#REF!</v>
      </c>
      <c r="AY4" s="123" t="e">
        <f>'C завтраками| Bed and breakfast'!#REF!</f>
        <v>#REF!</v>
      </c>
      <c r="AZ4" s="123" t="e">
        <f>'C завтраками| Bed and breakfast'!#REF!</f>
        <v>#REF!</v>
      </c>
    </row>
    <row r="5" spans="1:52" s="34" customFormat="1" ht="21.6" customHeight="1" x14ac:dyDescent="0.2">
      <c r="A5" s="67" t="s">
        <v>124</v>
      </c>
      <c r="B5" s="123" t="e">
        <f>'C завтраками| Bed and breakfast'!#REF!</f>
        <v>#REF!</v>
      </c>
      <c r="C5" s="123" t="e">
        <f>'C завтраками| Bed and breakfast'!#REF!</f>
        <v>#REF!</v>
      </c>
      <c r="D5" s="123" t="e">
        <f>'C завтраками| Bed and breakfast'!#REF!</f>
        <v>#REF!</v>
      </c>
      <c r="E5" s="123" t="e">
        <f>'C завтраками| Bed and breakfast'!#REF!</f>
        <v>#REF!</v>
      </c>
      <c r="F5" s="123" t="e">
        <f>'C завтраками| Bed and breakfast'!#REF!</f>
        <v>#REF!</v>
      </c>
      <c r="G5" s="123" t="e">
        <f>'C завтраками| Bed and breakfast'!#REF!</f>
        <v>#REF!</v>
      </c>
      <c r="H5" s="123" t="e">
        <f>'C завтраками| Bed and breakfast'!#REF!</f>
        <v>#REF!</v>
      </c>
      <c r="I5" s="123" t="e">
        <f>'C завтраками| Bed and breakfast'!#REF!</f>
        <v>#REF!</v>
      </c>
      <c r="J5" s="123" t="e">
        <f>'C завтраками| Bed and breakfast'!#REF!</f>
        <v>#REF!</v>
      </c>
      <c r="K5" s="123" t="e">
        <f>'C завтраками| Bed and breakfast'!#REF!</f>
        <v>#REF!</v>
      </c>
      <c r="L5" s="123" t="e">
        <f>'C завтраками| Bed and breakfast'!#REF!</f>
        <v>#REF!</v>
      </c>
      <c r="M5" s="123" t="e">
        <f>'C завтраками| Bed and breakfast'!#REF!</f>
        <v>#REF!</v>
      </c>
      <c r="N5" s="123" t="e">
        <f>'C завтраками| Bed and breakfast'!#REF!</f>
        <v>#REF!</v>
      </c>
      <c r="O5" s="123" t="e">
        <f>'C завтраками| Bed and breakfast'!#REF!</f>
        <v>#REF!</v>
      </c>
      <c r="P5" s="123" t="e">
        <f>'C завтраками| Bed and breakfast'!#REF!</f>
        <v>#REF!</v>
      </c>
      <c r="Q5" s="123" t="e">
        <f>'C завтраками| Bed and breakfast'!#REF!</f>
        <v>#REF!</v>
      </c>
      <c r="R5" s="123" t="e">
        <f>'C завтраками| Bed and breakfast'!#REF!</f>
        <v>#REF!</v>
      </c>
      <c r="S5" s="123" t="e">
        <f>'C завтраками| Bed and breakfast'!#REF!</f>
        <v>#REF!</v>
      </c>
      <c r="T5" s="123" t="e">
        <f>'C завтраками| Bed and breakfast'!#REF!</f>
        <v>#REF!</v>
      </c>
      <c r="U5" s="123" t="e">
        <f>'C завтраками| Bed and breakfast'!#REF!</f>
        <v>#REF!</v>
      </c>
      <c r="V5" s="123" t="e">
        <f>'C завтраками| Bed and breakfast'!#REF!</f>
        <v>#REF!</v>
      </c>
      <c r="W5" s="123" t="e">
        <f>'C завтраками| Bed and breakfast'!#REF!</f>
        <v>#REF!</v>
      </c>
      <c r="X5" s="123" t="e">
        <f>'C завтраками| Bed and breakfast'!#REF!</f>
        <v>#REF!</v>
      </c>
      <c r="Y5" s="123" t="e">
        <f>'C завтраками| Bed and breakfast'!#REF!</f>
        <v>#REF!</v>
      </c>
      <c r="Z5" s="123" t="e">
        <f>'C завтраками| Bed and breakfast'!#REF!</f>
        <v>#REF!</v>
      </c>
      <c r="AA5" s="123" t="e">
        <f>'C завтраками| Bed and breakfast'!#REF!</f>
        <v>#REF!</v>
      </c>
      <c r="AB5" s="123" t="e">
        <f>'C завтраками| Bed and breakfast'!#REF!</f>
        <v>#REF!</v>
      </c>
      <c r="AC5" s="123" t="e">
        <f>'C завтраками| Bed and breakfast'!#REF!</f>
        <v>#REF!</v>
      </c>
      <c r="AD5" s="123" t="e">
        <f>'C завтраками| Bed and breakfast'!#REF!</f>
        <v>#REF!</v>
      </c>
      <c r="AE5" s="123" t="e">
        <f>'C завтраками| Bed and breakfast'!#REF!</f>
        <v>#REF!</v>
      </c>
      <c r="AF5" s="123" t="e">
        <f>'C завтраками| Bed and breakfast'!#REF!</f>
        <v>#REF!</v>
      </c>
      <c r="AG5" s="123" t="e">
        <f>'C завтраками| Bed and breakfast'!#REF!</f>
        <v>#REF!</v>
      </c>
      <c r="AH5" s="123" t="e">
        <f>'C завтраками| Bed and breakfast'!#REF!</f>
        <v>#REF!</v>
      </c>
      <c r="AI5" s="123" t="e">
        <f>'C завтраками| Bed and breakfast'!#REF!</f>
        <v>#REF!</v>
      </c>
      <c r="AJ5" s="123" t="e">
        <f>'C завтраками| Bed and breakfast'!#REF!</f>
        <v>#REF!</v>
      </c>
      <c r="AK5" s="123" t="e">
        <f>'C завтраками| Bed and breakfast'!#REF!</f>
        <v>#REF!</v>
      </c>
      <c r="AL5" s="123" t="e">
        <f>'C завтраками| Bed and breakfast'!#REF!</f>
        <v>#REF!</v>
      </c>
      <c r="AM5" s="123" t="e">
        <f>'C завтраками| Bed and breakfast'!#REF!</f>
        <v>#REF!</v>
      </c>
      <c r="AN5" s="123" t="e">
        <f>'C завтраками| Bed and breakfast'!#REF!</f>
        <v>#REF!</v>
      </c>
      <c r="AO5" s="123" t="e">
        <f>'C завтраками| Bed and breakfast'!#REF!</f>
        <v>#REF!</v>
      </c>
      <c r="AP5" s="123" t="e">
        <f>'C завтраками| Bed and breakfast'!#REF!</f>
        <v>#REF!</v>
      </c>
      <c r="AQ5" s="123" t="e">
        <f>'C завтраками| Bed and breakfast'!#REF!</f>
        <v>#REF!</v>
      </c>
      <c r="AR5" s="123" t="e">
        <f>'C завтраками| Bed and breakfast'!#REF!</f>
        <v>#REF!</v>
      </c>
      <c r="AS5" s="123" t="e">
        <f>'C завтраками| Bed and breakfast'!#REF!</f>
        <v>#REF!</v>
      </c>
      <c r="AT5" s="123" t="e">
        <f>'C завтраками| Bed and breakfast'!#REF!</f>
        <v>#REF!</v>
      </c>
      <c r="AU5" s="123" t="e">
        <f>'C завтраками| Bed and breakfast'!#REF!</f>
        <v>#REF!</v>
      </c>
      <c r="AV5" s="123" t="e">
        <f>'C завтраками| Bed and breakfast'!#REF!</f>
        <v>#REF!</v>
      </c>
      <c r="AW5" s="123" t="e">
        <f>'C завтраками| Bed and breakfast'!#REF!</f>
        <v>#REF!</v>
      </c>
      <c r="AX5" s="123" t="e">
        <f>'C завтраками| Bed and breakfast'!#REF!</f>
        <v>#REF!</v>
      </c>
      <c r="AY5" s="123" t="e">
        <f>'C завтраками| Bed and breakfast'!#REF!</f>
        <v>#REF!</v>
      </c>
      <c r="AZ5" s="123" t="e">
        <f>'C завтраками| Bed and breakfast'!#REF!</f>
        <v>#REF!</v>
      </c>
    </row>
    <row r="6" spans="1:52" x14ac:dyDescent="0.2">
      <c r="A6" s="74" t="s">
        <v>148</v>
      </c>
    </row>
    <row r="7" spans="1:52" x14ac:dyDescent="0.2">
      <c r="A7" s="75">
        <v>1</v>
      </c>
      <c r="B7" s="124" t="e">
        <f>'C завтраками| Bed and breakfast'!#REF!*0.9</f>
        <v>#REF!</v>
      </c>
      <c r="C7" s="124" t="e">
        <f>'C завтраками| Bed and breakfast'!#REF!*0.9</f>
        <v>#REF!</v>
      </c>
      <c r="D7" s="124" t="e">
        <f>'C завтраками| Bed and breakfast'!#REF!*0.9</f>
        <v>#REF!</v>
      </c>
      <c r="E7" s="124" t="e">
        <f>'C завтраками| Bed and breakfast'!#REF!*0.9</f>
        <v>#REF!</v>
      </c>
      <c r="F7" s="124" t="e">
        <f>'C завтраками| Bed and breakfast'!#REF!*0.9</f>
        <v>#REF!</v>
      </c>
      <c r="G7" s="124" t="e">
        <f>'C завтраками| Bed and breakfast'!#REF!*0.9</f>
        <v>#REF!</v>
      </c>
      <c r="H7" s="124" t="e">
        <f>'C завтраками| Bed and breakfast'!#REF!*0.9</f>
        <v>#REF!</v>
      </c>
      <c r="I7" s="124" t="e">
        <f>'C завтраками| Bed and breakfast'!#REF!*0.9</f>
        <v>#REF!</v>
      </c>
      <c r="J7" s="124" t="e">
        <f>'C завтраками| Bed and breakfast'!#REF!*0.9</f>
        <v>#REF!</v>
      </c>
      <c r="K7" s="124" t="e">
        <f>'C завтраками| Bed and breakfast'!#REF!*0.9</f>
        <v>#REF!</v>
      </c>
      <c r="L7" s="124" t="e">
        <f>'C завтраками| Bed and breakfast'!#REF!*0.9</f>
        <v>#REF!</v>
      </c>
      <c r="M7" s="124" t="e">
        <f>'C завтраками| Bed and breakfast'!#REF!*0.9</f>
        <v>#REF!</v>
      </c>
      <c r="N7" s="124" t="e">
        <f>'C завтраками| Bed and breakfast'!#REF!*0.9</f>
        <v>#REF!</v>
      </c>
      <c r="O7" s="124" t="e">
        <f>'C завтраками| Bed and breakfast'!#REF!*0.9</f>
        <v>#REF!</v>
      </c>
      <c r="P7" s="124" t="e">
        <f>'C завтраками| Bed and breakfast'!#REF!*0.9</f>
        <v>#REF!</v>
      </c>
      <c r="Q7" s="124" t="e">
        <f>'C завтраками| Bed and breakfast'!#REF!*0.9</f>
        <v>#REF!</v>
      </c>
      <c r="R7" s="124" t="e">
        <f>'C завтраками| Bed and breakfast'!#REF!*0.9</f>
        <v>#REF!</v>
      </c>
      <c r="S7" s="124" t="e">
        <f>'C завтраками| Bed and breakfast'!#REF!*0.9</f>
        <v>#REF!</v>
      </c>
      <c r="T7" s="124" t="e">
        <f>'C завтраками| Bed and breakfast'!#REF!*0.9</f>
        <v>#REF!</v>
      </c>
      <c r="U7" s="124" t="e">
        <f>'C завтраками| Bed and breakfast'!#REF!*0.9</f>
        <v>#REF!</v>
      </c>
      <c r="V7" s="124" t="e">
        <f>'C завтраками| Bed and breakfast'!#REF!*0.9</f>
        <v>#REF!</v>
      </c>
      <c r="W7" s="124" t="e">
        <f>'C завтраками| Bed and breakfast'!#REF!*0.9</f>
        <v>#REF!</v>
      </c>
      <c r="X7" s="124" t="e">
        <f>'C завтраками| Bed and breakfast'!#REF!*0.9</f>
        <v>#REF!</v>
      </c>
      <c r="Y7" s="124" t="e">
        <f>'C завтраками| Bed and breakfast'!#REF!*0.9</f>
        <v>#REF!</v>
      </c>
      <c r="Z7" s="124" t="e">
        <f>'C завтраками| Bed and breakfast'!#REF!*0.9</f>
        <v>#REF!</v>
      </c>
      <c r="AA7" s="124" t="e">
        <f>'C завтраками| Bed and breakfast'!#REF!*0.9</f>
        <v>#REF!</v>
      </c>
      <c r="AB7" s="124" t="e">
        <f>'C завтраками| Bed and breakfast'!#REF!*0.9</f>
        <v>#REF!</v>
      </c>
      <c r="AC7" s="124" t="e">
        <f>'C завтраками| Bed and breakfast'!#REF!*0.9</f>
        <v>#REF!</v>
      </c>
      <c r="AD7" s="124" t="e">
        <f>'C завтраками| Bed and breakfast'!#REF!*0.9</f>
        <v>#REF!</v>
      </c>
      <c r="AE7" s="124" t="e">
        <f>'C завтраками| Bed and breakfast'!#REF!*0.9</f>
        <v>#REF!</v>
      </c>
      <c r="AF7" s="124" t="e">
        <f>'C завтраками| Bed and breakfast'!#REF!*0.9</f>
        <v>#REF!</v>
      </c>
      <c r="AG7" s="124" t="e">
        <f>'C завтраками| Bed and breakfast'!#REF!*0.9</f>
        <v>#REF!</v>
      </c>
      <c r="AH7" s="124" t="e">
        <f>'C завтраками| Bed and breakfast'!#REF!*0.9</f>
        <v>#REF!</v>
      </c>
      <c r="AI7" s="124" t="e">
        <f>'C завтраками| Bed and breakfast'!#REF!*0.9</f>
        <v>#REF!</v>
      </c>
      <c r="AJ7" s="124" t="e">
        <f>'C завтраками| Bed and breakfast'!#REF!*0.9</f>
        <v>#REF!</v>
      </c>
      <c r="AK7" s="124" t="e">
        <f>'C завтраками| Bed and breakfast'!#REF!*0.9</f>
        <v>#REF!</v>
      </c>
      <c r="AL7" s="124" t="e">
        <f>'C завтраками| Bed and breakfast'!#REF!*0.9</f>
        <v>#REF!</v>
      </c>
      <c r="AM7" s="124" t="e">
        <f>'C завтраками| Bed and breakfast'!#REF!*0.9</f>
        <v>#REF!</v>
      </c>
      <c r="AN7" s="124" t="e">
        <f>'C завтраками| Bed and breakfast'!#REF!*0.9</f>
        <v>#REF!</v>
      </c>
      <c r="AO7" s="124" t="e">
        <f>'C завтраками| Bed and breakfast'!#REF!*0.9</f>
        <v>#REF!</v>
      </c>
      <c r="AP7" s="124" t="e">
        <f>'C завтраками| Bed and breakfast'!#REF!*0.9</f>
        <v>#REF!</v>
      </c>
      <c r="AQ7" s="124" t="e">
        <f>'C завтраками| Bed and breakfast'!#REF!*0.9</f>
        <v>#REF!</v>
      </c>
      <c r="AR7" s="124" t="e">
        <f>'C завтраками| Bed and breakfast'!#REF!*0.9</f>
        <v>#REF!</v>
      </c>
      <c r="AS7" s="124" t="e">
        <f>'C завтраками| Bed and breakfast'!#REF!*0.9</f>
        <v>#REF!</v>
      </c>
      <c r="AT7" s="124" t="e">
        <f>'C завтраками| Bed and breakfast'!#REF!*0.9</f>
        <v>#REF!</v>
      </c>
      <c r="AU7" s="124" t="e">
        <f>'C завтраками| Bed and breakfast'!#REF!*0.9</f>
        <v>#REF!</v>
      </c>
      <c r="AV7" s="124" t="e">
        <f>'C завтраками| Bed and breakfast'!#REF!*0.9</f>
        <v>#REF!</v>
      </c>
      <c r="AW7" s="124" t="e">
        <f>'C завтраками| Bed and breakfast'!#REF!*0.9</f>
        <v>#REF!</v>
      </c>
      <c r="AX7" s="124" t="e">
        <f>'C завтраками| Bed and breakfast'!#REF!*0.9</f>
        <v>#REF!</v>
      </c>
      <c r="AY7" s="124" t="e">
        <f>'C завтраками| Bed and breakfast'!#REF!*0.9</f>
        <v>#REF!</v>
      </c>
      <c r="AZ7" s="124" t="e">
        <f>'C завтраками| Bed and breakfast'!#REF!*0.9</f>
        <v>#REF!</v>
      </c>
    </row>
    <row r="8" spans="1:52" x14ac:dyDescent="0.2">
      <c r="A8" s="75">
        <v>2</v>
      </c>
      <c r="B8" s="124" t="e">
        <f>'C завтраками| Bed and breakfast'!#REF!*0.9</f>
        <v>#REF!</v>
      </c>
      <c r="C8" s="124" t="e">
        <f>'C завтраками| Bed and breakfast'!#REF!*0.9</f>
        <v>#REF!</v>
      </c>
      <c r="D8" s="124" t="e">
        <f>'C завтраками| Bed and breakfast'!#REF!*0.9</f>
        <v>#REF!</v>
      </c>
      <c r="E8" s="124" t="e">
        <f>'C завтраками| Bed and breakfast'!#REF!*0.9</f>
        <v>#REF!</v>
      </c>
      <c r="F8" s="124" t="e">
        <f>'C завтраками| Bed and breakfast'!#REF!*0.9</f>
        <v>#REF!</v>
      </c>
      <c r="G8" s="124" t="e">
        <f>'C завтраками| Bed and breakfast'!#REF!*0.9</f>
        <v>#REF!</v>
      </c>
      <c r="H8" s="124" t="e">
        <f>'C завтраками| Bed and breakfast'!#REF!*0.9</f>
        <v>#REF!</v>
      </c>
      <c r="I8" s="124" t="e">
        <f>'C завтраками| Bed and breakfast'!#REF!*0.9</f>
        <v>#REF!</v>
      </c>
      <c r="J8" s="124" t="e">
        <f>'C завтраками| Bed and breakfast'!#REF!*0.9</f>
        <v>#REF!</v>
      </c>
      <c r="K8" s="124" t="e">
        <f>'C завтраками| Bed and breakfast'!#REF!*0.9</f>
        <v>#REF!</v>
      </c>
      <c r="L8" s="124" t="e">
        <f>'C завтраками| Bed and breakfast'!#REF!*0.9</f>
        <v>#REF!</v>
      </c>
      <c r="M8" s="124" t="e">
        <f>'C завтраками| Bed and breakfast'!#REF!*0.9</f>
        <v>#REF!</v>
      </c>
      <c r="N8" s="124" t="e">
        <f>'C завтраками| Bed and breakfast'!#REF!*0.9</f>
        <v>#REF!</v>
      </c>
      <c r="O8" s="124" t="e">
        <f>'C завтраками| Bed and breakfast'!#REF!*0.9</f>
        <v>#REF!</v>
      </c>
      <c r="P8" s="124" t="e">
        <f>'C завтраками| Bed and breakfast'!#REF!*0.9</f>
        <v>#REF!</v>
      </c>
      <c r="Q8" s="124" t="e">
        <f>'C завтраками| Bed and breakfast'!#REF!*0.9</f>
        <v>#REF!</v>
      </c>
      <c r="R8" s="124" t="e">
        <f>'C завтраками| Bed and breakfast'!#REF!*0.9</f>
        <v>#REF!</v>
      </c>
      <c r="S8" s="124" t="e">
        <f>'C завтраками| Bed and breakfast'!#REF!*0.9</f>
        <v>#REF!</v>
      </c>
      <c r="T8" s="124" t="e">
        <f>'C завтраками| Bed and breakfast'!#REF!*0.9</f>
        <v>#REF!</v>
      </c>
      <c r="U8" s="124" t="e">
        <f>'C завтраками| Bed and breakfast'!#REF!*0.9</f>
        <v>#REF!</v>
      </c>
      <c r="V8" s="124" t="e">
        <f>'C завтраками| Bed and breakfast'!#REF!*0.9</f>
        <v>#REF!</v>
      </c>
      <c r="W8" s="124" t="e">
        <f>'C завтраками| Bed and breakfast'!#REF!*0.9</f>
        <v>#REF!</v>
      </c>
      <c r="X8" s="124" t="e">
        <f>'C завтраками| Bed and breakfast'!#REF!*0.9</f>
        <v>#REF!</v>
      </c>
      <c r="Y8" s="124" t="e">
        <f>'C завтраками| Bed and breakfast'!#REF!*0.9</f>
        <v>#REF!</v>
      </c>
      <c r="Z8" s="124" t="e">
        <f>'C завтраками| Bed and breakfast'!#REF!*0.9</f>
        <v>#REF!</v>
      </c>
      <c r="AA8" s="124" t="e">
        <f>'C завтраками| Bed and breakfast'!#REF!*0.9</f>
        <v>#REF!</v>
      </c>
      <c r="AB8" s="124" t="e">
        <f>'C завтраками| Bed and breakfast'!#REF!*0.9</f>
        <v>#REF!</v>
      </c>
      <c r="AC8" s="124" t="e">
        <f>'C завтраками| Bed and breakfast'!#REF!*0.9</f>
        <v>#REF!</v>
      </c>
      <c r="AD8" s="124" t="e">
        <f>'C завтраками| Bed and breakfast'!#REF!*0.9</f>
        <v>#REF!</v>
      </c>
      <c r="AE8" s="124" t="e">
        <f>'C завтраками| Bed and breakfast'!#REF!*0.9</f>
        <v>#REF!</v>
      </c>
      <c r="AF8" s="124" t="e">
        <f>'C завтраками| Bed and breakfast'!#REF!*0.9</f>
        <v>#REF!</v>
      </c>
      <c r="AG8" s="124" t="e">
        <f>'C завтраками| Bed and breakfast'!#REF!*0.9</f>
        <v>#REF!</v>
      </c>
      <c r="AH8" s="124" t="e">
        <f>'C завтраками| Bed and breakfast'!#REF!*0.9</f>
        <v>#REF!</v>
      </c>
      <c r="AI8" s="124" t="e">
        <f>'C завтраками| Bed and breakfast'!#REF!*0.9</f>
        <v>#REF!</v>
      </c>
      <c r="AJ8" s="124" t="e">
        <f>'C завтраками| Bed and breakfast'!#REF!*0.9</f>
        <v>#REF!</v>
      </c>
      <c r="AK8" s="124" t="e">
        <f>'C завтраками| Bed and breakfast'!#REF!*0.9</f>
        <v>#REF!</v>
      </c>
      <c r="AL8" s="124" t="e">
        <f>'C завтраками| Bed and breakfast'!#REF!*0.9</f>
        <v>#REF!</v>
      </c>
      <c r="AM8" s="124" t="e">
        <f>'C завтраками| Bed and breakfast'!#REF!*0.9</f>
        <v>#REF!</v>
      </c>
      <c r="AN8" s="124" t="e">
        <f>'C завтраками| Bed and breakfast'!#REF!*0.9</f>
        <v>#REF!</v>
      </c>
      <c r="AO8" s="124" t="e">
        <f>'C завтраками| Bed and breakfast'!#REF!*0.9</f>
        <v>#REF!</v>
      </c>
      <c r="AP8" s="124" t="e">
        <f>'C завтраками| Bed and breakfast'!#REF!*0.9</f>
        <v>#REF!</v>
      </c>
      <c r="AQ8" s="124" t="e">
        <f>'C завтраками| Bed and breakfast'!#REF!*0.9</f>
        <v>#REF!</v>
      </c>
      <c r="AR8" s="124" t="e">
        <f>'C завтраками| Bed and breakfast'!#REF!*0.9</f>
        <v>#REF!</v>
      </c>
      <c r="AS8" s="124" t="e">
        <f>'C завтраками| Bed and breakfast'!#REF!*0.9</f>
        <v>#REF!</v>
      </c>
      <c r="AT8" s="124" t="e">
        <f>'C завтраками| Bed and breakfast'!#REF!*0.9</f>
        <v>#REF!</v>
      </c>
      <c r="AU8" s="124" t="e">
        <f>'C завтраками| Bed and breakfast'!#REF!*0.9</f>
        <v>#REF!</v>
      </c>
      <c r="AV8" s="124" t="e">
        <f>'C завтраками| Bed and breakfast'!#REF!*0.9</f>
        <v>#REF!</v>
      </c>
      <c r="AW8" s="124" t="e">
        <f>'C завтраками| Bed and breakfast'!#REF!*0.9</f>
        <v>#REF!</v>
      </c>
      <c r="AX8" s="124" t="e">
        <f>'C завтраками| Bed and breakfast'!#REF!*0.9</f>
        <v>#REF!</v>
      </c>
      <c r="AY8" s="124" t="e">
        <f>'C завтраками| Bed and breakfast'!#REF!*0.9</f>
        <v>#REF!</v>
      </c>
      <c r="AZ8" s="124" t="e">
        <f>'C завтраками| Bed and breakfast'!#REF!*0.9</f>
        <v>#REF!</v>
      </c>
    </row>
    <row r="9" spans="1:52" x14ac:dyDescent="0.2">
      <c r="A9" s="74" t="s">
        <v>149</v>
      </c>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24"/>
      <c r="AW9" s="124"/>
      <c r="AX9" s="124"/>
      <c r="AY9" s="124"/>
      <c r="AZ9" s="124"/>
    </row>
    <row r="10" spans="1:52" x14ac:dyDescent="0.2">
      <c r="A10" s="75">
        <v>1</v>
      </c>
      <c r="B10" s="124" t="e">
        <f>'C завтраками| Bed and breakfast'!#REF!*0.9</f>
        <v>#REF!</v>
      </c>
      <c r="C10" s="124" t="e">
        <f>'C завтраками| Bed and breakfast'!#REF!*0.9</f>
        <v>#REF!</v>
      </c>
      <c r="D10" s="124" t="e">
        <f>'C завтраками| Bed and breakfast'!#REF!*0.9</f>
        <v>#REF!</v>
      </c>
      <c r="E10" s="124" t="e">
        <f>'C завтраками| Bed and breakfast'!#REF!*0.9</f>
        <v>#REF!</v>
      </c>
      <c r="F10" s="124" t="e">
        <f>'C завтраками| Bed and breakfast'!#REF!*0.9</f>
        <v>#REF!</v>
      </c>
      <c r="G10" s="124" t="e">
        <f>'C завтраками| Bed and breakfast'!#REF!*0.9</f>
        <v>#REF!</v>
      </c>
      <c r="H10" s="124" t="e">
        <f>'C завтраками| Bed and breakfast'!#REF!*0.9</f>
        <v>#REF!</v>
      </c>
      <c r="I10" s="124" t="e">
        <f>'C завтраками| Bed and breakfast'!#REF!*0.9</f>
        <v>#REF!</v>
      </c>
      <c r="J10" s="124" t="e">
        <f>'C завтраками| Bed and breakfast'!#REF!*0.9</f>
        <v>#REF!</v>
      </c>
      <c r="K10" s="124" t="e">
        <f>'C завтраками| Bed and breakfast'!#REF!*0.9</f>
        <v>#REF!</v>
      </c>
      <c r="L10" s="124" t="e">
        <f>'C завтраками| Bed and breakfast'!#REF!*0.9</f>
        <v>#REF!</v>
      </c>
      <c r="M10" s="124" t="e">
        <f>'C завтраками| Bed and breakfast'!#REF!*0.9</f>
        <v>#REF!</v>
      </c>
      <c r="N10" s="124" t="e">
        <f>'C завтраками| Bed and breakfast'!#REF!*0.9</f>
        <v>#REF!</v>
      </c>
      <c r="O10" s="124" t="e">
        <f>'C завтраками| Bed and breakfast'!#REF!*0.9</f>
        <v>#REF!</v>
      </c>
      <c r="P10" s="124" t="e">
        <f>'C завтраками| Bed and breakfast'!#REF!*0.9</f>
        <v>#REF!</v>
      </c>
      <c r="Q10" s="124" t="e">
        <f>'C завтраками| Bed and breakfast'!#REF!*0.9</f>
        <v>#REF!</v>
      </c>
      <c r="R10" s="124" t="e">
        <f>'C завтраками| Bed and breakfast'!#REF!*0.9</f>
        <v>#REF!</v>
      </c>
      <c r="S10" s="124" t="e">
        <f>'C завтраками| Bed and breakfast'!#REF!*0.9</f>
        <v>#REF!</v>
      </c>
      <c r="T10" s="124" t="e">
        <f>'C завтраками| Bed and breakfast'!#REF!*0.9</f>
        <v>#REF!</v>
      </c>
      <c r="U10" s="124" t="e">
        <f>'C завтраками| Bed and breakfast'!#REF!*0.9</f>
        <v>#REF!</v>
      </c>
      <c r="V10" s="124" t="e">
        <f>'C завтраками| Bed and breakfast'!#REF!*0.9</f>
        <v>#REF!</v>
      </c>
      <c r="W10" s="124" t="e">
        <f>'C завтраками| Bed and breakfast'!#REF!*0.9</f>
        <v>#REF!</v>
      </c>
      <c r="X10" s="124" t="e">
        <f>'C завтраками| Bed and breakfast'!#REF!*0.9</f>
        <v>#REF!</v>
      </c>
      <c r="Y10" s="124" t="e">
        <f>'C завтраками| Bed and breakfast'!#REF!*0.9</f>
        <v>#REF!</v>
      </c>
      <c r="Z10" s="124" t="e">
        <f>'C завтраками| Bed and breakfast'!#REF!*0.9</f>
        <v>#REF!</v>
      </c>
      <c r="AA10" s="124" t="e">
        <f>'C завтраками| Bed and breakfast'!#REF!*0.9</f>
        <v>#REF!</v>
      </c>
      <c r="AB10" s="124" t="e">
        <f>'C завтраками| Bed and breakfast'!#REF!*0.9</f>
        <v>#REF!</v>
      </c>
      <c r="AC10" s="124" t="e">
        <f>'C завтраками| Bed and breakfast'!#REF!*0.9</f>
        <v>#REF!</v>
      </c>
      <c r="AD10" s="124" t="e">
        <f>'C завтраками| Bed and breakfast'!#REF!*0.9</f>
        <v>#REF!</v>
      </c>
      <c r="AE10" s="124" t="e">
        <f>'C завтраками| Bed and breakfast'!#REF!*0.9</f>
        <v>#REF!</v>
      </c>
      <c r="AF10" s="124" t="e">
        <f>'C завтраками| Bed and breakfast'!#REF!*0.9</f>
        <v>#REF!</v>
      </c>
      <c r="AG10" s="124" t="e">
        <f>'C завтраками| Bed and breakfast'!#REF!*0.9</f>
        <v>#REF!</v>
      </c>
      <c r="AH10" s="124" t="e">
        <f>'C завтраками| Bed and breakfast'!#REF!*0.9</f>
        <v>#REF!</v>
      </c>
      <c r="AI10" s="124" t="e">
        <f>'C завтраками| Bed and breakfast'!#REF!*0.9</f>
        <v>#REF!</v>
      </c>
      <c r="AJ10" s="124" t="e">
        <f>'C завтраками| Bed and breakfast'!#REF!*0.9</f>
        <v>#REF!</v>
      </c>
      <c r="AK10" s="124" t="e">
        <f>'C завтраками| Bed and breakfast'!#REF!*0.9</f>
        <v>#REF!</v>
      </c>
      <c r="AL10" s="124" t="e">
        <f>'C завтраками| Bed and breakfast'!#REF!*0.9</f>
        <v>#REF!</v>
      </c>
      <c r="AM10" s="124" t="e">
        <f>'C завтраками| Bed and breakfast'!#REF!*0.9</f>
        <v>#REF!</v>
      </c>
      <c r="AN10" s="124" t="e">
        <f>'C завтраками| Bed and breakfast'!#REF!*0.9</f>
        <v>#REF!</v>
      </c>
      <c r="AO10" s="124" t="e">
        <f>'C завтраками| Bed and breakfast'!#REF!*0.9</f>
        <v>#REF!</v>
      </c>
      <c r="AP10" s="124" t="e">
        <f>'C завтраками| Bed and breakfast'!#REF!*0.9</f>
        <v>#REF!</v>
      </c>
      <c r="AQ10" s="124" t="e">
        <f>'C завтраками| Bed and breakfast'!#REF!*0.9</f>
        <v>#REF!</v>
      </c>
      <c r="AR10" s="124" t="e">
        <f>'C завтраками| Bed and breakfast'!#REF!*0.9</f>
        <v>#REF!</v>
      </c>
      <c r="AS10" s="124" t="e">
        <f>'C завтраками| Bed and breakfast'!#REF!*0.9</f>
        <v>#REF!</v>
      </c>
      <c r="AT10" s="124" t="e">
        <f>'C завтраками| Bed and breakfast'!#REF!*0.9</f>
        <v>#REF!</v>
      </c>
      <c r="AU10" s="124" t="e">
        <f>'C завтраками| Bed and breakfast'!#REF!*0.9</f>
        <v>#REF!</v>
      </c>
      <c r="AV10" s="124" t="e">
        <f>'C завтраками| Bed and breakfast'!#REF!*0.9</f>
        <v>#REF!</v>
      </c>
      <c r="AW10" s="124" t="e">
        <f>'C завтраками| Bed and breakfast'!#REF!*0.9</f>
        <v>#REF!</v>
      </c>
      <c r="AX10" s="124" t="e">
        <f>'C завтраками| Bed and breakfast'!#REF!*0.9</f>
        <v>#REF!</v>
      </c>
      <c r="AY10" s="124" t="e">
        <f>'C завтраками| Bed and breakfast'!#REF!*0.9</f>
        <v>#REF!</v>
      </c>
      <c r="AZ10" s="124" t="e">
        <f>'C завтраками| Bed and breakfast'!#REF!*0.9</f>
        <v>#REF!</v>
      </c>
    </row>
    <row r="11" spans="1:52" x14ac:dyDescent="0.2">
      <c r="A11" s="75">
        <v>2</v>
      </c>
      <c r="B11" s="124" t="e">
        <f>'C завтраками| Bed and breakfast'!#REF!*0.9</f>
        <v>#REF!</v>
      </c>
      <c r="C11" s="124" t="e">
        <f>'C завтраками| Bed and breakfast'!#REF!*0.9</f>
        <v>#REF!</v>
      </c>
      <c r="D11" s="124" t="e">
        <f>'C завтраками| Bed and breakfast'!#REF!*0.9</f>
        <v>#REF!</v>
      </c>
      <c r="E11" s="124" t="e">
        <f>'C завтраками| Bed and breakfast'!#REF!*0.9</f>
        <v>#REF!</v>
      </c>
      <c r="F11" s="124" t="e">
        <f>'C завтраками| Bed and breakfast'!#REF!*0.9</f>
        <v>#REF!</v>
      </c>
      <c r="G11" s="124" t="e">
        <f>'C завтраками| Bed and breakfast'!#REF!*0.9</f>
        <v>#REF!</v>
      </c>
      <c r="H11" s="124" t="e">
        <f>'C завтраками| Bed and breakfast'!#REF!*0.9</f>
        <v>#REF!</v>
      </c>
      <c r="I11" s="124" t="e">
        <f>'C завтраками| Bed and breakfast'!#REF!*0.9</f>
        <v>#REF!</v>
      </c>
      <c r="J11" s="124" t="e">
        <f>'C завтраками| Bed and breakfast'!#REF!*0.9</f>
        <v>#REF!</v>
      </c>
      <c r="K11" s="124" t="e">
        <f>'C завтраками| Bed and breakfast'!#REF!*0.9</f>
        <v>#REF!</v>
      </c>
      <c r="L11" s="124" t="e">
        <f>'C завтраками| Bed and breakfast'!#REF!*0.9</f>
        <v>#REF!</v>
      </c>
      <c r="M11" s="124" t="e">
        <f>'C завтраками| Bed and breakfast'!#REF!*0.9</f>
        <v>#REF!</v>
      </c>
      <c r="N11" s="124" t="e">
        <f>'C завтраками| Bed and breakfast'!#REF!*0.9</f>
        <v>#REF!</v>
      </c>
      <c r="O11" s="124" t="e">
        <f>'C завтраками| Bed and breakfast'!#REF!*0.9</f>
        <v>#REF!</v>
      </c>
      <c r="P11" s="124" t="e">
        <f>'C завтраками| Bed and breakfast'!#REF!*0.9</f>
        <v>#REF!</v>
      </c>
      <c r="Q11" s="124" t="e">
        <f>'C завтраками| Bed and breakfast'!#REF!*0.9</f>
        <v>#REF!</v>
      </c>
      <c r="R11" s="124" t="e">
        <f>'C завтраками| Bed and breakfast'!#REF!*0.9</f>
        <v>#REF!</v>
      </c>
      <c r="S11" s="124" t="e">
        <f>'C завтраками| Bed and breakfast'!#REF!*0.9</f>
        <v>#REF!</v>
      </c>
      <c r="T11" s="124" t="e">
        <f>'C завтраками| Bed and breakfast'!#REF!*0.9</f>
        <v>#REF!</v>
      </c>
      <c r="U11" s="124" t="e">
        <f>'C завтраками| Bed and breakfast'!#REF!*0.9</f>
        <v>#REF!</v>
      </c>
      <c r="V11" s="124" t="e">
        <f>'C завтраками| Bed and breakfast'!#REF!*0.9</f>
        <v>#REF!</v>
      </c>
      <c r="W11" s="124" t="e">
        <f>'C завтраками| Bed and breakfast'!#REF!*0.9</f>
        <v>#REF!</v>
      </c>
      <c r="X11" s="124" t="e">
        <f>'C завтраками| Bed and breakfast'!#REF!*0.9</f>
        <v>#REF!</v>
      </c>
      <c r="Y11" s="124" t="e">
        <f>'C завтраками| Bed and breakfast'!#REF!*0.9</f>
        <v>#REF!</v>
      </c>
      <c r="Z11" s="124" t="e">
        <f>'C завтраками| Bed and breakfast'!#REF!*0.9</f>
        <v>#REF!</v>
      </c>
      <c r="AA11" s="124" t="e">
        <f>'C завтраками| Bed and breakfast'!#REF!*0.9</f>
        <v>#REF!</v>
      </c>
      <c r="AB11" s="124" t="e">
        <f>'C завтраками| Bed and breakfast'!#REF!*0.9</f>
        <v>#REF!</v>
      </c>
      <c r="AC11" s="124" t="e">
        <f>'C завтраками| Bed and breakfast'!#REF!*0.9</f>
        <v>#REF!</v>
      </c>
      <c r="AD11" s="124" t="e">
        <f>'C завтраками| Bed and breakfast'!#REF!*0.9</f>
        <v>#REF!</v>
      </c>
      <c r="AE11" s="124" t="e">
        <f>'C завтраками| Bed and breakfast'!#REF!*0.9</f>
        <v>#REF!</v>
      </c>
      <c r="AF11" s="124" t="e">
        <f>'C завтраками| Bed and breakfast'!#REF!*0.9</f>
        <v>#REF!</v>
      </c>
      <c r="AG11" s="124" t="e">
        <f>'C завтраками| Bed and breakfast'!#REF!*0.9</f>
        <v>#REF!</v>
      </c>
      <c r="AH11" s="124" t="e">
        <f>'C завтраками| Bed and breakfast'!#REF!*0.9</f>
        <v>#REF!</v>
      </c>
      <c r="AI11" s="124" t="e">
        <f>'C завтраками| Bed and breakfast'!#REF!*0.9</f>
        <v>#REF!</v>
      </c>
      <c r="AJ11" s="124" t="e">
        <f>'C завтраками| Bed and breakfast'!#REF!*0.9</f>
        <v>#REF!</v>
      </c>
      <c r="AK11" s="124" t="e">
        <f>'C завтраками| Bed and breakfast'!#REF!*0.9</f>
        <v>#REF!</v>
      </c>
      <c r="AL11" s="124" t="e">
        <f>'C завтраками| Bed and breakfast'!#REF!*0.9</f>
        <v>#REF!</v>
      </c>
      <c r="AM11" s="124" t="e">
        <f>'C завтраками| Bed and breakfast'!#REF!*0.9</f>
        <v>#REF!</v>
      </c>
      <c r="AN11" s="124" t="e">
        <f>'C завтраками| Bed and breakfast'!#REF!*0.9</f>
        <v>#REF!</v>
      </c>
      <c r="AO11" s="124" t="e">
        <f>'C завтраками| Bed and breakfast'!#REF!*0.9</f>
        <v>#REF!</v>
      </c>
      <c r="AP11" s="124" t="e">
        <f>'C завтраками| Bed and breakfast'!#REF!*0.9</f>
        <v>#REF!</v>
      </c>
      <c r="AQ11" s="124" t="e">
        <f>'C завтраками| Bed and breakfast'!#REF!*0.9</f>
        <v>#REF!</v>
      </c>
      <c r="AR11" s="124" t="e">
        <f>'C завтраками| Bed and breakfast'!#REF!*0.9</f>
        <v>#REF!</v>
      </c>
      <c r="AS11" s="124" t="e">
        <f>'C завтраками| Bed and breakfast'!#REF!*0.9</f>
        <v>#REF!</v>
      </c>
      <c r="AT11" s="124" t="e">
        <f>'C завтраками| Bed and breakfast'!#REF!*0.9</f>
        <v>#REF!</v>
      </c>
      <c r="AU11" s="124" t="e">
        <f>'C завтраками| Bed and breakfast'!#REF!*0.9</f>
        <v>#REF!</v>
      </c>
      <c r="AV11" s="124" t="e">
        <f>'C завтраками| Bed and breakfast'!#REF!*0.9</f>
        <v>#REF!</v>
      </c>
      <c r="AW11" s="124" t="e">
        <f>'C завтраками| Bed and breakfast'!#REF!*0.9</f>
        <v>#REF!</v>
      </c>
      <c r="AX11" s="124" t="e">
        <f>'C завтраками| Bed and breakfast'!#REF!*0.9</f>
        <v>#REF!</v>
      </c>
      <c r="AY11" s="124" t="e">
        <f>'C завтраками| Bed and breakfast'!#REF!*0.9</f>
        <v>#REF!</v>
      </c>
      <c r="AZ11" s="124" t="e">
        <f>'C завтраками| Bed and breakfast'!#REF!*0.9</f>
        <v>#REF!</v>
      </c>
    </row>
    <row r="12" spans="1:52" x14ac:dyDescent="0.2">
      <c r="A12" s="97" t="s">
        <v>135</v>
      </c>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c r="AX12" s="124"/>
      <c r="AY12" s="124"/>
      <c r="AZ12" s="124"/>
    </row>
    <row r="13" spans="1:52" x14ac:dyDescent="0.2">
      <c r="A13" s="98">
        <v>1</v>
      </c>
      <c r="B13" s="124" t="e">
        <f>'C завтраками| Bed and breakfast'!#REF!*0.9</f>
        <v>#REF!</v>
      </c>
      <c r="C13" s="124" t="e">
        <f>'C завтраками| Bed and breakfast'!#REF!*0.9</f>
        <v>#REF!</v>
      </c>
      <c r="D13" s="124" t="e">
        <f>'C завтраками| Bed and breakfast'!#REF!*0.9</f>
        <v>#REF!</v>
      </c>
      <c r="E13" s="124" t="e">
        <f>'C завтраками| Bed and breakfast'!#REF!*0.9</f>
        <v>#REF!</v>
      </c>
      <c r="F13" s="124" t="e">
        <f>'C завтраками| Bed and breakfast'!#REF!*0.9</f>
        <v>#REF!</v>
      </c>
      <c r="G13" s="124" t="e">
        <f>'C завтраками| Bed and breakfast'!#REF!*0.9</f>
        <v>#REF!</v>
      </c>
      <c r="H13" s="124" t="e">
        <f>'C завтраками| Bed and breakfast'!#REF!*0.9</f>
        <v>#REF!</v>
      </c>
      <c r="I13" s="124" t="e">
        <f>'C завтраками| Bed and breakfast'!#REF!*0.9</f>
        <v>#REF!</v>
      </c>
      <c r="J13" s="124" t="e">
        <f>'C завтраками| Bed and breakfast'!#REF!*0.9</f>
        <v>#REF!</v>
      </c>
      <c r="K13" s="124" t="e">
        <f>'C завтраками| Bed and breakfast'!#REF!*0.9</f>
        <v>#REF!</v>
      </c>
      <c r="L13" s="124" t="e">
        <f>'C завтраками| Bed and breakfast'!#REF!*0.9</f>
        <v>#REF!</v>
      </c>
      <c r="M13" s="124" t="e">
        <f>'C завтраками| Bed and breakfast'!#REF!*0.9</f>
        <v>#REF!</v>
      </c>
      <c r="N13" s="124" t="e">
        <f>'C завтраками| Bed and breakfast'!#REF!*0.9</f>
        <v>#REF!</v>
      </c>
      <c r="O13" s="124" t="e">
        <f>'C завтраками| Bed and breakfast'!#REF!*0.9</f>
        <v>#REF!</v>
      </c>
      <c r="P13" s="124" t="e">
        <f>'C завтраками| Bed and breakfast'!#REF!*0.9</f>
        <v>#REF!</v>
      </c>
      <c r="Q13" s="124" t="e">
        <f>'C завтраками| Bed and breakfast'!#REF!*0.9</f>
        <v>#REF!</v>
      </c>
      <c r="R13" s="124" t="e">
        <f>'C завтраками| Bed and breakfast'!#REF!*0.9</f>
        <v>#REF!</v>
      </c>
      <c r="S13" s="124" t="e">
        <f>'C завтраками| Bed and breakfast'!#REF!*0.9</f>
        <v>#REF!</v>
      </c>
      <c r="T13" s="124" t="e">
        <f>'C завтраками| Bed and breakfast'!#REF!*0.9</f>
        <v>#REF!</v>
      </c>
      <c r="U13" s="124" t="e">
        <f>'C завтраками| Bed and breakfast'!#REF!*0.9</f>
        <v>#REF!</v>
      </c>
      <c r="V13" s="124" t="e">
        <f>'C завтраками| Bed and breakfast'!#REF!*0.9</f>
        <v>#REF!</v>
      </c>
      <c r="W13" s="124" t="e">
        <f>'C завтраками| Bed and breakfast'!#REF!*0.9</f>
        <v>#REF!</v>
      </c>
      <c r="X13" s="124" t="e">
        <f>'C завтраками| Bed and breakfast'!#REF!*0.9</f>
        <v>#REF!</v>
      </c>
      <c r="Y13" s="124" t="e">
        <f>'C завтраками| Bed and breakfast'!#REF!*0.9</f>
        <v>#REF!</v>
      </c>
      <c r="Z13" s="124" t="e">
        <f>'C завтраками| Bed and breakfast'!#REF!*0.9</f>
        <v>#REF!</v>
      </c>
      <c r="AA13" s="124" t="e">
        <f>'C завтраками| Bed and breakfast'!#REF!*0.9</f>
        <v>#REF!</v>
      </c>
      <c r="AB13" s="124" t="e">
        <f>'C завтраками| Bed and breakfast'!#REF!*0.9</f>
        <v>#REF!</v>
      </c>
      <c r="AC13" s="124" t="e">
        <f>'C завтраками| Bed and breakfast'!#REF!*0.9</f>
        <v>#REF!</v>
      </c>
      <c r="AD13" s="124" t="e">
        <f>'C завтраками| Bed and breakfast'!#REF!*0.9</f>
        <v>#REF!</v>
      </c>
      <c r="AE13" s="124" t="e">
        <f>'C завтраками| Bed and breakfast'!#REF!*0.9</f>
        <v>#REF!</v>
      </c>
      <c r="AF13" s="124" t="e">
        <f>'C завтраками| Bed and breakfast'!#REF!*0.9</f>
        <v>#REF!</v>
      </c>
      <c r="AG13" s="124" t="e">
        <f>'C завтраками| Bed and breakfast'!#REF!*0.9</f>
        <v>#REF!</v>
      </c>
      <c r="AH13" s="124" t="e">
        <f>'C завтраками| Bed and breakfast'!#REF!*0.9</f>
        <v>#REF!</v>
      </c>
      <c r="AI13" s="124" t="e">
        <f>'C завтраками| Bed and breakfast'!#REF!*0.9</f>
        <v>#REF!</v>
      </c>
      <c r="AJ13" s="124" t="e">
        <f>'C завтраками| Bed and breakfast'!#REF!*0.9</f>
        <v>#REF!</v>
      </c>
      <c r="AK13" s="124" t="e">
        <f>'C завтраками| Bed and breakfast'!#REF!*0.9</f>
        <v>#REF!</v>
      </c>
      <c r="AL13" s="124" t="e">
        <f>'C завтраками| Bed and breakfast'!#REF!*0.9</f>
        <v>#REF!</v>
      </c>
      <c r="AM13" s="124" t="e">
        <f>'C завтраками| Bed and breakfast'!#REF!*0.9</f>
        <v>#REF!</v>
      </c>
      <c r="AN13" s="124" t="e">
        <f>'C завтраками| Bed and breakfast'!#REF!*0.9</f>
        <v>#REF!</v>
      </c>
      <c r="AO13" s="124" t="e">
        <f>'C завтраками| Bed and breakfast'!#REF!*0.9</f>
        <v>#REF!</v>
      </c>
      <c r="AP13" s="124" t="e">
        <f>'C завтраками| Bed and breakfast'!#REF!*0.9</f>
        <v>#REF!</v>
      </c>
      <c r="AQ13" s="124" t="e">
        <f>'C завтраками| Bed and breakfast'!#REF!*0.9</f>
        <v>#REF!</v>
      </c>
      <c r="AR13" s="124" t="e">
        <f>'C завтраками| Bed and breakfast'!#REF!*0.9</f>
        <v>#REF!</v>
      </c>
      <c r="AS13" s="124" t="e">
        <f>'C завтраками| Bed and breakfast'!#REF!*0.9</f>
        <v>#REF!</v>
      </c>
      <c r="AT13" s="124" t="e">
        <f>'C завтраками| Bed and breakfast'!#REF!*0.9</f>
        <v>#REF!</v>
      </c>
      <c r="AU13" s="124" t="e">
        <f>'C завтраками| Bed and breakfast'!#REF!*0.9</f>
        <v>#REF!</v>
      </c>
      <c r="AV13" s="124" t="e">
        <f>'C завтраками| Bed and breakfast'!#REF!*0.9</f>
        <v>#REF!</v>
      </c>
      <c r="AW13" s="124" t="e">
        <f>'C завтраками| Bed and breakfast'!#REF!*0.9</f>
        <v>#REF!</v>
      </c>
      <c r="AX13" s="124" t="e">
        <f>'C завтраками| Bed and breakfast'!#REF!*0.9</f>
        <v>#REF!</v>
      </c>
      <c r="AY13" s="124" t="e">
        <f>'C завтраками| Bed and breakfast'!#REF!*0.9</f>
        <v>#REF!</v>
      </c>
      <c r="AZ13" s="124" t="e">
        <f>'C завтраками| Bed and breakfast'!#REF!*0.9</f>
        <v>#REF!</v>
      </c>
    </row>
    <row r="14" spans="1:52" x14ac:dyDescent="0.2">
      <c r="A14" s="98">
        <v>2</v>
      </c>
      <c r="B14" s="124" t="e">
        <f>'C завтраками| Bed and breakfast'!#REF!*0.9</f>
        <v>#REF!</v>
      </c>
      <c r="C14" s="124" t="e">
        <f>'C завтраками| Bed and breakfast'!#REF!*0.9</f>
        <v>#REF!</v>
      </c>
      <c r="D14" s="124" t="e">
        <f>'C завтраками| Bed and breakfast'!#REF!*0.9</f>
        <v>#REF!</v>
      </c>
      <c r="E14" s="124" t="e">
        <f>'C завтраками| Bed and breakfast'!#REF!*0.9</f>
        <v>#REF!</v>
      </c>
      <c r="F14" s="124" t="e">
        <f>'C завтраками| Bed and breakfast'!#REF!*0.9</f>
        <v>#REF!</v>
      </c>
      <c r="G14" s="124" t="e">
        <f>'C завтраками| Bed and breakfast'!#REF!*0.9</f>
        <v>#REF!</v>
      </c>
      <c r="H14" s="124" t="e">
        <f>'C завтраками| Bed and breakfast'!#REF!*0.9</f>
        <v>#REF!</v>
      </c>
      <c r="I14" s="124" t="e">
        <f>'C завтраками| Bed and breakfast'!#REF!*0.9</f>
        <v>#REF!</v>
      </c>
      <c r="J14" s="124" t="e">
        <f>'C завтраками| Bed and breakfast'!#REF!*0.9</f>
        <v>#REF!</v>
      </c>
      <c r="K14" s="124" t="e">
        <f>'C завтраками| Bed and breakfast'!#REF!*0.9</f>
        <v>#REF!</v>
      </c>
      <c r="L14" s="124" t="e">
        <f>'C завтраками| Bed and breakfast'!#REF!*0.9</f>
        <v>#REF!</v>
      </c>
      <c r="M14" s="124" t="e">
        <f>'C завтраками| Bed and breakfast'!#REF!*0.9</f>
        <v>#REF!</v>
      </c>
      <c r="N14" s="124" t="e">
        <f>'C завтраками| Bed and breakfast'!#REF!*0.9</f>
        <v>#REF!</v>
      </c>
      <c r="O14" s="124" t="e">
        <f>'C завтраками| Bed and breakfast'!#REF!*0.9</f>
        <v>#REF!</v>
      </c>
      <c r="P14" s="124" t="e">
        <f>'C завтраками| Bed and breakfast'!#REF!*0.9</f>
        <v>#REF!</v>
      </c>
      <c r="Q14" s="124" t="e">
        <f>'C завтраками| Bed and breakfast'!#REF!*0.9</f>
        <v>#REF!</v>
      </c>
      <c r="R14" s="124" t="e">
        <f>'C завтраками| Bed and breakfast'!#REF!*0.9</f>
        <v>#REF!</v>
      </c>
      <c r="S14" s="124" t="e">
        <f>'C завтраками| Bed and breakfast'!#REF!*0.9</f>
        <v>#REF!</v>
      </c>
      <c r="T14" s="124" t="e">
        <f>'C завтраками| Bed and breakfast'!#REF!*0.9</f>
        <v>#REF!</v>
      </c>
      <c r="U14" s="124" t="e">
        <f>'C завтраками| Bed and breakfast'!#REF!*0.9</f>
        <v>#REF!</v>
      </c>
      <c r="V14" s="124" t="e">
        <f>'C завтраками| Bed and breakfast'!#REF!*0.9</f>
        <v>#REF!</v>
      </c>
      <c r="W14" s="124" t="e">
        <f>'C завтраками| Bed and breakfast'!#REF!*0.9</f>
        <v>#REF!</v>
      </c>
      <c r="X14" s="124" t="e">
        <f>'C завтраками| Bed and breakfast'!#REF!*0.9</f>
        <v>#REF!</v>
      </c>
      <c r="Y14" s="124" t="e">
        <f>'C завтраками| Bed and breakfast'!#REF!*0.9</f>
        <v>#REF!</v>
      </c>
      <c r="Z14" s="124" t="e">
        <f>'C завтраками| Bed and breakfast'!#REF!*0.9</f>
        <v>#REF!</v>
      </c>
      <c r="AA14" s="124" t="e">
        <f>'C завтраками| Bed and breakfast'!#REF!*0.9</f>
        <v>#REF!</v>
      </c>
      <c r="AB14" s="124" t="e">
        <f>'C завтраками| Bed and breakfast'!#REF!*0.9</f>
        <v>#REF!</v>
      </c>
      <c r="AC14" s="124" t="e">
        <f>'C завтраками| Bed and breakfast'!#REF!*0.9</f>
        <v>#REF!</v>
      </c>
      <c r="AD14" s="124" t="e">
        <f>'C завтраками| Bed and breakfast'!#REF!*0.9</f>
        <v>#REF!</v>
      </c>
      <c r="AE14" s="124" t="e">
        <f>'C завтраками| Bed and breakfast'!#REF!*0.9</f>
        <v>#REF!</v>
      </c>
      <c r="AF14" s="124" t="e">
        <f>'C завтраками| Bed and breakfast'!#REF!*0.9</f>
        <v>#REF!</v>
      </c>
      <c r="AG14" s="124" t="e">
        <f>'C завтраками| Bed and breakfast'!#REF!*0.9</f>
        <v>#REF!</v>
      </c>
      <c r="AH14" s="124" t="e">
        <f>'C завтраками| Bed and breakfast'!#REF!*0.9</f>
        <v>#REF!</v>
      </c>
      <c r="AI14" s="124" t="e">
        <f>'C завтраками| Bed and breakfast'!#REF!*0.9</f>
        <v>#REF!</v>
      </c>
      <c r="AJ14" s="124" t="e">
        <f>'C завтраками| Bed and breakfast'!#REF!*0.9</f>
        <v>#REF!</v>
      </c>
      <c r="AK14" s="124" t="e">
        <f>'C завтраками| Bed and breakfast'!#REF!*0.9</f>
        <v>#REF!</v>
      </c>
      <c r="AL14" s="124" t="e">
        <f>'C завтраками| Bed and breakfast'!#REF!*0.9</f>
        <v>#REF!</v>
      </c>
      <c r="AM14" s="124" t="e">
        <f>'C завтраками| Bed and breakfast'!#REF!*0.9</f>
        <v>#REF!</v>
      </c>
      <c r="AN14" s="124" t="e">
        <f>'C завтраками| Bed and breakfast'!#REF!*0.9</f>
        <v>#REF!</v>
      </c>
      <c r="AO14" s="124" t="e">
        <f>'C завтраками| Bed and breakfast'!#REF!*0.9</f>
        <v>#REF!</v>
      </c>
      <c r="AP14" s="124" t="e">
        <f>'C завтраками| Bed and breakfast'!#REF!*0.9</f>
        <v>#REF!</v>
      </c>
      <c r="AQ14" s="124" t="e">
        <f>'C завтраками| Bed and breakfast'!#REF!*0.9</f>
        <v>#REF!</v>
      </c>
      <c r="AR14" s="124" t="e">
        <f>'C завтраками| Bed and breakfast'!#REF!*0.9</f>
        <v>#REF!</v>
      </c>
      <c r="AS14" s="124" t="e">
        <f>'C завтраками| Bed and breakfast'!#REF!*0.9</f>
        <v>#REF!</v>
      </c>
      <c r="AT14" s="124" t="e">
        <f>'C завтраками| Bed and breakfast'!#REF!*0.9</f>
        <v>#REF!</v>
      </c>
      <c r="AU14" s="124" t="e">
        <f>'C завтраками| Bed and breakfast'!#REF!*0.9</f>
        <v>#REF!</v>
      </c>
      <c r="AV14" s="124" t="e">
        <f>'C завтраками| Bed and breakfast'!#REF!*0.9</f>
        <v>#REF!</v>
      </c>
      <c r="AW14" s="124" t="e">
        <f>'C завтраками| Bed and breakfast'!#REF!*0.9</f>
        <v>#REF!</v>
      </c>
      <c r="AX14" s="124" t="e">
        <f>'C завтраками| Bed and breakfast'!#REF!*0.9</f>
        <v>#REF!</v>
      </c>
      <c r="AY14" s="124" t="e">
        <f>'C завтраками| Bed and breakfast'!#REF!*0.9</f>
        <v>#REF!</v>
      </c>
      <c r="AZ14" s="124" t="e">
        <f>'C завтраками| Bed and breakfast'!#REF!*0.9</f>
        <v>#REF!</v>
      </c>
    </row>
    <row r="15" spans="1:52" x14ac:dyDescent="0.2">
      <c r="A15" s="97" t="s">
        <v>137</v>
      </c>
      <c r="B15" s="124"/>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row>
    <row r="16" spans="1:52" x14ac:dyDescent="0.2">
      <c r="A16" s="98">
        <v>1</v>
      </c>
      <c r="B16" s="124" t="e">
        <f>'C завтраками| Bed and breakfast'!#REF!*0.9</f>
        <v>#REF!</v>
      </c>
      <c r="C16" s="124" t="e">
        <f>'C завтраками| Bed and breakfast'!#REF!*0.9</f>
        <v>#REF!</v>
      </c>
      <c r="D16" s="124" t="e">
        <f>'C завтраками| Bed and breakfast'!#REF!*0.9</f>
        <v>#REF!</v>
      </c>
      <c r="E16" s="124" t="e">
        <f>'C завтраками| Bed and breakfast'!#REF!*0.9</f>
        <v>#REF!</v>
      </c>
      <c r="F16" s="124" t="e">
        <f>'C завтраками| Bed and breakfast'!#REF!*0.9</f>
        <v>#REF!</v>
      </c>
      <c r="G16" s="124" t="e">
        <f>'C завтраками| Bed and breakfast'!#REF!*0.9</f>
        <v>#REF!</v>
      </c>
      <c r="H16" s="124" t="e">
        <f>'C завтраками| Bed and breakfast'!#REF!*0.9</f>
        <v>#REF!</v>
      </c>
      <c r="I16" s="124" t="e">
        <f>'C завтраками| Bed and breakfast'!#REF!*0.9</f>
        <v>#REF!</v>
      </c>
      <c r="J16" s="124" t="e">
        <f>'C завтраками| Bed and breakfast'!#REF!*0.9</f>
        <v>#REF!</v>
      </c>
      <c r="K16" s="124" t="e">
        <f>'C завтраками| Bed and breakfast'!#REF!*0.9</f>
        <v>#REF!</v>
      </c>
      <c r="L16" s="124" t="e">
        <f>'C завтраками| Bed and breakfast'!#REF!*0.9</f>
        <v>#REF!</v>
      </c>
      <c r="M16" s="124" t="e">
        <f>'C завтраками| Bed and breakfast'!#REF!*0.9</f>
        <v>#REF!</v>
      </c>
      <c r="N16" s="124" t="e">
        <f>'C завтраками| Bed and breakfast'!#REF!*0.9</f>
        <v>#REF!</v>
      </c>
      <c r="O16" s="124" t="e">
        <f>'C завтраками| Bed and breakfast'!#REF!*0.9</f>
        <v>#REF!</v>
      </c>
      <c r="P16" s="124" t="e">
        <f>'C завтраками| Bed and breakfast'!#REF!*0.9</f>
        <v>#REF!</v>
      </c>
      <c r="Q16" s="124" t="e">
        <f>'C завтраками| Bed and breakfast'!#REF!*0.9</f>
        <v>#REF!</v>
      </c>
      <c r="R16" s="124" t="e">
        <f>'C завтраками| Bed and breakfast'!#REF!*0.9</f>
        <v>#REF!</v>
      </c>
      <c r="S16" s="124" t="e">
        <f>'C завтраками| Bed and breakfast'!#REF!*0.9</f>
        <v>#REF!</v>
      </c>
      <c r="T16" s="124" t="e">
        <f>'C завтраками| Bed and breakfast'!#REF!*0.9</f>
        <v>#REF!</v>
      </c>
      <c r="U16" s="124" t="e">
        <f>'C завтраками| Bed and breakfast'!#REF!*0.9</f>
        <v>#REF!</v>
      </c>
      <c r="V16" s="124" t="e">
        <f>'C завтраками| Bed and breakfast'!#REF!*0.9</f>
        <v>#REF!</v>
      </c>
      <c r="W16" s="124" t="e">
        <f>'C завтраками| Bed and breakfast'!#REF!*0.9</f>
        <v>#REF!</v>
      </c>
      <c r="X16" s="124" t="e">
        <f>'C завтраками| Bed and breakfast'!#REF!*0.9</f>
        <v>#REF!</v>
      </c>
      <c r="Y16" s="124" t="e">
        <f>'C завтраками| Bed and breakfast'!#REF!*0.9</f>
        <v>#REF!</v>
      </c>
      <c r="Z16" s="124" t="e">
        <f>'C завтраками| Bed and breakfast'!#REF!*0.9</f>
        <v>#REF!</v>
      </c>
      <c r="AA16" s="124" t="e">
        <f>'C завтраками| Bed and breakfast'!#REF!*0.9</f>
        <v>#REF!</v>
      </c>
      <c r="AB16" s="124" t="e">
        <f>'C завтраками| Bed and breakfast'!#REF!*0.9</f>
        <v>#REF!</v>
      </c>
      <c r="AC16" s="124" t="e">
        <f>'C завтраками| Bed and breakfast'!#REF!*0.9</f>
        <v>#REF!</v>
      </c>
      <c r="AD16" s="124" t="e">
        <f>'C завтраками| Bed and breakfast'!#REF!*0.9</f>
        <v>#REF!</v>
      </c>
      <c r="AE16" s="124" t="e">
        <f>'C завтраками| Bed and breakfast'!#REF!*0.9</f>
        <v>#REF!</v>
      </c>
      <c r="AF16" s="124" t="e">
        <f>'C завтраками| Bed and breakfast'!#REF!*0.9</f>
        <v>#REF!</v>
      </c>
      <c r="AG16" s="124" t="e">
        <f>'C завтраками| Bed and breakfast'!#REF!*0.9</f>
        <v>#REF!</v>
      </c>
      <c r="AH16" s="124" t="e">
        <f>'C завтраками| Bed and breakfast'!#REF!*0.9</f>
        <v>#REF!</v>
      </c>
      <c r="AI16" s="124" t="e">
        <f>'C завтраками| Bed and breakfast'!#REF!*0.9</f>
        <v>#REF!</v>
      </c>
      <c r="AJ16" s="124" t="e">
        <f>'C завтраками| Bed and breakfast'!#REF!*0.9</f>
        <v>#REF!</v>
      </c>
      <c r="AK16" s="124" t="e">
        <f>'C завтраками| Bed and breakfast'!#REF!*0.9</f>
        <v>#REF!</v>
      </c>
      <c r="AL16" s="124" t="e">
        <f>'C завтраками| Bed and breakfast'!#REF!*0.9</f>
        <v>#REF!</v>
      </c>
      <c r="AM16" s="124" t="e">
        <f>'C завтраками| Bed and breakfast'!#REF!*0.9</f>
        <v>#REF!</v>
      </c>
      <c r="AN16" s="124" t="e">
        <f>'C завтраками| Bed and breakfast'!#REF!*0.9</f>
        <v>#REF!</v>
      </c>
      <c r="AO16" s="124" t="e">
        <f>'C завтраками| Bed and breakfast'!#REF!*0.9</f>
        <v>#REF!</v>
      </c>
      <c r="AP16" s="124" t="e">
        <f>'C завтраками| Bed and breakfast'!#REF!*0.9</f>
        <v>#REF!</v>
      </c>
      <c r="AQ16" s="124" t="e">
        <f>'C завтраками| Bed and breakfast'!#REF!*0.9</f>
        <v>#REF!</v>
      </c>
      <c r="AR16" s="124" t="e">
        <f>'C завтраками| Bed and breakfast'!#REF!*0.9</f>
        <v>#REF!</v>
      </c>
      <c r="AS16" s="124" t="e">
        <f>'C завтраками| Bed and breakfast'!#REF!*0.9</f>
        <v>#REF!</v>
      </c>
      <c r="AT16" s="124" t="e">
        <f>'C завтраками| Bed and breakfast'!#REF!*0.9</f>
        <v>#REF!</v>
      </c>
      <c r="AU16" s="124" t="e">
        <f>'C завтраками| Bed and breakfast'!#REF!*0.9</f>
        <v>#REF!</v>
      </c>
      <c r="AV16" s="124" t="e">
        <f>'C завтраками| Bed and breakfast'!#REF!*0.9</f>
        <v>#REF!</v>
      </c>
      <c r="AW16" s="124" t="e">
        <f>'C завтраками| Bed and breakfast'!#REF!*0.9</f>
        <v>#REF!</v>
      </c>
      <c r="AX16" s="124" t="e">
        <f>'C завтраками| Bed and breakfast'!#REF!*0.9</f>
        <v>#REF!</v>
      </c>
      <c r="AY16" s="124" t="e">
        <f>'C завтраками| Bed and breakfast'!#REF!*0.9</f>
        <v>#REF!</v>
      </c>
      <c r="AZ16" s="124" t="e">
        <f>'C завтраками| Bed and breakfast'!#REF!*0.9</f>
        <v>#REF!</v>
      </c>
    </row>
    <row r="17" spans="1:52" x14ac:dyDescent="0.2">
      <c r="A17" s="98">
        <v>2</v>
      </c>
      <c r="B17" s="124" t="e">
        <f>'C завтраками| Bed and breakfast'!#REF!*0.9</f>
        <v>#REF!</v>
      </c>
      <c r="C17" s="124" t="e">
        <f>'C завтраками| Bed and breakfast'!#REF!*0.9</f>
        <v>#REF!</v>
      </c>
      <c r="D17" s="124" t="e">
        <f>'C завтраками| Bed and breakfast'!#REF!*0.9</f>
        <v>#REF!</v>
      </c>
      <c r="E17" s="124" t="e">
        <f>'C завтраками| Bed and breakfast'!#REF!*0.9</f>
        <v>#REF!</v>
      </c>
      <c r="F17" s="124" t="e">
        <f>'C завтраками| Bed and breakfast'!#REF!*0.9</f>
        <v>#REF!</v>
      </c>
      <c r="G17" s="124" t="e">
        <f>'C завтраками| Bed and breakfast'!#REF!*0.9</f>
        <v>#REF!</v>
      </c>
      <c r="H17" s="124" t="e">
        <f>'C завтраками| Bed and breakfast'!#REF!*0.9</f>
        <v>#REF!</v>
      </c>
      <c r="I17" s="124" t="e">
        <f>'C завтраками| Bed and breakfast'!#REF!*0.9</f>
        <v>#REF!</v>
      </c>
      <c r="J17" s="124" t="e">
        <f>'C завтраками| Bed and breakfast'!#REF!*0.9</f>
        <v>#REF!</v>
      </c>
      <c r="K17" s="124" t="e">
        <f>'C завтраками| Bed and breakfast'!#REF!*0.9</f>
        <v>#REF!</v>
      </c>
      <c r="L17" s="124" t="e">
        <f>'C завтраками| Bed and breakfast'!#REF!*0.9</f>
        <v>#REF!</v>
      </c>
      <c r="M17" s="124" t="e">
        <f>'C завтраками| Bed and breakfast'!#REF!*0.9</f>
        <v>#REF!</v>
      </c>
      <c r="N17" s="124" t="e">
        <f>'C завтраками| Bed and breakfast'!#REF!*0.9</f>
        <v>#REF!</v>
      </c>
      <c r="O17" s="124" t="e">
        <f>'C завтраками| Bed and breakfast'!#REF!*0.9</f>
        <v>#REF!</v>
      </c>
      <c r="P17" s="124" t="e">
        <f>'C завтраками| Bed and breakfast'!#REF!*0.9</f>
        <v>#REF!</v>
      </c>
      <c r="Q17" s="124" t="e">
        <f>'C завтраками| Bed and breakfast'!#REF!*0.9</f>
        <v>#REF!</v>
      </c>
      <c r="R17" s="124" t="e">
        <f>'C завтраками| Bed and breakfast'!#REF!*0.9</f>
        <v>#REF!</v>
      </c>
      <c r="S17" s="124" t="e">
        <f>'C завтраками| Bed and breakfast'!#REF!*0.9</f>
        <v>#REF!</v>
      </c>
      <c r="T17" s="124" t="e">
        <f>'C завтраками| Bed and breakfast'!#REF!*0.9</f>
        <v>#REF!</v>
      </c>
      <c r="U17" s="124" t="e">
        <f>'C завтраками| Bed and breakfast'!#REF!*0.9</f>
        <v>#REF!</v>
      </c>
      <c r="V17" s="124" t="e">
        <f>'C завтраками| Bed and breakfast'!#REF!*0.9</f>
        <v>#REF!</v>
      </c>
      <c r="W17" s="124" t="e">
        <f>'C завтраками| Bed and breakfast'!#REF!*0.9</f>
        <v>#REF!</v>
      </c>
      <c r="X17" s="124" t="e">
        <f>'C завтраками| Bed and breakfast'!#REF!*0.9</f>
        <v>#REF!</v>
      </c>
      <c r="Y17" s="124" t="e">
        <f>'C завтраками| Bed and breakfast'!#REF!*0.9</f>
        <v>#REF!</v>
      </c>
      <c r="Z17" s="124" t="e">
        <f>'C завтраками| Bed and breakfast'!#REF!*0.9</f>
        <v>#REF!</v>
      </c>
      <c r="AA17" s="124" t="e">
        <f>'C завтраками| Bed and breakfast'!#REF!*0.9</f>
        <v>#REF!</v>
      </c>
      <c r="AB17" s="124" t="e">
        <f>'C завтраками| Bed and breakfast'!#REF!*0.9</f>
        <v>#REF!</v>
      </c>
      <c r="AC17" s="124" t="e">
        <f>'C завтраками| Bed and breakfast'!#REF!*0.9</f>
        <v>#REF!</v>
      </c>
      <c r="AD17" s="124" t="e">
        <f>'C завтраками| Bed and breakfast'!#REF!*0.9</f>
        <v>#REF!</v>
      </c>
      <c r="AE17" s="124" t="e">
        <f>'C завтраками| Bed and breakfast'!#REF!*0.9</f>
        <v>#REF!</v>
      </c>
      <c r="AF17" s="124" t="e">
        <f>'C завтраками| Bed and breakfast'!#REF!*0.9</f>
        <v>#REF!</v>
      </c>
      <c r="AG17" s="124" t="e">
        <f>'C завтраками| Bed and breakfast'!#REF!*0.9</f>
        <v>#REF!</v>
      </c>
      <c r="AH17" s="124" t="e">
        <f>'C завтраками| Bed and breakfast'!#REF!*0.9</f>
        <v>#REF!</v>
      </c>
      <c r="AI17" s="124" t="e">
        <f>'C завтраками| Bed and breakfast'!#REF!*0.9</f>
        <v>#REF!</v>
      </c>
      <c r="AJ17" s="124" t="e">
        <f>'C завтраками| Bed and breakfast'!#REF!*0.9</f>
        <v>#REF!</v>
      </c>
      <c r="AK17" s="124" t="e">
        <f>'C завтраками| Bed and breakfast'!#REF!*0.9</f>
        <v>#REF!</v>
      </c>
      <c r="AL17" s="124" t="e">
        <f>'C завтраками| Bed and breakfast'!#REF!*0.9</f>
        <v>#REF!</v>
      </c>
      <c r="AM17" s="124" t="e">
        <f>'C завтраками| Bed and breakfast'!#REF!*0.9</f>
        <v>#REF!</v>
      </c>
      <c r="AN17" s="124" t="e">
        <f>'C завтраками| Bed and breakfast'!#REF!*0.9</f>
        <v>#REF!</v>
      </c>
      <c r="AO17" s="124" t="e">
        <f>'C завтраками| Bed and breakfast'!#REF!*0.9</f>
        <v>#REF!</v>
      </c>
      <c r="AP17" s="124" t="e">
        <f>'C завтраками| Bed and breakfast'!#REF!*0.9</f>
        <v>#REF!</v>
      </c>
      <c r="AQ17" s="124" t="e">
        <f>'C завтраками| Bed and breakfast'!#REF!*0.9</f>
        <v>#REF!</v>
      </c>
      <c r="AR17" s="124" t="e">
        <f>'C завтраками| Bed and breakfast'!#REF!*0.9</f>
        <v>#REF!</v>
      </c>
      <c r="AS17" s="124" t="e">
        <f>'C завтраками| Bed and breakfast'!#REF!*0.9</f>
        <v>#REF!</v>
      </c>
      <c r="AT17" s="124" t="e">
        <f>'C завтраками| Bed and breakfast'!#REF!*0.9</f>
        <v>#REF!</v>
      </c>
      <c r="AU17" s="124" t="e">
        <f>'C завтраками| Bed and breakfast'!#REF!*0.9</f>
        <v>#REF!</v>
      </c>
      <c r="AV17" s="124" t="e">
        <f>'C завтраками| Bed and breakfast'!#REF!*0.9</f>
        <v>#REF!</v>
      </c>
      <c r="AW17" s="124" t="e">
        <f>'C завтраками| Bed and breakfast'!#REF!*0.9</f>
        <v>#REF!</v>
      </c>
      <c r="AX17" s="124" t="e">
        <f>'C завтраками| Bed and breakfast'!#REF!*0.9</f>
        <v>#REF!</v>
      </c>
      <c r="AY17" s="124" t="e">
        <f>'C завтраками| Bed and breakfast'!#REF!*0.9</f>
        <v>#REF!</v>
      </c>
      <c r="AZ17" s="124" t="e">
        <f>'C завтраками| Bed and breakfast'!#REF!*0.9</f>
        <v>#REF!</v>
      </c>
    </row>
    <row r="18" spans="1:52" x14ac:dyDescent="0.2">
      <c r="A18" s="97" t="s">
        <v>139</v>
      </c>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row>
    <row r="19" spans="1:52" x14ac:dyDescent="0.2">
      <c r="A19" s="98" t="s">
        <v>78</v>
      </c>
      <c r="B19" s="124" t="e">
        <f>'C завтраками| Bed and breakfast'!#REF!*0.9</f>
        <v>#REF!</v>
      </c>
      <c r="C19" s="124" t="e">
        <f>'C завтраками| Bed and breakfast'!#REF!*0.9</f>
        <v>#REF!</v>
      </c>
      <c r="D19" s="124" t="e">
        <f>'C завтраками| Bed and breakfast'!#REF!*0.9</f>
        <v>#REF!</v>
      </c>
      <c r="E19" s="124" t="e">
        <f>'C завтраками| Bed and breakfast'!#REF!*0.9</f>
        <v>#REF!</v>
      </c>
      <c r="F19" s="124" t="e">
        <f>'C завтраками| Bed and breakfast'!#REF!*0.9</f>
        <v>#REF!</v>
      </c>
      <c r="G19" s="124" t="e">
        <f>'C завтраками| Bed and breakfast'!#REF!*0.9</f>
        <v>#REF!</v>
      </c>
      <c r="H19" s="124" t="e">
        <f>'C завтраками| Bed and breakfast'!#REF!*0.9</f>
        <v>#REF!</v>
      </c>
      <c r="I19" s="124" t="e">
        <f>'C завтраками| Bed and breakfast'!#REF!*0.9</f>
        <v>#REF!</v>
      </c>
      <c r="J19" s="124" t="e">
        <f>'C завтраками| Bed and breakfast'!#REF!*0.9</f>
        <v>#REF!</v>
      </c>
      <c r="K19" s="124" t="e">
        <f>'C завтраками| Bed and breakfast'!#REF!*0.9</f>
        <v>#REF!</v>
      </c>
      <c r="L19" s="124" t="e">
        <f>'C завтраками| Bed and breakfast'!#REF!*0.9</f>
        <v>#REF!</v>
      </c>
      <c r="M19" s="124" t="e">
        <f>'C завтраками| Bed and breakfast'!#REF!*0.9</f>
        <v>#REF!</v>
      </c>
      <c r="N19" s="124" t="e">
        <f>'C завтраками| Bed and breakfast'!#REF!*0.9</f>
        <v>#REF!</v>
      </c>
      <c r="O19" s="124" t="e">
        <f>'C завтраками| Bed and breakfast'!#REF!*0.9</f>
        <v>#REF!</v>
      </c>
      <c r="P19" s="124" t="e">
        <f>'C завтраками| Bed and breakfast'!#REF!*0.9</f>
        <v>#REF!</v>
      </c>
      <c r="Q19" s="124" t="e">
        <f>'C завтраками| Bed and breakfast'!#REF!*0.9</f>
        <v>#REF!</v>
      </c>
      <c r="R19" s="124" t="e">
        <f>'C завтраками| Bed and breakfast'!#REF!*0.9</f>
        <v>#REF!</v>
      </c>
      <c r="S19" s="124" t="e">
        <f>'C завтраками| Bed and breakfast'!#REF!*0.9</f>
        <v>#REF!</v>
      </c>
      <c r="T19" s="124" t="e">
        <f>'C завтраками| Bed and breakfast'!#REF!*0.9</f>
        <v>#REF!</v>
      </c>
      <c r="U19" s="124" t="e">
        <f>'C завтраками| Bed and breakfast'!#REF!*0.9</f>
        <v>#REF!</v>
      </c>
      <c r="V19" s="124" t="e">
        <f>'C завтраками| Bed and breakfast'!#REF!*0.9</f>
        <v>#REF!</v>
      </c>
      <c r="W19" s="124" t="e">
        <f>'C завтраками| Bed and breakfast'!#REF!*0.9</f>
        <v>#REF!</v>
      </c>
      <c r="X19" s="124" t="e">
        <f>'C завтраками| Bed and breakfast'!#REF!*0.9</f>
        <v>#REF!</v>
      </c>
      <c r="Y19" s="124" t="e">
        <f>'C завтраками| Bed and breakfast'!#REF!*0.9</f>
        <v>#REF!</v>
      </c>
      <c r="Z19" s="124" t="e">
        <f>'C завтраками| Bed and breakfast'!#REF!*0.9</f>
        <v>#REF!</v>
      </c>
      <c r="AA19" s="124" t="e">
        <f>'C завтраками| Bed and breakfast'!#REF!*0.9</f>
        <v>#REF!</v>
      </c>
      <c r="AB19" s="124" t="e">
        <f>'C завтраками| Bed and breakfast'!#REF!*0.9</f>
        <v>#REF!</v>
      </c>
      <c r="AC19" s="124" t="e">
        <f>'C завтраками| Bed and breakfast'!#REF!*0.9</f>
        <v>#REF!</v>
      </c>
      <c r="AD19" s="124" t="e">
        <f>'C завтраками| Bed and breakfast'!#REF!*0.9</f>
        <v>#REF!</v>
      </c>
      <c r="AE19" s="124" t="e">
        <f>'C завтраками| Bed and breakfast'!#REF!*0.9</f>
        <v>#REF!</v>
      </c>
      <c r="AF19" s="124" t="e">
        <f>'C завтраками| Bed and breakfast'!#REF!*0.9</f>
        <v>#REF!</v>
      </c>
      <c r="AG19" s="124" t="e">
        <f>'C завтраками| Bed and breakfast'!#REF!*0.9</f>
        <v>#REF!</v>
      </c>
      <c r="AH19" s="124" t="e">
        <f>'C завтраками| Bed and breakfast'!#REF!*0.9</f>
        <v>#REF!</v>
      </c>
      <c r="AI19" s="124" t="e">
        <f>'C завтраками| Bed and breakfast'!#REF!*0.9</f>
        <v>#REF!</v>
      </c>
      <c r="AJ19" s="124" t="e">
        <f>'C завтраками| Bed and breakfast'!#REF!*0.9</f>
        <v>#REF!</v>
      </c>
      <c r="AK19" s="124" t="e">
        <f>'C завтраками| Bed and breakfast'!#REF!*0.9</f>
        <v>#REF!</v>
      </c>
      <c r="AL19" s="124" t="e">
        <f>'C завтраками| Bed and breakfast'!#REF!*0.9</f>
        <v>#REF!</v>
      </c>
      <c r="AM19" s="124" t="e">
        <f>'C завтраками| Bed and breakfast'!#REF!*0.9</f>
        <v>#REF!</v>
      </c>
      <c r="AN19" s="124" t="e">
        <f>'C завтраками| Bed and breakfast'!#REF!*0.9</f>
        <v>#REF!</v>
      </c>
      <c r="AO19" s="124" t="e">
        <f>'C завтраками| Bed and breakfast'!#REF!*0.9</f>
        <v>#REF!</v>
      </c>
      <c r="AP19" s="124" t="e">
        <f>'C завтраками| Bed and breakfast'!#REF!*0.9</f>
        <v>#REF!</v>
      </c>
      <c r="AQ19" s="124" t="e">
        <f>'C завтраками| Bed and breakfast'!#REF!*0.9</f>
        <v>#REF!</v>
      </c>
      <c r="AR19" s="124" t="e">
        <f>'C завтраками| Bed and breakfast'!#REF!*0.9</f>
        <v>#REF!</v>
      </c>
      <c r="AS19" s="124" t="e">
        <f>'C завтраками| Bed and breakfast'!#REF!*0.9</f>
        <v>#REF!</v>
      </c>
      <c r="AT19" s="124" t="e">
        <f>'C завтраками| Bed and breakfast'!#REF!*0.9</f>
        <v>#REF!</v>
      </c>
      <c r="AU19" s="124" t="e">
        <f>'C завтраками| Bed and breakfast'!#REF!*0.9</f>
        <v>#REF!</v>
      </c>
      <c r="AV19" s="124" t="e">
        <f>'C завтраками| Bed and breakfast'!#REF!*0.9</f>
        <v>#REF!</v>
      </c>
      <c r="AW19" s="124" t="e">
        <f>'C завтраками| Bed and breakfast'!#REF!*0.9</f>
        <v>#REF!</v>
      </c>
      <c r="AX19" s="124" t="e">
        <f>'C завтраками| Bed and breakfast'!#REF!*0.9</f>
        <v>#REF!</v>
      </c>
      <c r="AY19" s="124" t="e">
        <f>'C завтраками| Bed and breakfast'!#REF!*0.9</f>
        <v>#REF!</v>
      </c>
      <c r="AZ19" s="124" t="e">
        <f>'C завтраками| Bed and breakfast'!#REF!*0.9</f>
        <v>#REF!</v>
      </c>
    </row>
    <row r="20" spans="1:52" x14ac:dyDescent="0.2">
      <c r="A20" s="97" t="s">
        <v>138</v>
      </c>
      <c r="B20" s="124"/>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4"/>
    </row>
    <row r="21" spans="1:52" x14ac:dyDescent="0.2">
      <c r="A21" s="98" t="s">
        <v>67</v>
      </c>
      <c r="B21" s="124" t="e">
        <f>'C завтраками| Bed and breakfast'!#REF!*0.9</f>
        <v>#REF!</v>
      </c>
      <c r="C21" s="124" t="e">
        <f>'C завтраками| Bed and breakfast'!#REF!*0.9</f>
        <v>#REF!</v>
      </c>
      <c r="D21" s="124" t="e">
        <f>'C завтраками| Bed and breakfast'!#REF!*0.9</f>
        <v>#REF!</v>
      </c>
      <c r="E21" s="124" t="e">
        <f>'C завтраками| Bed and breakfast'!#REF!*0.9</f>
        <v>#REF!</v>
      </c>
      <c r="F21" s="124" t="e">
        <f>'C завтраками| Bed and breakfast'!#REF!*0.9</f>
        <v>#REF!</v>
      </c>
      <c r="G21" s="124" t="e">
        <f>'C завтраками| Bed and breakfast'!#REF!*0.9</f>
        <v>#REF!</v>
      </c>
      <c r="H21" s="124" t="e">
        <f>'C завтраками| Bed and breakfast'!#REF!*0.9</f>
        <v>#REF!</v>
      </c>
      <c r="I21" s="124" t="e">
        <f>'C завтраками| Bed and breakfast'!#REF!*0.9</f>
        <v>#REF!</v>
      </c>
      <c r="J21" s="124" t="e">
        <f>'C завтраками| Bed and breakfast'!#REF!*0.9</f>
        <v>#REF!</v>
      </c>
      <c r="K21" s="124" t="e">
        <f>'C завтраками| Bed and breakfast'!#REF!*0.9</f>
        <v>#REF!</v>
      </c>
      <c r="L21" s="124" t="e">
        <f>'C завтраками| Bed and breakfast'!#REF!*0.9</f>
        <v>#REF!</v>
      </c>
      <c r="M21" s="124" t="e">
        <f>'C завтраками| Bed and breakfast'!#REF!*0.9</f>
        <v>#REF!</v>
      </c>
      <c r="N21" s="124" t="e">
        <f>'C завтраками| Bed and breakfast'!#REF!*0.9</f>
        <v>#REF!</v>
      </c>
      <c r="O21" s="124" t="e">
        <f>'C завтраками| Bed and breakfast'!#REF!*0.9</f>
        <v>#REF!</v>
      </c>
      <c r="P21" s="124" t="e">
        <f>'C завтраками| Bed and breakfast'!#REF!*0.9</f>
        <v>#REF!</v>
      </c>
      <c r="Q21" s="124" t="e">
        <f>'C завтраками| Bed and breakfast'!#REF!*0.9</f>
        <v>#REF!</v>
      </c>
      <c r="R21" s="124" t="e">
        <f>'C завтраками| Bed and breakfast'!#REF!*0.9</f>
        <v>#REF!</v>
      </c>
      <c r="S21" s="124" t="e">
        <f>'C завтраками| Bed and breakfast'!#REF!*0.9</f>
        <v>#REF!</v>
      </c>
      <c r="T21" s="124" t="e">
        <f>'C завтраками| Bed and breakfast'!#REF!*0.9</f>
        <v>#REF!</v>
      </c>
      <c r="U21" s="124" t="e">
        <f>'C завтраками| Bed and breakfast'!#REF!*0.9</f>
        <v>#REF!</v>
      </c>
      <c r="V21" s="124" t="e">
        <f>'C завтраками| Bed and breakfast'!#REF!*0.9</f>
        <v>#REF!</v>
      </c>
      <c r="W21" s="124" t="e">
        <f>'C завтраками| Bed and breakfast'!#REF!*0.9</f>
        <v>#REF!</v>
      </c>
      <c r="X21" s="124" t="e">
        <f>'C завтраками| Bed and breakfast'!#REF!*0.9</f>
        <v>#REF!</v>
      </c>
      <c r="Y21" s="124" t="e">
        <f>'C завтраками| Bed and breakfast'!#REF!*0.9</f>
        <v>#REF!</v>
      </c>
      <c r="Z21" s="124" t="e">
        <f>'C завтраками| Bed and breakfast'!#REF!*0.9</f>
        <v>#REF!</v>
      </c>
      <c r="AA21" s="124" t="e">
        <f>'C завтраками| Bed and breakfast'!#REF!*0.9</f>
        <v>#REF!</v>
      </c>
      <c r="AB21" s="124" t="e">
        <f>'C завтраками| Bed and breakfast'!#REF!*0.9</f>
        <v>#REF!</v>
      </c>
      <c r="AC21" s="124" t="e">
        <f>'C завтраками| Bed and breakfast'!#REF!*0.9</f>
        <v>#REF!</v>
      </c>
      <c r="AD21" s="124" t="e">
        <f>'C завтраками| Bed and breakfast'!#REF!*0.9</f>
        <v>#REF!</v>
      </c>
      <c r="AE21" s="124" t="e">
        <f>'C завтраками| Bed and breakfast'!#REF!*0.9</f>
        <v>#REF!</v>
      </c>
      <c r="AF21" s="124" t="e">
        <f>'C завтраками| Bed and breakfast'!#REF!*0.9</f>
        <v>#REF!</v>
      </c>
      <c r="AG21" s="124" t="e">
        <f>'C завтраками| Bed and breakfast'!#REF!*0.9</f>
        <v>#REF!</v>
      </c>
      <c r="AH21" s="124" t="e">
        <f>'C завтраками| Bed and breakfast'!#REF!*0.9</f>
        <v>#REF!</v>
      </c>
      <c r="AI21" s="124" t="e">
        <f>'C завтраками| Bed and breakfast'!#REF!*0.9</f>
        <v>#REF!</v>
      </c>
      <c r="AJ21" s="124" t="e">
        <f>'C завтраками| Bed and breakfast'!#REF!*0.9</f>
        <v>#REF!</v>
      </c>
      <c r="AK21" s="124" t="e">
        <f>'C завтраками| Bed and breakfast'!#REF!*0.9</f>
        <v>#REF!</v>
      </c>
      <c r="AL21" s="124" t="e">
        <f>'C завтраками| Bed and breakfast'!#REF!*0.9</f>
        <v>#REF!</v>
      </c>
      <c r="AM21" s="124" t="e">
        <f>'C завтраками| Bed and breakfast'!#REF!*0.9</f>
        <v>#REF!</v>
      </c>
      <c r="AN21" s="124" t="e">
        <f>'C завтраками| Bed and breakfast'!#REF!*0.9</f>
        <v>#REF!</v>
      </c>
      <c r="AO21" s="124" t="e">
        <f>'C завтраками| Bed and breakfast'!#REF!*0.9</f>
        <v>#REF!</v>
      </c>
      <c r="AP21" s="124" t="e">
        <f>'C завтраками| Bed and breakfast'!#REF!*0.9</f>
        <v>#REF!</v>
      </c>
      <c r="AQ21" s="124" t="e">
        <f>'C завтраками| Bed and breakfast'!#REF!*0.9</f>
        <v>#REF!</v>
      </c>
      <c r="AR21" s="124" t="e">
        <f>'C завтраками| Bed and breakfast'!#REF!*0.9</f>
        <v>#REF!</v>
      </c>
      <c r="AS21" s="124" t="e">
        <f>'C завтраками| Bed and breakfast'!#REF!*0.9</f>
        <v>#REF!</v>
      </c>
      <c r="AT21" s="124" t="e">
        <f>'C завтраками| Bed and breakfast'!#REF!*0.9</f>
        <v>#REF!</v>
      </c>
      <c r="AU21" s="124" t="e">
        <f>'C завтраками| Bed and breakfast'!#REF!*0.9</f>
        <v>#REF!</v>
      </c>
      <c r="AV21" s="124" t="e">
        <f>'C завтраками| Bed and breakfast'!#REF!*0.9</f>
        <v>#REF!</v>
      </c>
      <c r="AW21" s="124" t="e">
        <f>'C завтраками| Bed and breakfast'!#REF!*0.9</f>
        <v>#REF!</v>
      </c>
      <c r="AX21" s="124" t="e">
        <f>'C завтраками| Bed and breakfast'!#REF!*0.9</f>
        <v>#REF!</v>
      </c>
      <c r="AY21" s="124" t="e">
        <f>'C завтраками| Bed and breakfast'!#REF!*0.9</f>
        <v>#REF!</v>
      </c>
      <c r="AZ21" s="124" t="e">
        <f>'C завтраками| Bed and breakfast'!#REF!*0.9</f>
        <v>#REF!</v>
      </c>
    </row>
    <row r="22" spans="1:52" x14ac:dyDescent="0.2">
      <c r="A22" s="158"/>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5"/>
    </row>
    <row r="23" spans="1:52" ht="10.35" customHeight="1" x14ac:dyDescent="0.2">
      <c r="A23" s="158"/>
      <c r="B23" s="171"/>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1"/>
      <c r="AM23" s="171"/>
      <c r="AN23" s="171"/>
      <c r="AO23" s="171"/>
      <c r="AP23" s="171"/>
      <c r="AQ23" s="171"/>
      <c r="AR23" s="171"/>
      <c r="AS23" s="171"/>
      <c r="AT23" s="171"/>
      <c r="AU23" s="171"/>
      <c r="AV23" s="171"/>
      <c r="AW23" s="171"/>
      <c r="AX23" s="171"/>
      <c r="AY23" s="171"/>
      <c r="AZ23" s="171"/>
    </row>
    <row r="24" spans="1:52" ht="10.35" customHeight="1" x14ac:dyDescent="0.2">
      <c r="A24" s="107"/>
      <c r="B24" s="125"/>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c r="AN24" s="125"/>
      <c r="AO24" s="125"/>
      <c r="AP24" s="125"/>
      <c r="AQ24" s="125"/>
      <c r="AR24" s="125"/>
      <c r="AS24" s="125"/>
      <c r="AT24" s="125"/>
      <c r="AU24" s="125"/>
      <c r="AV24" s="125"/>
      <c r="AW24" s="125"/>
      <c r="AX24" s="125"/>
      <c r="AY24" s="125"/>
      <c r="AZ24" s="125"/>
    </row>
    <row r="25" spans="1:52" ht="25.5" customHeight="1" x14ac:dyDescent="0.2">
      <c r="A25" s="157" t="s">
        <v>163</v>
      </c>
      <c r="B25" s="194" t="e">
        <f t="shared" ref="B25:AZ26" si="0">B4</f>
        <v>#REF!</v>
      </c>
      <c r="C25" s="194" t="e">
        <f t="shared" si="0"/>
        <v>#REF!</v>
      </c>
      <c r="D25" s="194" t="e">
        <f t="shared" si="0"/>
        <v>#REF!</v>
      </c>
      <c r="E25" s="194" t="e">
        <f t="shared" si="0"/>
        <v>#REF!</v>
      </c>
      <c r="F25" s="194" t="e">
        <f t="shared" si="0"/>
        <v>#REF!</v>
      </c>
      <c r="G25" s="194" t="e">
        <f t="shared" si="0"/>
        <v>#REF!</v>
      </c>
      <c r="H25" s="194" t="e">
        <f t="shared" si="0"/>
        <v>#REF!</v>
      </c>
      <c r="I25" s="194" t="e">
        <f t="shared" si="0"/>
        <v>#REF!</v>
      </c>
      <c r="J25" s="194" t="e">
        <f t="shared" si="0"/>
        <v>#REF!</v>
      </c>
      <c r="K25" s="194" t="e">
        <f t="shared" si="0"/>
        <v>#REF!</v>
      </c>
      <c r="L25" s="194" t="e">
        <f t="shared" si="0"/>
        <v>#REF!</v>
      </c>
      <c r="M25" s="194" t="e">
        <f t="shared" si="0"/>
        <v>#REF!</v>
      </c>
      <c r="N25" s="194" t="e">
        <f t="shared" si="0"/>
        <v>#REF!</v>
      </c>
      <c r="O25" s="194" t="e">
        <f t="shared" si="0"/>
        <v>#REF!</v>
      </c>
      <c r="P25" s="194" t="e">
        <f t="shared" si="0"/>
        <v>#REF!</v>
      </c>
      <c r="Q25" s="194" t="e">
        <f t="shared" si="0"/>
        <v>#REF!</v>
      </c>
      <c r="R25" s="194" t="e">
        <f t="shared" si="0"/>
        <v>#REF!</v>
      </c>
      <c r="S25" s="194" t="e">
        <f t="shared" si="0"/>
        <v>#REF!</v>
      </c>
      <c r="T25" s="194" t="e">
        <f t="shared" si="0"/>
        <v>#REF!</v>
      </c>
      <c r="U25" s="194" t="e">
        <f t="shared" si="0"/>
        <v>#REF!</v>
      </c>
      <c r="V25" s="194" t="e">
        <f t="shared" si="0"/>
        <v>#REF!</v>
      </c>
      <c r="W25" s="194" t="e">
        <f t="shared" si="0"/>
        <v>#REF!</v>
      </c>
      <c r="X25" s="194" t="e">
        <f t="shared" si="0"/>
        <v>#REF!</v>
      </c>
      <c r="Y25" s="194" t="e">
        <f t="shared" si="0"/>
        <v>#REF!</v>
      </c>
      <c r="Z25" s="194" t="e">
        <f t="shared" si="0"/>
        <v>#REF!</v>
      </c>
      <c r="AA25" s="194" t="e">
        <f t="shared" si="0"/>
        <v>#REF!</v>
      </c>
      <c r="AB25" s="194" t="e">
        <f t="shared" si="0"/>
        <v>#REF!</v>
      </c>
      <c r="AC25" s="194" t="e">
        <f t="shared" si="0"/>
        <v>#REF!</v>
      </c>
      <c r="AD25" s="194" t="e">
        <f t="shared" si="0"/>
        <v>#REF!</v>
      </c>
      <c r="AE25" s="194" t="e">
        <f t="shared" si="0"/>
        <v>#REF!</v>
      </c>
      <c r="AF25" s="194" t="e">
        <f t="shared" si="0"/>
        <v>#REF!</v>
      </c>
      <c r="AG25" s="194" t="e">
        <f t="shared" si="0"/>
        <v>#REF!</v>
      </c>
      <c r="AH25" s="194" t="e">
        <f t="shared" si="0"/>
        <v>#REF!</v>
      </c>
      <c r="AI25" s="194" t="e">
        <f t="shared" si="0"/>
        <v>#REF!</v>
      </c>
      <c r="AJ25" s="194" t="e">
        <f t="shared" si="0"/>
        <v>#REF!</v>
      </c>
      <c r="AK25" s="194" t="e">
        <f t="shared" si="0"/>
        <v>#REF!</v>
      </c>
      <c r="AL25" s="194" t="e">
        <f t="shared" si="0"/>
        <v>#REF!</v>
      </c>
      <c r="AM25" s="194" t="e">
        <f t="shared" si="0"/>
        <v>#REF!</v>
      </c>
      <c r="AN25" s="194" t="e">
        <f t="shared" si="0"/>
        <v>#REF!</v>
      </c>
      <c r="AO25" s="194" t="e">
        <f t="shared" si="0"/>
        <v>#REF!</v>
      </c>
      <c r="AP25" s="194" t="e">
        <f t="shared" si="0"/>
        <v>#REF!</v>
      </c>
      <c r="AQ25" s="194" t="e">
        <f t="shared" si="0"/>
        <v>#REF!</v>
      </c>
      <c r="AR25" s="194" t="e">
        <f t="shared" si="0"/>
        <v>#REF!</v>
      </c>
      <c r="AS25" s="194" t="e">
        <f t="shared" si="0"/>
        <v>#REF!</v>
      </c>
      <c r="AT25" s="194" t="e">
        <f t="shared" si="0"/>
        <v>#REF!</v>
      </c>
      <c r="AU25" s="194" t="e">
        <f t="shared" si="0"/>
        <v>#REF!</v>
      </c>
      <c r="AV25" s="194" t="e">
        <f t="shared" si="0"/>
        <v>#REF!</v>
      </c>
      <c r="AW25" s="194" t="e">
        <f t="shared" si="0"/>
        <v>#REF!</v>
      </c>
      <c r="AX25" s="194" t="e">
        <f t="shared" si="0"/>
        <v>#REF!</v>
      </c>
      <c r="AY25" s="194" t="e">
        <f t="shared" si="0"/>
        <v>#REF!</v>
      </c>
      <c r="AZ25" s="194" t="e">
        <f t="shared" si="0"/>
        <v>#REF!</v>
      </c>
    </row>
    <row r="26" spans="1:52" s="34" customFormat="1" ht="24.6" customHeight="1" x14ac:dyDescent="0.2">
      <c r="A26" s="67" t="s">
        <v>124</v>
      </c>
      <c r="B26" s="194" t="e">
        <f t="shared" si="0"/>
        <v>#REF!</v>
      </c>
      <c r="C26" s="196" t="e">
        <f t="shared" si="0"/>
        <v>#REF!</v>
      </c>
      <c r="D26" s="196" t="e">
        <f t="shared" si="0"/>
        <v>#REF!</v>
      </c>
      <c r="E26" s="196" t="e">
        <f t="shared" si="0"/>
        <v>#REF!</v>
      </c>
      <c r="F26" s="196" t="e">
        <f t="shared" si="0"/>
        <v>#REF!</v>
      </c>
      <c r="G26" s="196" t="e">
        <f t="shared" si="0"/>
        <v>#REF!</v>
      </c>
      <c r="H26" s="196" t="e">
        <f t="shared" si="0"/>
        <v>#REF!</v>
      </c>
      <c r="I26" s="196" t="e">
        <f t="shared" si="0"/>
        <v>#REF!</v>
      </c>
      <c r="J26" s="196" t="e">
        <f t="shared" si="0"/>
        <v>#REF!</v>
      </c>
      <c r="K26" s="196" t="e">
        <f t="shared" si="0"/>
        <v>#REF!</v>
      </c>
      <c r="L26" s="196" t="e">
        <f t="shared" si="0"/>
        <v>#REF!</v>
      </c>
      <c r="M26" s="196" t="e">
        <f t="shared" si="0"/>
        <v>#REF!</v>
      </c>
      <c r="N26" s="196" t="e">
        <f t="shared" si="0"/>
        <v>#REF!</v>
      </c>
      <c r="O26" s="196" t="e">
        <f t="shared" si="0"/>
        <v>#REF!</v>
      </c>
      <c r="P26" s="196" t="e">
        <f t="shared" si="0"/>
        <v>#REF!</v>
      </c>
      <c r="Q26" s="196" t="e">
        <f t="shared" si="0"/>
        <v>#REF!</v>
      </c>
      <c r="R26" s="196" t="e">
        <f t="shared" si="0"/>
        <v>#REF!</v>
      </c>
      <c r="S26" s="196" t="e">
        <f t="shared" si="0"/>
        <v>#REF!</v>
      </c>
      <c r="T26" s="196" t="e">
        <f t="shared" si="0"/>
        <v>#REF!</v>
      </c>
      <c r="U26" s="196" t="e">
        <f t="shared" si="0"/>
        <v>#REF!</v>
      </c>
      <c r="V26" s="196" t="e">
        <f t="shared" si="0"/>
        <v>#REF!</v>
      </c>
      <c r="W26" s="196" t="e">
        <f t="shared" si="0"/>
        <v>#REF!</v>
      </c>
      <c r="X26" s="196" t="e">
        <f t="shared" si="0"/>
        <v>#REF!</v>
      </c>
      <c r="Y26" s="196" t="e">
        <f t="shared" si="0"/>
        <v>#REF!</v>
      </c>
      <c r="Z26" s="196" t="e">
        <f t="shared" si="0"/>
        <v>#REF!</v>
      </c>
      <c r="AA26" s="196" t="e">
        <f t="shared" si="0"/>
        <v>#REF!</v>
      </c>
      <c r="AB26" s="196" t="e">
        <f t="shared" si="0"/>
        <v>#REF!</v>
      </c>
      <c r="AC26" s="196" t="e">
        <f t="shared" si="0"/>
        <v>#REF!</v>
      </c>
      <c r="AD26" s="196" t="e">
        <f t="shared" si="0"/>
        <v>#REF!</v>
      </c>
      <c r="AE26" s="196" t="e">
        <f t="shared" si="0"/>
        <v>#REF!</v>
      </c>
      <c r="AF26" s="196" t="e">
        <f t="shared" si="0"/>
        <v>#REF!</v>
      </c>
      <c r="AG26" s="196" t="e">
        <f t="shared" si="0"/>
        <v>#REF!</v>
      </c>
      <c r="AH26" s="196" t="e">
        <f t="shared" si="0"/>
        <v>#REF!</v>
      </c>
      <c r="AI26" s="196" t="e">
        <f t="shared" si="0"/>
        <v>#REF!</v>
      </c>
      <c r="AJ26" s="196" t="e">
        <f t="shared" si="0"/>
        <v>#REF!</v>
      </c>
      <c r="AK26" s="196" t="e">
        <f t="shared" si="0"/>
        <v>#REF!</v>
      </c>
      <c r="AL26" s="196" t="e">
        <f t="shared" si="0"/>
        <v>#REF!</v>
      </c>
      <c r="AM26" s="196" t="e">
        <f t="shared" si="0"/>
        <v>#REF!</v>
      </c>
      <c r="AN26" s="196" t="e">
        <f t="shared" si="0"/>
        <v>#REF!</v>
      </c>
      <c r="AO26" s="196" t="e">
        <f t="shared" si="0"/>
        <v>#REF!</v>
      </c>
      <c r="AP26" s="196" t="e">
        <f t="shared" si="0"/>
        <v>#REF!</v>
      </c>
      <c r="AQ26" s="196" t="e">
        <f t="shared" si="0"/>
        <v>#REF!</v>
      </c>
      <c r="AR26" s="196" t="e">
        <f t="shared" si="0"/>
        <v>#REF!</v>
      </c>
      <c r="AS26" s="196" t="e">
        <f t="shared" si="0"/>
        <v>#REF!</v>
      </c>
      <c r="AT26" s="196" t="e">
        <f t="shared" si="0"/>
        <v>#REF!</v>
      </c>
      <c r="AU26" s="196" t="e">
        <f t="shared" si="0"/>
        <v>#REF!</v>
      </c>
      <c r="AV26" s="196" t="e">
        <f t="shared" si="0"/>
        <v>#REF!</v>
      </c>
      <c r="AW26" s="196" t="e">
        <f t="shared" si="0"/>
        <v>#REF!</v>
      </c>
      <c r="AX26" s="196" t="e">
        <f t="shared" si="0"/>
        <v>#REF!</v>
      </c>
      <c r="AY26" s="196" t="e">
        <f t="shared" si="0"/>
        <v>#REF!</v>
      </c>
      <c r="AZ26" s="196" t="e">
        <f t="shared" si="0"/>
        <v>#REF!</v>
      </c>
    </row>
    <row r="27" spans="1:52" x14ac:dyDescent="0.2">
      <c r="A27" s="97" t="s">
        <v>136</v>
      </c>
    </row>
    <row r="28" spans="1:52" x14ac:dyDescent="0.2">
      <c r="A28" s="98">
        <v>1</v>
      </c>
      <c r="B28" s="124" t="e">
        <f>ROUND(B7*0.87,)+25</f>
        <v>#REF!</v>
      </c>
      <c r="C28" s="124" t="e">
        <f t="shared" ref="C28:AZ35" si="1">ROUND(C7*0.87,)+25</f>
        <v>#REF!</v>
      </c>
      <c r="D28" s="124" t="e">
        <f t="shared" si="1"/>
        <v>#REF!</v>
      </c>
      <c r="E28" s="124" t="e">
        <f t="shared" si="1"/>
        <v>#REF!</v>
      </c>
      <c r="F28" s="124" t="e">
        <f t="shared" si="1"/>
        <v>#REF!</v>
      </c>
      <c r="G28" s="124" t="e">
        <f t="shared" si="1"/>
        <v>#REF!</v>
      </c>
      <c r="H28" s="124" t="e">
        <f t="shared" si="1"/>
        <v>#REF!</v>
      </c>
      <c r="I28" s="124" t="e">
        <f t="shared" si="1"/>
        <v>#REF!</v>
      </c>
      <c r="J28" s="124" t="e">
        <f t="shared" si="1"/>
        <v>#REF!</v>
      </c>
      <c r="K28" s="124" t="e">
        <f t="shared" si="1"/>
        <v>#REF!</v>
      </c>
      <c r="L28" s="124" t="e">
        <f t="shared" si="1"/>
        <v>#REF!</v>
      </c>
      <c r="M28" s="124" t="e">
        <f t="shared" si="1"/>
        <v>#REF!</v>
      </c>
      <c r="N28" s="124" t="e">
        <f t="shared" si="1"/>
        <v>#REF!</v>
      </c>
      <c r="O28" s="124" t="e">
        <f t="shared" si="1"/>
        <v>#REF!</v>
      </c>
      <c r="P28" s="124" t="e">
        <f t="shared" si="1"/>
        <v>#REF!</v>
      </c>
      <c r="Q28" s="124" t="e">
        <f t="shared" si="1"/>
        <v>#REF!</v>
      </c>
      <c r="R28" s="124" t="e">
        <f t="shared" si="1"/>
        <v>#REF!</v>
      </c>
      <c r="S28" s="124" t="e">
        <f t="shared" si="1"/>
        <v>#REF!</v>
      </c>
      <c r="T28" s="124" t="e">
        <f t="shared" si="1"/>
        <v>#REF!</v>
      </c>
      <c r="U28" s="124" t="e">
        <f t="shared" si="1"/>
        <v>#REF!</v>
      </c>
      <c r="V28" s="124" t="e">
        <f t="shared" si="1"/>
        <v>#REF!</v>
      </c>
      <c r="W28" s="124" t="e">
        <f t="shared" si="1"/>
        <v>#REF!</v>
      </c>
      <c r="X28" s="124" t="e">
        <f t="shared" si="1"/>
        <v>#REF!</v>
      </c>
      <c r="Y28" s="124" t="e">
        <f t="shared" si="1"/>
        <v>#REF!</v>
      </c>
      <c r="Z28" s="124" t="e">
        <f t="shared" si="1"/>
        <v>#REF!</v>
      </c>
      <c r="AA28" s="124" t="e">
        <f t="shared" si="1"/>
        <v>#REF!</v>
      </c>
      <c r="AB28" s="124" t="e">
        <f t="shared" si="1"/>
        <v>#REF!</v>
      </c>
      <c r="AC28" s="124" t="e">
        <f t="shared" si="1"/>
        <v>#REF!</v>
      </c>
      <c r="AD28" s="124" t="e">
        <f t="shared" si="1"/>
        <v>#REF!</v>
      </c>
      <c r="AE28" s="124" t="e">
        <f t="shared" si="1"/>
        <v>#REF!</v>
      </c>
      <c r="AF28" s="124" t="e">
        <f t="shared" si="1"/>
        <v>#REF!</v>
      </c>
      <c r="AG28" s="124" t="e">
        <f t="shared" si="1"/>
        <v>#REF!</v>
      </c>
      <c r="AH28" s="124" t="e">
        <f t="shared" si="1"/>
        <v>#REF!</v>
      </c>
      <c r="AI28" s="124" t="e">
        <f t="shared" si="1"/>
        <v>#REF!</v>
      </c>
      <c r="AJ28" s="124" t="e">
        <f t="shared" si="1"/>
        <v>#REF!</v>
      </c>
      <c r="AK28" s="124" t="e">
        <f t="shared" si="1"/>
        <v>#REF!</v>
      </c>
      <c r="AL28" s="124" t="e">
        <f t="shared" si="1"/>
        <v>#REF!</v>
      </c>
      <c r="AM28" s="124" t="e">
        <f t="shared" si="1"/>
        <v>#REF!</v>
      </c>
      <c r="AN28" s="124" t="e">
        <f t="shared" si="1"/>
        <v>#REF!</v>
      </c>
      <c r="AO28" s="124" t="e">
        <f t="shared" si="1"/>
        <v>#REF!</v>
      </c>
      <c r="AP28" s="124" t="e">
        <f t="shared" si="1"/>
        <v>#REF!</v>
      </c>
      <c r="AQ28" s="124" t="e">
        <f t="shared" si="1"/>
        <v>#REF!</v>
      </c>
      <c r="AR28" s="124" t="e">
        <f t="shared" si="1"/>
        <v>#REF!</v>
      </c>
      <c r="AS28" s="124" t="e">
        <f t="shared" si="1"/>
        <v>#REF!</v>
      </c>
      <c r="AT28" s="124" t="e">
        <f t="shared" si="1"/>
        <v>#REF!</v>
      </c>
      <c r="AU28" s="124" t="e">
        <f t="shared" si="1"/>
        <v>#REF!</v>
      </c>
      <c r="AV28" s="124" t="e">
        <f t="shared" si="1"/>
        <v>#REF!</v>
      </c>
      <c r="AW28" s="124" t="e">
        <f t="shared" si="1"/>
        <v>#REF!</v>
      </c>
      <c r="AX28" s="124" t="e">
        <f t="shared" si="1"/>
        <v>#REF!</v>
      </c>
      <c r="AY28" s="124" t="e">
        <f t="shared" si="1"/>
        <v>#REF!</v>
      </c>
      <c r="AZ28" s="124" t="e">
        <f t="shared" si="1"/>
        <v>#REF!</v>
      </c>
    </row>
    <row r="29" spans="1:52" x14ac:dyDescent="0.2">
      <c r="A29" s="98">
        <v>2</v>
      </c>
      <c r="B29" s="124" t="e">
        <f t="shared" ref="B29:Q42" si="2">ROUND(B8*0.87,)+25</f>
        <v>#REF!</v>
      </c>
      <c r="C29" s="124" t="e">
        <f t="shared" si="2"/>
        <v>#REF!</v>
      </c>
      <c r="D29" s="124" t="e">
        <f t="shared" si="2"/>
        <v>#REF!</v>
      </c>
      <c r="E29" s="124" t="e">
        <f t="shared" si="2"/>
        <v>#REF!</v>
      </c>
      <c r="F29" s="124" t="e">
        <f t="shared" si="2"/>
        <v>#REF!</v>
      </c>
      <c r="G29" s="124" t="e">
        <f t="shared" si="2"/>
        <v>#REF!</v>
      </c>
      <c r="H29" s="124" t="e">
        <f t="shared" si="2"/>
        <v>#REF!</v>
      </c>
      <c r="I29" s="124" t="e">
        <f t="shared" si="2"/>
        <v>#REF!</v>
      </c>
      <c r="J29" s="124" t="e">
        <f t="shared" si="2"/>
        <v>#REF!</v>
      </c>
      <c r="K29" s="124" t="e">
        <f t="shared" si="2"/>
        <v>#REF!</v>
      </c>
      <c r="L29" s="124" t="e">
        <f t="shared" si="2"/>
        <v>#REF!</v>
      </c>
      <c r="M29" s="124" t="e">
        <f t="shared" si="2"/>
        <v>#REF!</v>
      </c>
      <c r="N29" s="124" t="e">
        <f t="shared" si="2"/>
        <v>#REF!</v>
      </c>
      <c r="O29" s="124" t="e">
        <f t="shared" si="2"/>
        <v>#REF!</v>
      </c>
      <c r="P29" s="124" t="e">
        <f t="shared" si="2"/>
        <v>#REF!</v>
      </c>
      <c r="Q29" s="124" t="e">
        <f t="shared" si="2"/>
        <v>#REF!</v>
      </c>
      <c r="R29" s="124" t="e">
        <f t="shared" si="1"/>
        <v>#REF!</v>
      </c>
      <c r="S29" s="124" t="e">
        <f t="shared" si="1"/>
        <v>#REF!</v>
      </c>
      <c r="T29" s="124" t="e">
        <f t="shared" si="1"/>
        <v>#REF!</v>
      </c>
      <c r="U29" s="124" t="e">
        <f t="shared" si="1"/>
        <v>#REF!</v>
      </c>
      <c r="V29" s="124" t="e">
        <f t="shared" si="1"/>
        <v>#REF!</v>
      </c>
      <c r="W29" s="124" t="e">
        <f t="shared" si="1"/>
        <v>#REF!</v>
      </c>
      <c r="X29" s="124" t="e">
        <f t="shared" si="1"/>
        <v>#REF!</v>
      </c>
      <c r="Y29" s="124" t="e">
        <f t="shared" si="1"/>
        <v>#REF!</v>
      </c>
      <c r="Z29" s="124" t="e">
        <f t="shared" si="1"/>
        <v>#REF!</v>
      </c>
      <c r="AA29" s="124" t="e">
        <f t="shared" si="1"/>
        <v>#REF!</v>
      </c>
      <c r="AB29" s="124" t="e">
        <f t="shared" si="1"/>
        <v>#REF!</v>
      </c>
      <c r="AC29" s="124" t="e">
        <f t="shared" si="1"/>
        <v>#REF!</v>
      </c>
      <c r="AD29" s="124" t="e">
        <f t="shared" si="1"/>
        <v>#REF!</v>
      </c>
      <c r="AE29" s="124" t="e">
        <f t="shared" si="1"/>
        <v>#REF!</v>
      </c>
      <c r="AF29" s="124" t="e">
        <f t="shared" si="1"/>
        <v>#REF!</v>
      </c>
      <c r="AG29" s="124" t="e">
        <f t="shared" si="1"/>
        <v>#REF!</v>
      </c>
      <c r="AH29" s="124" t="e">
        <f t="shared" si="1"/>
        <v>#REF!</v>
      </c>
      <c r="AI29" s="124" t="e">
        <f t="shared" si="1"/>
        <v>#REF!</v>
      </c>
      <c r="AJ29" s="124" t="e">
        <f t="shared" si="1"/>
        <v>#REF!</v>
      </c>
      <c r="AK29" s="124" t="e">
        <f t="shared" si="1"/>
        <v>#REF!</v>
      </c>
      <c r="AL29" s="124" t="e">
        <f t="shared" si="1"/>
        <v>#REF!</v>
      </c>
      <c r="AM29" s="124" t="e">
        <f t="shared" si="1"/>
        <v>#REF!</v>
      </c>
      <c r="AN29" s="124" t="e">
        <f t="shared" si="1"/>
        <v>#REF!</v>
      </c>
      <c r="AO29" s="124" t="e">
        <f t="shared" si="1"/>
        <v>#REF!</v>
      </c>
      <c r="AP29" s="124" t="e">
        <f t="shared" si="1"/>
        <v>#REF!</v>
      </c>
      <c r="AQ29" s="124" t="e">
        <f t="shared" si="1"/>
        <v>#REF!</v>
      </c>
      <c r="AR29" s="124" t="e">
        <f t="shared" si="1"/>
        <v>#REF!</v>
      </c>
      <c r="AS29" s="124" t="e">
        <f t="shared" si="1"/>
        <v>#REF!</v>
      </c>
      <c r="AT29" s="124" t="e">
        <f t="shared" si="1"/>
        <v>#REF!</v>
      </c>
      <c r="AU29" s="124" t="e">
        <f t="shared" si="1"/>
        <v>#REF!</v>
      </c>
      <c r="AV29" s="124" t="e">
        <f t="shared" si="1"/>
        <v>#REF!</v>
      </c>
      <c r="AW29" s="124" t="e">
        <f t="shared" si="1"/>
        <v>#REF!</v>
      </c>
      <c r="AX29" s="124" t="e">
        <f t="shared" si="1"/>
        <v>#REF!</v>
      </c>
      <c r="AY29" s="124" t="e">
        <f t="shared" si="1"/>
        <v>#REF!</v>
      </c>
      <c r="AZ29" s="124" t="e">
        <f t="shared" si="1"/>
        <v>#REF!</v>
      </c>
    </row>
    <row r="30" spans="1:52" x14ac:dyDescent="0.2">
      <c r="A30" s="106" t="s">
        <v>147</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row>
    <row r="31" spans="1:52" x14ac:dyDescent="0.2">
      <c r="A31" s="98">
        <v>1</v>
      </c>
      <c r="B31" s="124" t="e">
        <f t="shared" si="2"/>
        <v>#REF!</v>
      </c>
      <c r="C31" s="124" t="e">
        <f t="shared" si="1"/>
        <v>#REF!</v>
      </c>
      <c r="D31" s="124" t="e">
        <f t="shared" si="1"/>
        <v>#REF!</v>
      </c>
      <c r="E31" s="124" t="e">
        <f t="shared" si="1"/>
        <v>#REF!</v>
      </c>
      <c r="F31" s="124" t="e">
        <f t="shared" si="1"/>
        <v>#REF!</v>
      </c>
      <c r="G31" s="124" t="e">
        <f t="shared" si="1"/>
        <v>#REF!</v>
      </c>
      <c r="H31" s="124" t="e">
        <f t="shared" si="1"/>
        <v>#REF!</v>
      </c>
      <c r="I31" s="124" t="e">
        <f t="shared" si="1"/>
        <v>#REF!</v>
      </c>
      <c r="J31" s="124" t="e">
        <f t="shared" si="1"/>
        <v>#REF!</v>
      </c>
      <c r="K31" s="124" t="e">
        <f t="shared" si="1"/>
        <v>#REF!</v>
      </c>
      <c r="L31" s="124" t="e">
        <f t="shared" si="1"/>
        <v>#REF!</v>
      </c>
      <c r="M31" s="124" t="e">
        <f t="shared" si="1"/>
        <v>#REF!</v>
      </c>
      <c r="N31" s="124" t="e">
        <f t="shared" si="1"/>
        <v>#REF!</v>
      </c>
      <c r="O31" s="124" t="e">
        <f t="shared" si="1"/>
        <v>#REF!</v>
      </c>
      <c r="P31" s="124" t="e">
        <f t="shared" si="1"/>
        <v>#REF!</v>
      </c>
      <c r="Q31" s="124" t="e">
        <f t="shared" si="1"/>
        <v>#REF!</v>
      </c>
      <c r="R31" s="124" t="e">
        <f t="shared" si="1"/>
        <v>#REF!</v>
      </c>
      <c r="S31" s="124" t="e">
        <f t="shared" si="1"/>
        <v>#REF!</v>
      </c>
      <c r="T31" s="124" t="e">
        <f t="shared" si="1"/>
        <v>#REF!</v>
      </c>
      <c r="U31" s="124" t="e">
        <f t="shared" si="1"/>
        <v>#REF!</v>
      </c>
      <c r="V31" s="124" t="e">
        <f t="shared" si="1"/>
        <v>#REF!</v>
      </c>
      <c r="W31" s="124" t="e">
        <f t="shared" si="1"/>
        <v>#REF!</v>
      </c>
      <c r="X31" s="124" t="e">
        <f t="shared" si="1"/>
        <v>#REF!</v>
      </c>
      <c r="Y31" s="124" t="e">
        <f t="shared" si="1"/>
        <v>#REF!</v>
      </c>
      <c r="Z31" s="124" t="e">
        <f t="shared" si="1"/>
        <v>#REF!</v>
      </c>
      <c r="AA31" s="124" t="e">
        <f t="shared" si="1"/>
        <v>#REF!</v>
      </c>
      <c r="AB31" s="124" t="e">
        <f t="shared" si="1"/>
        <v>#REF!</v>
      </c>
      <c r="AC31" s="124" t="e">
        <f t="shared" si="1"/>
        <v>#REF!</v>
      </c>
      <c r="AD31" s="124" t="e">
        <f t="shared" si="1"/>
        <v>#REF!</v>
      </c>
      <c r="AE31" s="124" t="e">
        <f t="shared" si="1"/>
        <v>#REF!</v>
      </c>
      <c r="AF31" s="124" t="e">
        <f t="shared" si="1"/>
        <v>#REF!</v>
      </c>
      <c r="AG31" s="124" t="e">
        <f t="shared" si="1"/>
        <v>#REF!</v>
      </c>
      <c r="AH31" s="124" t="e">
        <f t="shared" si="1"/>
        <v>#REF!</v>
      </c>
      <c r="AI31" s="124" t="e">
        <f t="shared" si="1"/>
        <v>#REF!</v>
      </c>
      <c r="AJ31" s="124" t="e">
        <f t="shared" si="1"/>
        <v>#REF!</v>
      </c>
      <c r="AK31" s="124" t="e">
        <f t="shared" si="1"/>
        <v>#REF!</v>
      </c>
      <c r="AL31" s="124" t="e">
        <f t="shared" si="1"/>
        <v>#REF!</v>
      </c>
      <c r="AM31" s="124" t="e">
        <f t="shared" si="1"/>
        <v>#REF!</v>
      </c>
      <c r="AN31" s="124" t="e">
        <f t="shared" si="1"/>
        <v>#REF!</v>
      </c>
      <c r="AO31" s="124" t="e">
        <f t="shared" si="1"/>
        <v>#REF!</v>
      </c>
      <c r="AP31" s="124" t="e">
        <f t="shared" si="1"/>
        <v>#REF!</v>
      </c>
      <c r="AQ31" s="124" t="e">
        <f t="shared" si="1"/>
        <v>#REF!</v>
      </c>
      <c r="AR31" s="124" t="e">
        <f t="shared" si="1"/>
        <v>#REF!</v>
      </c>
      <c r="AS31" s="124" t="e">
        <f t="shared" si="1"/>
        <v>#REF!</v>
      </c>
      <c r="AT31" s="124" t="e">
        <f t="shared" si="1"/>
        <v>#REF!</v>
      </c>
      <c r="AU31" s="124" t="e">
        <f t="shared" si="1"/>
        <v>#REF!</v>
      </c>
      <c r="AV31" s="124" t="e">
        <f t="shared" si="1"/>
        <v>#REF!</v>
      </c>
      <c r="AW31" s="124" t="e">
        <f t="shared" si="1"/>
        <v>#REF!</v>
      </c>
      <c r="AX31" s="124" t="e">
        <f t="shared" si="1"/>
        <v>#REF!</v>
      </c>
      <c r="AY31" s="124" t="e">
        <f t="shared" si="1"/>
        <v>#REF!</v>
      </c>
      <c r="AZ31" s="124" t="e">
        <f t="shared" si="1"/>
        <v>#REF!</v>
      </c>
    </row>
    <row r="32" spans="1:52" x14ac:dyDescent="0.2">
      <c r="A32" s="98">
        <v>2</v>
      </c>
      <c r="B32" s="124" t="e">
        <f t="shared" si="2"/>
        <v>#REF!</v>
      </c>
      <c r="C32" s="124" t="e">
        <f t="shared" si="1"/>
        <v>#REF!</v>
      </c>
      <c r="D32" s="124" t="e">
        <f t="shared" si="1"/>
        <v>#REF!</v>
      </c>
      <c r="E32" s="124" t="e">
        <f t="shared" si="1"/>
        <v>#REF!</v>
      </c>
      <c r="F32" s="124" t="e">
        <f t="shared" si="1"/>
        <v>#REF!</v>
      </c>
      <c r="G32" s="124" t="e">
        <f t="shared" si="1"/>
        <v>#REF!</v>
      </c>
      <c r="H32" s="124" t="e">
        <f t="shared" si="1"/>
        <v>#REF!</v>
      </c>
      <c r="I32" s="124" t="e">
        <f t="shared" si="1"/>
        <v>#REF!</v>
      </c>
      <c r="J32" s="124" t="e">
        <f t="shared" si="1"/>
        <v>#REF!</v>
      </c>
      <c r="K32" s="124" t="e">
        <f t="shared" si="1"/>
        <v>#REF!</v>
      </c>
      <c r="L32" s="124" t="e">
        <f t="shared" si="1"/>
        <v>#REF!</v>
      </c>
      <c r="M32" s="124" t="e">
        <f t="shared" si="1"/>
        <v>#REF!</v>
      </c>
      <c r="N32" s="124" t="e">
        <f t="shared" si="1"/>
        <v>#REF!</v>
      </c>
      <c r="O32" s="124" t="e">
        <f t="shared" si="1"/>
        <v>#REF!</v>
      </c>
      <c r="P32" s="124" t="e">
        <f t="shared" si="1"/>
        <v>#REF!</v>
      </c>
      <c r="Q32" s="124" t="e">
        <f t="shared" si="1"/>
        <v>#REF!</v>
      </c>
      <c r="R32" s="124" t="e">
        <f t="shared" si="1"/>
        <v>#REF!</v>
      </c>
      <c r="S32" s="124" t="e">
        <f t="shared" si="1"/>
        <v>#REF!</v>
      </c>
      <c r="T32" s="124" t="e">
        <f t="shared" si="1"/>
        <v>#REF!</v>
      </c>
      <c r="U32" s="124" t="e">
        <f t="shared" si="1"/>
        <v>#REF!</v>
      </c>
      <c r="V32" s="124" t="e">
        <f t="shared" si="1"/>
        <v>#REF!</v>
      </c>
      <c r="W32" s="124" t="e">
        <f t="shared" si="1"/>
        <v>#REF!</v>
      </c>
      <c r="X32" s="124" t="e">
        <f t="shared" si="1"/>
        <v>#REF!</v>
      </c>
      <c r="Y32" s="124" t="e">
        <f t="shared" si="1"/>
        <v>#REF!</v>
      </c>
      <c r="Z32" s="124" t="e">
        <f t="shared" si="1"/>
        <v>#REF!</v>
      </c>
      <c r="AA32" s="124" t="e">
        <f t="shared" si="1"/>
        <v>#REF!</v>
      </c>
      <c r="AB32" s="124" t="e">
        <f t="shared" si="1"/>
        <v>#REF!</v>
      </c>
      <c r="AC32" s="124" t="e">
        <f t="shared" si="1"/>
        <v>#REF!</v>
      </c>
      <c r="AD32" s="124" t="e">
        <f t="shared" si="1"/>
        <v>#REF!</v>
      </c>
      <c r="AE32" s="124" t="e">
        <f t="shared" si="1"/>
        <v>#REF!</v>
      </c>
      <c r="AF32" s="124" t="e">
        <f t="shared" si="1"/>
        <v>#REF!</v>
      </c>
      <c r="AG32" s="124" t="e">
        <f t="shared" si="1"/>
        <v>#REF!</v>
      </c>
      <c r="AH32" s="124" t="e">
        <f t="shared" si="1"/>
        <v>#REF!</v>
      </c>
      <c r="AI32" s="124" t="e">
        <f t="shared" si="1"/>
        <v>#REF!</v>
      </c>
      <c r="AJ32" s="124" t="e">
        <f t="shared" si="1"/>
        <v>#REF!</v>
      </c>
      <c r="AK32" s="124" t="e">
        <f t="shared" si="1"/>
        <v>#REF!</v>
      </c>
      <c r="AL32" s="124" t="e">
        <f t="shared" si="1"/>
        <v>#REF!</v>
      </c>
      <c r="AM32" s="124" t="e">
        <f t="shared" si="1"/>
        <v>#REF!</v>
      </c>
      <c r="AN32" s="124" t="e">
        <f t="shared" si="1"/>
        <v>#REF!</v>
      </c>
      <c r="AO32" s="124" t="e">
        <f t="shared" si="1"/>
        <v>#REF!</v>
      </c>
      <c r="AP32" s="124" t="e">
        <f t="shared" si="1"/>
        <v>#REF!</v>
      </c>
      <c r="AQ32" s="124" t="e">
        <f t="shared" si="1"/>
        <v>#REF!</v>
      </c>
      <c r="AR32" s="124" t="e">
        <f t="shared" si="1"/>
        <v>#REF!</v>
      </c>
      <c r="AS32" s="124" t="e">
        <f t="shared" si="1"/>
        <v>#REF!</v>
      </c>
      <c r="AT32" s="124" t="e">
        <f t="shared" si="1"/>
        <v>#REF!</v>
      </c>
      <c r="AU32" s="124" t="e">
        <f t="shared" si="1"/>
        <v>#REF!</v>
      </c>
      <c r="AV32" s="124" t="e">
        <f t="shared" si="1"/>
        <v>#REF!</v>
      </c>
      <c r="AW32" s="124" t="e">
        <f t="shared" si="1"/>
        <v>#REF!</v>
      </c>
      <c r="AX32" s="124" t="e">
        <f t="shared" si="1"/>
        <v>#REF!</v>
      </c>
      <c r="AY32" s="124" t="e">
        <f t="shared" si="1"/>
        <v>#REF!</v>
      </c>
      <c r="AZ32" s="124" t="e">
        <f t="shared" si="1"/>
        <v>#REF!</v>
      </c>
    </row>
    <row r="33" spans="1:52" x14ac:dyDescent="0.2">
      <c r="A33" s="97" t="s">
        <v>135</v>
      </c>
      <c r="B33" s="124"/>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row>
    <row r="34" spans="1:52" x14ac:dyDescent="0.2">
      <c r="A34" s="99">
        <v>1</v>
      </c>
      <c r="B34" s="124" t="e">
        <f t="shared" si="2"/>
        <v>#REF!</v>
      </c>
      <c r="C34" s="124" t="e">
        <f t="shared" si="1"/>
        <v>#REF!</v>
      </c>
      <c r="D34" s="124" t="e">
        <f t="shared" si="1"/>
        <v>#REF!</v>
      </c>
      <c r="E34" s="124" t="e">
        <f t="shared" si="1"/>
        <v>#REF!</v>
      </c>
      <c r="F34" s="124" t="e">
        <f t="shared" si="1"/>
        <v>#REF!</v>
      </c>
      <c r="G34" s="124" t="e">
        <f t="shared" si="1"/>
        <v>#REF!</v>
      </c>
      <c r="H34" s="124" t="e">
        <f t="shared" si="1"/>
        <v>#REF!</v>
      </c>
      <c r="I34" s="124" t="e">
        <f t="shared" si="1"/>
        <v>#REF!</v>
      </c>
      <c r="J34" s="124" t="e">
        <f t="shared" si="1"/>
        <v>#REF!</v>
      </c>
      <c r="K34" s="124" t="e">
        <f t="shared" si="1"/>
        <v>#REF!</v>
      </c>
      <c r="L34" s="124" t="e">
        <f t="shared" si="1"/>
        <v>#REF!</v>
      </c>
      <c r="M34" s="124" t="e">
        <f t="shared" si="1"/>
        <v>#REF!</v>
      </c>
      <c r="N34" s="124" t="e">
        <f t="shared" si="1"/>
        <v>#REF!</v>
      </c>
      <c r="O34" s="124" t="e">
        <f t="shared" si="1"/>
        <v>#REF!</v>
      </c>
      <c r="P34" s="124" t="e">
        <f t="shared" si="1"/>
        <v>#REF!</v>
      </c>
      <c r="Q34" s="124" t="e">
        <f t="shared" si="1"/>
        <v>#REF!</v>
      </c>
      <c r="R34" s="124" t="e">
        <f t="shared" si="1"/>
        <v>#REF!</v>
      </c>
      <c r="S34" s="124" t="e">
        <f t="shared" si="1"/>
        <v>#REF!</v>
      </c>
      <c r="T34" s="124" t="e">
        <f t="shared" si="1"/>
        <v>#REF!</v>
      </c>
      <c r="U34" s="124" t="e">
        <f t="shared" si="1"/>
        <v>#REF!</v>
      </c>
      <c r="V34" s="124" t="e">
        <f t="shared" si="1"/>
        <v>#REF!</v>
      </c>
      <c r="W34" s="124" t="e">
        <f t="shared" si="1"/>
        <v>#REF!</v>
      </c>
      <c r="X34" s="124" t="e">
        <f t="shared" si="1"/>
        <v>#REF!</v>
      </c>
      <c r="Y34" s="124" t="e">
        <f t="shared" si="1"/>
        <v>#REF!</v>
      </c>
      <c r="Z34" s="124" t="e">
        <f t="shared" si="1"/>
        <v>#REF!</v>
      </c>
      <c r="AA34" s="124" t="e">
        <f t="shared" si="1"/>
        <v>#REF!</v>
      </c>
      <c r="AB34" s="124" t="e">
        <f t="shared" si="1"/>
        <v>#REF!</v>
      </c>
      <c r="AC34" s="124" t="e">
        <f t="shared" si="1"/>
        <v>#REF!</v>
      </c>
      <c r="AD34" s="124" t="e">
        <f t="shared" si="1"/>
        <v>#REF!</v>
      </c>
      <c r="AE34" s="124" t="e">
        <f t="shared" si="1"/>
        <v>#REF!</v>
      </c>
      <c r="AF34" s="124" t="e">
        <f t="shared" si="1"/>
        <v>#REF!</v>
      </c>
      <c r="AG34" s="124" t="e">
        <f t="shared" si="1"/>
        <v>#REF!</v>
      </c>
      <c r="AH34" s="124" t="e">
        <f t="shared" si="1"/>
        <v>#REF!</v>
      </c>
      <c r="AI34" s="124" t="e">
        <f t="shared" si="1"/>
        <v>#REF!</v>
      </c>
      <c r="AJ34" s="124" t="e">
        <f t="shared" si="1"/>
        <v>#REF!</v>
      </c>
      <c r="AK34" s="124" t="e">
        <f t="shared" si="1"/>
        <v>#REF!</v>
      </c>
      <c r="AL34" s="124" t="e">
        <f t="shared" si="1"/>
        <v>#REF!</v>
      </c>
      <c r="AM34" s="124" t="e">
        <f t="shared" si="1"/>
        <v>#REF!</v>
      </c>
      <c r="AN34" s="124" t="e">
        <f t="shared" si="1"/>
        <v>#REF!</v>
      </c>
      <c r="AO34" s="124" t="e">
        <f t="shared" si="1"/>
        <v>#REF!</v>
      </c>
      <c r="AP34" s="124" t="e">
        <f t="shared" si="1"/>
        <v>#REF!</v>
      </c>
      <c r="AQ34" s="124" t="e">
        <f t="shared" si="1"/>
        <v>#REF!</v>
      </c>
      <c r="AR34" s="124" t="e">
        <f t="shared" si="1"/>
        <v>#REF!</v>
      </c>
      <c r="AS34" s="124" t="e">
        <f t="shared" si="1"/>
        <v>#REF!</v>
      </c>
      <c r="AT34" s="124" t="e">
        <f t="shared" si="1"/>
        <v>#REF!</v>
      </c>
      <c r="AU34" s="124" t="e">
        <f t="shared" si="1"/>
        <v>#REF!</v>
      </c>
      <c r="AV34" s="124" t="e">
        <f t="shared" si="1"/>
        <v>#REF!</v>
      </c>
      <c r="AW34" s="124" t="e">
        <f t="shared" si="1"/>
        <v>#REF!</v>
      </c>
      <c r="AX34" s="124" t="e">
        <f t="shared" si="1"/>
        <v>#REF!</v>
      </c>
      <c r="AY34" s="124" t="e">
        <f t="shared" si="1"/>
        <v>#REF!</v>
      </c>
      <c r="AZ34" s="124" t="e">
        <f t="shared" si="1"/>
        <v>#REF!</v>
      </c>
    </row>
    <row r="35" spans="1:52" x14ac:dyDescent="0.2">
      <c r="A35" s="99">
        <v>2</v>
      </c>
      <c r="B35" s="124" t="e">
        <f t="shared" si="2"/>
        <v>#REF!</v>
      </c>
      <c r="C35" s="124" t="e">
        <f t="shared" si="1"/>
        <v>#REF!</v>
      </c>
      <c r="D35" s="124" t="e">
        <f t="shared" si="1"/>
        <v>#REF!</v>
      </c>
      <c r="E35" s="124" t="e">
        <f t="shared" si="1"/>
        <v>#REF!</v>
      </c>
      <c r="F35" s="124" t="e">
        <f t="shared" si="1"/>
        <v>#REF!</v>
      </c>
      <c r="G35" s="124" t="e">
        <f t="shared" si="1"/>
        <v>#REF!</v>
      </c>
      <c r="H35" s="124" t="e">
        <f t="shared" si="1"/>
        <v>#REF!</v>
      </c>
      <c r="I35" s="124" t="e">
        <f t="shared" si="1"/>
        <v>#REF!</v>
      </c>
      <c r="J35" s="124" t="e">
        <f t="shared" si="1"/>
        <v>#REF!</v>
      </c>
      <c r="K35" s="124" t="e">
        <f t="shared" si="1"/>
        <v>#REF!</v>
      </c>
      <c r="L35" s="124" t="e">
        <f t="shared" si="1"/>
        <v>#REF!</v>
      </c>
      <c r="M35" s="124" t="e">
        <f t="shared" si="1"/>
        <v>#REF!</v>
      </c>
      <c r="N35" s="124" t="e">
        <f t="shared" si="1"/>
        <v>#REF!</v>
      </c>
      <c r="O35" s="124" t="e">
        <f t="shared" si="1"/>
        <v>#REF!</v>
      </c>
      <c r="P35" s="124" t="e">
        <f t="shared" si="1"/>
        <v>#REF!</v>
      </c>
      <c r="Q35" s="124" t="e">
        <f t="shared" si="1"/>
        <v>#REF!</v>
      </c>
      <c r="R35" s="124" t="e">
        <f t="shared" si="1"/>
        <v>#REF!</v>
      </c>
      <c r="S35" s="124" t="e">
        <f t="shared" si="1"/>
        <v>#REF!</v>
      </c>
      <c r="T35" s="124" t="e">
        <f t="shared" si="1"/>
        <v>#REF!</v>
      </c>
      <c r="U35" s="124" t="e">
        <f t="shared" si="1"/>
        <v>#REF!</v>
      </c>
      <c r="V35" s="124" t="e">
        <f t="shared" si="1"/>
        <v>#REF!</v>
      </c>
      <c r="W35" s="124" t="e">
        <f t="shared" ref="C35:AZ42" si="3">ROUND(W14*0.87,)+25</f>
        <v>#REF!</v>
      </c>
      <c r="X35" s="124" t="e">
        <f t="shared" si="3"/>
        <v>#REF!</v>
      </c>
      <c r="Y35" s="124" t="e">
        <f t="shared" si="3"/>
        <v>#REF!</v>
      </c>
      <c r="Z35" s="124" t="e">
        <f t="shared" si="3"/>
        <v>#REF!</v>
      </c>
      <c r="AA35" s="124" t="e">
        <f t="shared" si="3"/>
        <v>#REF!</v>
      </c>
      <c r="AB35" s="124" t="e">
        <f t="shared" si="3"/>
        <v>#REF!</v>
      </c>
      <c r="AC35" s="124" t="e">
        <f t="shared" si="3"/>
        <v>#REF!</v>
      </c>
      <c r="AD35" s="124" t="e">
        <f t="shared" si="3"/>
        <v>#REF!</v>
      </c>
      <c r="AE35" s="124" t="e">
        <f t="shared" si="3"/>
        <v>#REF!</v>
      </c>
      <c r="AF35" s="124" t="e">
        <f t="shared" si="3"/>
        <v>#REF!</v>
      </c>
      <c r="AG35" s="124" t="e">
        <f t="shared" si="3"/>
        <v>#REF!</v>
      </c>
      <c r="AH35" s="124" t="e">
        <f t="shared" si="3"/>
        <v>#REF!</v>
      </c>
      <c r="AI35" s="124" t="e">
        <f t="shared" si="3"/>
        <v>#REF!</v>
      </c>
      <c r="AJ35" s="124" t="e">
        <f t="shared" si="3"/>
        <v>#REF!</v>
      </c>
      <c r="AK35" s="124" t="e">
        <f t="shared" si="3"/>
        <v>#REF!</v>
      </c>
      <c r="AL35" s="124" t="e">
        <f t="shared" si="3"/>
        <v>#REF!</v>
      </c>
      <c r="AM35" s="124" t="e">
        <f t="shared" si="3"/>
        <v>#REF!</v>
      </c>
      <c r="AN35" s="124" t="e">
        <f t="shared" si="3"/>
        <v>#REF!</v>
      </c>
      <c r="AO35" s="124" t="e">
        <f t="shared" si="3"/>
        <v>#REF!</v>
      </c>
      <c r="AP35" s="124" t="e">
        <f t="shared" si="3"/>
        <v>#REF!</v>
      </c>
      <c r="AQ35" s="124" t="e">
        <f t="shared" si="3"/>
        <v>#REF!</v>
      </c>
      <c r="AR35" s="124" t="e">
        <f t="shared" si="3"/>
        <v>#REF!</v>
      </c>
      <c r="AS35" s="124" t="e">
        <f t="shared" si="3"/>
        <v>#REF!</v>
      </c>
      <c r="AT35" s="124" t="e">
        <f t="shared" si="3"/>
        <v>#REF!</v>
      </c>
      <c r="AU35" s="124" t="e">
        <f t="shared" si="3"/>
        <v>#REF!</v>
      </c>
      <c r="AV35" s="124" t="e">
        <f t="shared" si="3"/>
        <v>#REF!</v>
      </c>
      <c r="AW35" s="124" t="e">
        <f t="shared" si="3"/>
        <v>#REF!</v>
      </c>
      <c r="AX35" s="124" t="e">
        <f t="shared" si="3"/>
        <v>#REF!</v>
      </c>
      <c r="AY35" s="124" t="e">
        <f t="shared" si="3"/>
        <v>#REF!</v>
      </c>
      <c r="AZ35" s="124" t="e">
        <f t="shared" si="3"/>
        <v>#REF!</v>
      </c>
    </row>
    <row r="36" spans="1:52" x14ac:dyDescent="0.2">
      <c r="A36" s="97" t="s">
        <v>137</v>
      </c>
      <c r="B36" s="124"/>
      <c r="C36" s="124"/>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row>
    <row r="37" spans="1:52" x14ac:dyDescent="0.2">
      <c r="A37" s="99">
        <v>1</v>
      </c>
      <c r="B37" s="124" t="e">
        <f t="shared" si="2"/>
        <v>#REF!</v>
      </c>
      <c r="C37" s="124" t="e">
        <f t="shared" si="3"/>
        <v>#REF!</v>
      </c>
      <c r="D37" s="124" t="e">
        <f t="shared" si="3"/>
        <v>#REF!</v>
      </c>
      <c r="E37" s="124" t="e">
        <f t="shared" si="3"/>
        <v>#REF!</v>
      </c>
      <c r="F37" s="124" t="e">
        <f t="shared" si="3"/>
        <v>#REF!</v>
      </c>
      <c r="G37" s="124" t="e">
        <f t="shared" si="3"/>
        <v>#REF!</v>
      </c>
      <c r="H37" s="124" t="e">
        <f t="shared" si="3"/>
        <v>#REF!</v>
      </c>
      <c r="I37" s="124" t="e">
        <f t="shared" si="3"/>
        <v>#REF!</v>
      </c>
      <c r="J37" s="124" t="e">
        <f t="shared" si="3"/>
        <v>#REF!</v>
      </c>
      <c r="K37" s="124" t="e">
        <f t="shared" si="3"/>
        <v>#REF!</v>
      </c>
      <c r="L37" s="124" t="e">
        <f t="shared" si="3"/>
        <v>#REF!</v>
      </c>
      <c r="M37" s="124" t="e">
        <f t="shared" si="3"/>
        <v>#REF!</v>
      </c>
      <c r="N37" s="124" t="e">
        <f t="shared" si="3"/>
        <v>#REF!</v>
      </c>
      <c r="O37" s="124" t="e">
        <f t="shared" si="3"/>
        <v>#REF!</v>
      </c>
      <c r="P37" s="124" t="e">
        <f t="shared" si="3"/>
        <v>#REF!</v>
      </c>
      <c r="Q37" s="124" t="e">
        <f t="shared" si="3"/>
        <v>#REF!</v>
      </c>
      <c r="R37" s="124" t="e">
        <f t="shared" si="3"/>
        <v>#REF!</v>
      </c>
      <c r="S37" s="124" t="e">
        <f t="shared" si="3"/>
        <v>#REF!</v>
      </c>
      <c r="T37" s="124" t="e">
        <f t="shared" si="3"/>
        <v>#REF!</v>
      </c>
      <c r="U37" s="124" t="e">
        <f t="shared" si="3"/>
        <v>#REF!</v>
      </c>
      <c r="V37" s="124" t="e">
        <f t="shared" si="3"/>
        <v>#REF!</v>
      </c>
      <c r="W37" s="124" t="e">
        <f t="shared" si="3"/>
        <v>#REF!</v>
      </c>
      <c r="X37" s="124" t="e">
        <f t="shared" si="3"/>
        <v>#REF!</v>
      </c>
      <c r="Y37" s="124" t="e">
        <f t="shared" si="3"/>
        <v>#REF!</v>
      </c>
      <c r="Z37" s="124" t="e">
        <f t="shared" si="3"/>
        <v>#REF!</v>
      </c>
      <c r="AA37" s="124" t="e">
        <f t="shared" si="3"/>
        <v>#REF!</v>
      </c>
      <c r="AB37" s="124" t="e">
        <f t="shared" si="3"/>
        <v>#REF!</v>
      </c>
      <c r="AC37" s="124" t="e">
        <f t="shared" si="3"/>
        <v>#REF!</v>
      </c>
      <c r="AD37" s="124" t="e">
        <f t="shared" si="3"/>
        <v>#REF!</v>
      </c>
      <c r="AE37" s="124" t="e">
        <f t="shared" si="3"/>
        <v>#REF!</v>
      </c>
      <c r="AF37" s="124" t="e">
        <f t="shared" si="3"/>
        <v>#REF!</v>
      </c>
      <c r="AG37" s="124" t="e">
        <f t="shared" si="3"/>
        <v>#REF!</v>
      </c>
      <c r="AH37" s="124" t="e">
        <f t="shared" si="3"/>
        <v>#REF!</v>
      </c>
      <c r="AI37" s="124" t="e">
        <f t="shared" si="3"/>
        <v>#REF!</v>
      </c>
      <c r="AJ37" s="124" t="e">
        <f t="shared" si="3"/>
        <v>#REF!</v>
      </c>
      <c r="AK37" s="124" t="e">
        <f t="shared" si="3"/>
        <v>#REF!</v>
      </c>
      <c r="AL37" s="124" t="e">
        <f t="shared" si="3"/>
        <v>#REF!</v>
      </c>
      <c r="AM37" s="124" t="e">
        <f t="shared" si="3"/>
        <v>#REF!</v>
      </c>
      <c r="AN37" s="124" t="e">
        <f t="shared" si="3"/>
        <v>#REF!</v>
      </c>
      <c r="AO37" s="124" t="e">
        <f t="shared" si="3"/>
        <v>#REF!</v>
      </c>
      <c r="AP37" s="124" t="e">
        <f t="shared" si="3"/>
        <v>#REF!</v>
      </c>
      <c r="AQ37" s="124" t="e">
        <f t="shared" si="3"/>
        <v>#REF!</v>
      </c>
      <c r="AR37" s="124" t="e">
        <f t="shared" si="3"/>
        <v>#REF!</v>
      </c>
      <c r="AS37" s="124" t="e">
        <f t="shared" si="3"/>
        <v>#REF!</v>
      </c>
      <c r="AT37" s="124" t="e">
        <f t="shared" si="3"/>
        <v>#REF!</v>
      </c>
      <c r="AU37" s="124" t="e">
        <f t="shared" si="3"/>
        <v>#REF!</v>
      </c>
      <c r="AV37" s="124" t="e">
        <f t="shared" si="3"/>
        <v>#REF!</v>
      </c>
      <c r="AW37" s="124" t="e">
        <f t="shared" si="3"/>
        <v>#REF!</v>
      </c>
      <c r="AX37" s="124" t="e">
        <f t="shared" si="3"/>
        <v>#REF!</v>
      </c>
      <c r="AY37" s="124" t="e">
        <f t="shared" si="3"/>
        <v>#REF!</v>
      </c>
      <c r="AZ37" s="124" t="e">
        <f t="shared" si="3"/>
        <v>#REF!</v>
      </c>
    </row>
    <row r="38" spans="1:52" x14ac:dyDescent="0.2">
      <c r="A38" s="99">
        <v>2</v>
      </c>
      <c r="B38" s="124" t="e">
        <f t="shared" si="2"/>
        <v>#REF!</v>
      </c>
      <c r="C38" s="124" t="e">
        <f t="shared" si="3"/>
        <v>#REF!</v>
      </c>
      <c r="D38" s="124" t="e">
        <f t="shared" si="3"/>
        <v>#REF!</v>
      </c>
      <c r="E38" s="124" t="e">
        <f t="shared" si="3"/>
        <v>#REF!</v>
      </c>
      <c r="F38" s="124" t="e">
        <f t="shared" si="3"/>
        <v>#REF!</v>
      </c>
      <c r="G38" s="124" t="e">
        <f t="shared" si="3"/>
        <v>#REF!</v>
      </c>
      <c r="H38" s="124" t="e">
        <f t="shared" si="3"/>
        <v>#REF!</v>
      </c>
      <c r="I38" s="124" t="e">
        <f t="shared" si="3"/>
        <v>#REF!</v>
      </c>
      <c r="J38" s="124" t="e">
        <f t="shared" si="3"/>
        <v>#REF!</v>
      </c>
      <c r="K38" s="124" t="e">
        <f t="shared" si="3"/>
        <v>#REF!</v>
      </c>
      <c r="L38" s="124" t="e">
        <f t="shared" si="3"/>
        <v>#REF!</v>
      </c>
      <c r="M38" s="124" t="e">
        <f t="shared" si="3"/>
        <v>#REF!</v>
      </c>
      <c r="N38" s="124" t="e">
        <f t="shared" si="3"/>
        <v>#REF!</v>
      </c>
      <c r="O38" s="124" t="e">
        <f t="shared" si="3"/>
        <v>#REF!</v>
      </c>
      <c r="P38" s="124" t="e">
        <f t="shared" si="3"/>
        <v>#REF!</v>
      </c>
      <c r="Q38" s="124" t="e">
        <f t="shared" si="3"/>
        <v>#REF!</v>
      </c>
      <c r="R38" s="124" t="e">
        <f t="shared" si="3"/>
        <v>#REF!</v>
      </c>
      <c r="S38" s="124" t="e">
        <f t="shared" si="3"/>
        <v>#REF!</v>
      </c>
      <c r="T38" s="124" t="e">
        <f t="shared" si="3"/>
        <v>#REF!</v>
      </c>
      <c r="U38" s="124" t="e">
        <f t="shared" si="3"/>
        <v>#REF!</v>
      </c>
      <c r="V38" s="124" t="e">
        <f t="shared" si="3"/>
        <v>#REF!</v>
      </c>
      <c r="W38" s="124" t="e">
        <f t="shared" si="3"/>
        <v>#REF!</v>
      </c>
      <c r="X38" s="124" t="e">
        <f t="shared" si="3"/>
        <v>#REF!</v>
      </c>
      <c r="Y38" s="124" t="e">
        <f t="shared" si="3"/>
        <v>#REF!</v>
      </c>
      <c r="Z38" s="124" t="e">
        <f t="shared" si="3"/>
        <v>#REF!</v>
      </c>
      <c r="AA38" s="124" t="e">
        <f t="shared" si="3"/>
        <v>#REF!</v>
      </c>
      <c r="AB38" s="124" t="e">
        <f t="shared" si="3"/>
        <v>#REF!</v>
      </c>
      <c r="AC38" s="124" t="e">
        <f t="shared" si="3"/>
        <v>#REF!</v>
      </c>
      <c r="AD38" s="124" t="e">
        <f t="shared" si="3"/>
        <v>#REF!</v>
      </c>
      <c r="AE38" s="124" t="e">
        <f t="shared" si="3"/>
        <v>#REF!</v>
      </c>
      <c r="AF38" s="124" t="e">
        <f t="shared" si="3"/>
        <v>#REF!</v>
      </c>
      <c r="AG38" s="124" t="e">
        <f t="shared" si="3"/>
        <v>#REF!</v>
      </c>
      <c r="AH38" s="124" t="e">
        <f t="shared" si="3"/>
        <v>#REF!</v>
      </c>
      <c r="AI38" s="124" t="e">
        <f t="shared" si="3"/>
        <v>#REF!</v>
      </c>
      <c r="AJ38" s="124" t="e">
        <f t="shared" si="3"/>
        <v>#REF!</v>
      </c>
      <c r="AK38" s="124" t="e">
        <f t="shared" si="3"/>
        <v>#REF!</v>
      </c>
      <c r="AL38" s="124" t="e">
        <f t="shared" si="3"/>
        <v>#REF!</v>
      </c>
      <c r="AM38" s="124" t="e">
        <f t="shared" si="3"/>
        <v>#REF!</v>
      </c>
      <c r="AN38" s="124" t="e">
        <f t="shared" si="3"/>
        <v>#REF!</v>
      </c>
      <c r="AO38" s="124" t="e">
        <f t="shared" si="3"/>
        <v>#REF!</v>
      </c>
      <c r="AP38" s="124" t="e">
        <f t="shared" si="3"/>
        <v>#REF!</v>
      </c>
      <c r="AQ38" s="124" t="e">
        <f t="shared" si="3"/>
        <v>#REF!</v>
      </c>
      <c r="AR38" s="124" t="e">
        <f t="shared" si="3"/>
        <v>#REF!</v>
      </c>
      <c r="AS38" s="124" t="e">
        <f t="shared" si="3"/>
        <v>#REF!</v>
      </c>
      <c r="AT38" s="124" t="e">
        <f t="shared" si="3"/>
        <v>#REF!</v>
      </c>
      <c r="AU38" s="124" t="e">
        <f t="shared" si="3"/>
        <v>#REF!</v>
      </c>
      <c r="AV38" s="124" t="e">
        <f t="shared" si="3"/>
        <v>#REF!</v>
      </c>
      <c r="AW38" s="124" t="e">
        <f t="shared" si="3"/>
        <v>#REF!</v>
      </c>
      <c r="AX38" s="124" t="e">
        <f t="shared" si="3"/>
        <v>#REF!</v>
      </c>
      <c r="AY38" s="124" t="e">
        <f t="shared" si="3"/>
        <v>#REF!</v>
      </c>
      <c r="AZ38" s="124" t="e">
        <f t="shared" si="3"/>
        <v>#REF!</v>
      </c>
    </row>
    <row r="39" spans="1:52" x14ac:dyDescent="0.2">
      <c r="A39" s="97" t="s">
        <v>139</v>
      </c>
      <c r="B39" s="124"/>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c r="AY39" s="124"/>
      <c r="AZ39" s="124"/>
    </row>
    <row r="40" spans="1:52" x14ac:dyDescent="0.2">
      <c r="A40" s="98" t="s">
        <v>78</v>
      </c>
      <c r="B40" s="124" t="e">
        <f t="shared" si="2"/>
        <v>#REF!</v>
      </c>
      <c r="C40" s="124" t="e">
        <f t="shared" si="3"/>
        <v>#REF!</v>
      </c>
      <c r="D40" s="124" t="e">
        <f t="shared" si="3"/>
        <v>#REF!</v>
      </c>
      <c r="E40" s="124" t="e">
        <f t="shared" si="3"/>
        <v>#REF!</v>
      </c>
      <c r="F40" s="124" t="e">
        <f t="shared" si="3"/>
        <v>#REF!</v>
      </c>
      <c r="G40" s="124" t="e">
        <f t="shared" si="3"/>
        <v>#REF!</v>
      </c>
      <c r="H40" s="124" t="e">
        <f t="shared" si="3"/>
        <v>#REF!</v>
      </c>
      <c r="I40" s="124" t="e">
        <f t="shared" si="3"/>
        <v>#REF!</v>
      </c>
      <c r="J40" s="124" t="e">
        <f t="shared" si="3"/>
        <v>#REF!</v>
      </c>
      <c r="K40" s="124" t="e">
        <f t="shared" si="3"/>
        <v>#REF!</v>
      </c>
      <c r="L40" s="124" t="e">
        <f t="shared" si="3"/>
        <v>#REF!</v>
      </c>
      <c r="M40" s="124" t="e">
        <f t="shared" si="3"/>
        <v>#REF!</v>
      </c>
      <c r="N40" s="124" t="e">
        <f t="shared" si="3"/>
        <v>#REF!</v>
      </c>
      <c r="O40" s="124" t="e">
        <f t="shared" si="3"/>
        <v>#REF!</v>
      </c>
      <c r="P40" s="124" t="e">
        <f t="shared" si="3"/>
        <v>#REF!</v>
      </c>
      <c r="Q40" s="124" t="e">
        <f t="shared" si="3"/>
        <v>#REF!</v>
      </c>
      <c r="R40" s="124" t="e">
        <f t="shared" si="3"/>
        <v>#REF!</v>
      </c>
      <c r="S40" s="124" t="e">
        <f t="shared" si="3"/>
        <v>#REF!</v>
      </c>
      <c r="T40" s="124" t="e">
        <f t="shared" si="3"/>
        <v>#REF!</v>
      </c>
      <c r="U40" s="124" t="e">
        <f t="shared" si="3"/>
        <v>#REF!</v>
      </c>
      <c r="V40" s="124" t="e">
        <f t="shared" si="3"/>
        <v>#REF!</v>
      </c>
      <c r="W40" s="124" t="e">
        <f t="shared" si="3"/>
        <v>#REF!</v>
      </c>
      <c r="X40" s="124" t="e">
        <f t="shared" si="3"/>
        <v>#REF!</v>
      </c>
      <c r="Y40" s="124" t="e">
        <f t="shared" si="3"/>
        <v>#REF!</v>
      </c>
      <c r="Z40" s="124" t="e">
        <f t="shared" si="3"/>
        <v>#REF!</v>
      </c>
      <c r="AA40" s="124" t="e">
        <f t="shared" si="3"/>
        <v>#REF!</v>
      </c>
      <c r="AB40" s="124" t="e">
        <f t="shared" si="3"/>
        <v>#REF!</v>
      </c>
      <c r="AC40" s="124" t="e">
        <f t="shared" si="3"/>
        <v>#REF!</v>
      </c>
      <c r="AD40" s="124" t="e">
        <f t="shared" si="3"/>
        <v>#REF!</v>
      </c>
      <c r="AE40" s="124" t="e">
        <f t="shared" si="3"/>
        <v>#REF!</v>
      </c>
      <c r="AF40" s="124" t="e">
        <f t="shared" si="3"/>
        <v>#REF!</v>
      </c>
      <c r="AG40" s="124" t="e">
        <f t="shared" si="3"/>
        <v>#REF!</v>
      </c>
      <c r="AH40" s="124" t="e">
        <f t="shared" si="3"/>
        <v>#REF!</v>
      </c>
      <c r="AI40" s="124" t="e">
        <f t="shared" si="3"/>
        <v>#REF!</v>
      </c>
      <c r="AJ40" s="124" t="e">
        <f t="shared" si="3"/>
        <v>#REF!</v>
      </c>
      <c r="AK40" s="124" t="e">
        <f t="shared" si="3"/>
        <v>#REF!</v>
      </c>
      <c r="AL40" s="124" t="e">
        <f t="shared" si="3"/>
        <v>#REF!</v>
      </c>
      <c r="AM40" s="124" t="e">
        <f t="shared" si="3"/>
        <v>#REF!</v>
      </c>
      <c r="AN40" s="124" t="e">
        <f t="shared" si="3"/>
        <v>#REF!</v>
      </c>
      <c r="AO40" s="124" t="e">
        <f t="shared" si="3"/>
        <v>#REF!</v>
      </c>
      <c r="AP40" s="124" t="e">
        <f t="shared" si="3"/>
        <v>#REF!</v>
      </c>
      <c r="AQ40" s="124" t="e">
        <f t="shared" si="3"/>
        <v>#REF!</v>
      </c>
      <c r="AR40" s="124" t="e">
        <f t="shared" si="3"/>
        <v>#REF!</v>
      </c>
      <c r="AS40" s="124" t="e">
        <f t="shared" si="3"/>
        <v>#REF!</v>
      </c>
      <c r="AT40" s="124" t="e">
        <f t="shared" si="3"/>
        <v>#REF!</v>
      </c>
      <c r="AU40" s="124" t="e">
        <f t="shared" si="3"/>
        <v>#REF!</v>
      </c>
      <c r="AV40" s="124" t="e">
        <f t="shared" si="3"/>
        <v>#REF!</v>
      </c>
      <c r="AW40" s="124" t="e">
        <f t="shared" si="3"/>
        <v>#REF!</v>
      </c>
      <c r="AX40" s="124" t="e">
        <f t="shared" si="3"/>
        <v>#REF!</v>
      </c>
      <c r="AY40" s="124" t="e">
        <f t="shared" si="3"/>
        <v>#REF!</v>
      </c>
      <c r="AZ40" s="124" t="e">
        <f t="shared" si="3"/>
        <v>#REF!</v>
      </c>
    </row>
    <row r="41" spans="1:52" x14ac:dyDescent="0.2">
      <c r="A41" s="97" t="s">
        <v>138</v>
      </c>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24"/>
      <c r="AZ41" s="124"/>
    </row>
    <row r="42" spans="1:52" x14ac:dyDescent="0.2">
      <c r="A42" s="98" t="s">
        <v>67</v>
      </c>
      <c r="B42" s="124" t="e">
        <f t="shared" si="2"/>
        <v>#REF!</v>
      </c>
      <c r="C42" s="124" t="e">
        <f t="shared" si="3"/>
        <v>#REF!</v>
      </c>
      <c r="D42" s="124" t="e">
        <f t="shared" si="3"/>
        <v>#REF!</v>
      </c>
      <c r="E42" s="124" t="e">
        <f t="shared" si="3"/>
        <v>#REF!</v>
      </c>
      <c r="F42" s="124" t="e">
        <f t="shared" si="3"/>
        <v>#REF!</v>
      </c>
      <c r="G42" s="124" t="e">
        <f t="shared" si="3"/>
        <v>#REF!</v>
      </c>
      <c r="H42" s="124" t="e">
        <f t="shared" si="3"/>
        <v>#REF!</v>
      </c>
      <c r="I42" s="124" t="e">
        <f t="shared" si="3"/>
        <v>#REF!</v>
      </c>
      <c r="J42" s="124" t="e">
        <f t="shared" si="3"/>
        <v>#REF!</v>
      </c>
      <c r="K42" s="124" t="e">
        <f t="shared" si="3"/>
        <v>#REF!</v>
      </c>
      <c r="L42" s="124" t="e">
        <f t="shared" si="3"/>
        <v>#REF!</v>
      </c>
      <c r="M42" s="124" t="e">
        <f t="shared" si="3"/>
        <v>#REF!</v>
      </c>
      <c r="N42" s="124" t="e">
        <f t="shared" si="3"/>
        <v>#REF!</v>
      </c>
      <c r="O42" s="124" t="e">
        <f t="shared" si="3"/>
        <v>#REF!</v>
      </c>
      <c r="P42" s="124" t="e">
        <f t="shared" si="3"/>
        <v>#REF!</v>
      </c>
      <c r="Q42" s="124" t="e">
        <f t="shared" si="3"/>
        <v>#REF!</v>
      </c>
      <c r="R42" s="124" t="e">
        <f t="shared" si="3"/>
        <v>#REF!</v>
      </c>
      <c r="S42" s="124" t="e">
        <f t="shared" si="3"/>
        <v>#REF!</v>
      </c>
      <c r="T42" s="124" t="e">
        <f t="shared" si="3"/>
        <v>#REF!</v>
      </c>
      <c r="U42" s="124" t="e">
        <f t="shared" si="3"/>
        <v>#REF!</v>
      </c>
      <c r="V42" s="124" t="e">
        <f t="shared" si="3"/>
        <v>#REF!</v>
      </c>
      <c r="W42" s="124" t="e">
        <f t="shared" si="3"/>
        <v>#REF!</v>
      </c>
      <c r="X42" s="124" t="e">
        <f t="shared" si="3"/>
        <v>#REF!</v>
      </c>
      <c r="Y42" s="124" t="e">
        <f t="shared" si="3"/>
        <v>#REF!</v>
      </c>
      <c r="Z42" s="124" t="e">
        <f t="shared" si="3"/>
        <v>#REF!</v>
      </c>
      <c r="AA42" s="124" t="e">
        <f t="shared" si="3"/>
        <v>#REF!</v>
      </c>
      <c r="AB42" s="124" t="e">
        <f t="shared" si="3"/>
        <v>#REF!</v>
      </c>
      <c r="AC42" s="124" t="e">
        <f t="shared" si="3"/>
        <v>#REF!</v>
      </c>
      <c r="AD42" s="124" t="e">
        <f t="shared" si="3"/>
        <v>#REF!</v>
      </c>
      <c r="AE42" s="124" t="e">
        <f t="shared" si="3"/>
        <v>#REF!</v>
      </c>
      <c r="AF42" s="124" t="e">
        <f t="shared" si="3"/>
        <v>#REF!</v>
      </c>
      <c r="AG42" s="124" t="e">
        <f t="shared" si="3"/>
        <v>#REF!</v>
      </c>
      <c r="AH42" s="124" t="e">
        <f t="shared" si="3"/>
        <v>#REF!</v>
      </c>
      <c r="AI42" s="124" t="e">
        <f t="shared" si="3"/>
        <v>#REF!</v>
      </c>
      <c r="AJ42" s="124" t="e">
        <f t="shared" si="3"/>
        <v>#REF!</v>
      </c>
      <c r="AK42" s="124" t="e">
        <f t="shared" si="3"/>
        <v>#REF!</v>
      </c>
      <c r="AL42" s="124" t="e">
        <f t="shared" si="3"/>
        <v>#REF!</v>
      </c>
      <c r="AM42" s="124" t="e">
        <f t="shared" si="3"/>
        <v>#REF!</v>
      </c>
      <c r="AN42" s="124" t="e">
        <f t="shared" si="3"/>
        <v>#REF!</v>
      </c>
      <c r="AO42" s="124" t="e">
        <f t="shared" si="3"/>
        <v>#REF!</v>
      </c>
      <c r="AP42" s="124" t="e">
        <f t="shared" si="3"/>
        <v>#REF!</v>
      </c>
      <c r="AQ42" s="124" t="e">
        <f t="shared" si="3"/>
        <v>#REF!</v>
      </c>
      <c r="AR42" s="124" t="e">
        <f t="shared" si="3"/>
        <v>#REF!</v>
      </c>
      <c r="AS42" s="124" t="e">
        <f t="shared" si="3"/>
        <v>#REF!</v>
      </c>
      <c r="AT42" s="124" t="e">
        <f t="shared" si="3"/>
        <v>#REF!</v>
      </c>
      <c r="AU42" s="124" t="e">
        <f t="shared" si="3"/>
        <v>#REF!</v>
      </c>
      <c r="AV42" s="124" t="e">
        <f t="shared" si="3"/>
        <v>#REF!</v>
      </c>
      <c r="AW42" s="124" t="e">
        <f t="shared" si="3"/>
        <v>#REF!</v>
      </c>
      <c r="AX42" s="124" t="e">
        <f t="shared" si="3"/>
        <v>#REF!</v>
      </c>
      <c r="AY42" s="124" t="e">
        <f t="shared" si="3"/>
        <v>#REF!</v>
      </c>
      <c r="AZ42" s="124" t="e">
        <f t="shared" si="3"/>
        <v>#REF!</v>
      </c>
    </row>
    <row r="43" spans="1:52" x14ac:dyDescent="0.2">
      <c r="A43" s="158"/>
      <c r="B43" s="125"/>
      <c r="C43" s="125"/>
      <c r="D43" s="125"/>
      <c r="E43" s="125"/>
      <c r="F43" s="125"/>
      <c r="G43" s="125"/>
      <c r="H43" s="125"/>
      <c r="I43" s="125"/>
      <c r="J43" s="125"/>
      <c r="K43" s="125"/>
      <c r="L43" s="125"/>
      <c r="M43" s="125"/>
      <c r="N43" s="125"/>
      <c r="O43" s="125"/>
      <c r="P43" s="125"/>
      <c r="Q43" s="125"/>
      <c r="R43" s="125"/>
      <c r="S43" s="125"/>
      <c r="T43" s="125"/>
      <c r="U43" s="125"/>
      <c r="V43" s="125"/>
    </row>
    <row r="44" spans="1:52" ht="10.35" customHeight="1" thickBot="1" x14ac:dyDescent="0.25">
      <c r="A44" s="82"/>
      <c r="B44" s="171"/>
      <c r="C44" s="171"/>
      <c r="D44" s="171"/>
      <c r="E44" s="171"/>
      <c r="F44" s="171"/>
      <c r="G44" s="171"/>
      <c r="H44" s="171"/>
      <c r="I44" s="171"/>
      <c r="J44" s="171"/>
      <c r="K44" s="171"/>
      <c r="L44" s="171"/>
      <c r="M44" s="171"/>
      <c r="N44" s="171"/>
      <c r="O44" s="171"/>
      <c r="P44" s="171"/>
      <c r="Q44" s="171"/>
      <c r="R44" s="171"/>
      <c r="S44" s="171"/>
      <c r="T44" s="171"/>
      <c r="U44" s="171"/>
      <c r="V44" s="171"/>
    </row>
    <row r="45" spans="1:52" ht="12.75" thickBot="1" x14ac:dyDescent="0.25">
      <c r="A45" s="160" t="s">
        <v>128</v>
      </c>
    </row>
    <row r="46" spans="1:52" x14ac:dyDescent="0.2">
      <c r="A46" s="92" t="s">
        <v>129</v>
      </c>
    </row>
    <row r="47" spans="1:52" x14ac:dyDescent="0.2">
      <c r="A47" s="92" t="s">
        <v>130</v>
      </c>
    </row>
    <row r="48" spans="1:52" ht="12" customHeight="1" x14ac:dyDescent="0.2">
      <c r="A48" s="108" t="s">
        <v>131</v>
      </c>
    </row>
    <row r="49" spans="1:1" x14ac:dyDescent="0.2">
      <c r="A49" s="204" t="s">
        <v>244</v>
      </c>
    </row>
    <row r="50" spans="1:1" ht="11.45" customHeight="1" x14ac:dyDescent="0.2">
      <c r="A50" s="82"/>
    </row>
    <row r="51" spans="1:1" x14ac:dyDescent="0.2">
      <c r="A51" s="172" t="s">
        <v>143</v>
      </c>
    </row>
    <row r="52" spans="1:1" x14ac:dyDescent="0.2">
      <c r="A52" s="82" t="s">
        <v>188</v>
      </c>
    </row>
    <row r="53" spans="1:1" ht="12.75" thickBot="1" x14ac:dyDescent="0.25">
      <c r="A53" s="20"/>
    </row>
    <row r="54" spans="1:1" ht="12.75" thickBot="1" x14ac:dyDescent="0.25">
      <c r="A54" s="162" t="s">
        <v>133</v>
      </c>
    </row>
    <row r="55" spans="1:1" ht="48" x14ac:dyDescent="0.2">
      <c r="A55" s="135" t="s">
        <v>165</v>
      </c>
    </row>
  </sheetData>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A1:C34"/>
  <sheetViews>
    <sheetView zoomScaleNormal="100" workbookViewId="0">
      <pane xSplit="1" topLeftCell="B1" activePane="topRight" state="frozen"/>
      <selection pane="topRight" activeCell="C21" sqref="C21"/>
    </sheetView>
  </sheetViews>
  <sheetFormatPr defaultColWidth="9" defaultRowHeight="12" x14ac:dyDescent="0.2"/>
  <cols>
    <col min="1" max="1" width="80.5703125" style="65" customWidth="1"/>
    <col min="2" max="16384" width="9" style="65"/>
  </cols>
  <sheetData>
    <row r="1" spans="1:3" ht="11.45" customHeight="1" x14ac:dyDescent="0.2">
      <c r="A1" s="94" t="s">
        <v>134</v>
      </c>
    </row>
    <row r="2" spans="1:3" ht="11.45" customHeight="1" x14ac:dyDescent="0.2">
      <c r="A2" s="136" t="s">
        <v>189</v>
      </c>
    </row>
    <row r="3" spans="1:3" ht="11.45" customHeight="1" x14ac:dyDescent="0.2">
      <c r="A3" s="136"/>
    </row>
    <row r="4" spans="1:3" ht="11.45" customHeight="1" x14ac:dyDescent="0.2">
      <c r="A4" s="136" t="s">
        <v>125</v>
      </c>
      <c r="B4" s="194" t="e">
        <f>'C завтраками| Bed and breakfast'!#REF!</f>
        <v>#REF!</v>
      </c>
      <c r="C4" s="194" t="e">
        <f>'C завтраками| Bed and breakfast'!#REF!</f>
        <v>#REF!</v>
      </c>
    </row>
    <row r="5" spans="1:3" s="34" customFormat="1" ht="21.6" customHeight="1" x14ac:dyDescent="0.2">
      <c r="A5" s="67" t="s">
        <v>124</v>
      </c>
      <c r="B5" s="196" t="e">
        <f>'C завтраками| Bed and breakfast'!#REF!</f>
        <v>#REF!</v>
      </c>
      <c r="C5" s="196" t="e">
        <f>'C завтраками| Bed and breakfast'!#REF!</f>
        <v>#REF!</v>
      </c>
    </row>
    <row r="6" spans="1:3" x14ac:dyDescent="0.2">
      <c r="A6" s="74" t="s">
        <v>148</v>
      </c>
    </row>
    <row r="7" spans="1:3" x14ac:dyDescent="0.2">
      <c r="A7" s="75">
        <v>1</v>
      </c>
      <c r="B7" s="124" t="e">
        <f>'C завтраками| Bed and breakfast'!#REF!*0.9</f>
        <v>#REF!</v>
      </c>
      <c r="C7" s="124" t="e">
        <f>'C завтраками| Bed and breakfast'!#REF!*0.9</f>
        <v>#REF!</v>
      </c>
    </row>
    <row r="8" spans="1:3" x14ac:dyDescent="0.2">
      <c r="A8" s="75">
        <v>2</v>
      </c>
      <c r="B8" s="124" t="e">
        <f>'C завтраками| Bed and breakfast'!#REF!*0.9</f>
        <v>#REF!</v>
      </c>
      <c r="C8" s="124" t="e">
        <f>'C завтраками| Bed and breakfast'!#REF!*0.9</f>
        <v>#REF!</v>
      </c>
    </row>
    <row r="9" spans="1:3" x14ac:dyDescent="0.2">
      <c r="A9" s="74" t="s">
        <v>149</v>
      </c>
      <c r="B9" s="124"/>
      <c r="C9" s="124"/>
    </row>
    <row r="10" spans="1:3" x14ac:dyDescent="0.2">
      <c r="A10" s="75">
        <v>1</v>
      </c>
      <c r="B10" s="124" t="e">
        <f>'C завтраками| Bed and breakfast'!#REF!*0.9</f>
        <v>#REF!</v>
      </c>
      <c r="C10" s="124" t="e">
        <f>'C завтраками| Bed and breakfast'!#REF!*0.9</f>
        <v>#REF!</v>
      </c>
    </row>
    <row r="11" spans="1:3" x14ac:dyDescent="0.2">
      <c r="A11" s="75">
        <v>2</v>
      </c>
      <c r="B11" s="124" t="e">
        <f>'C завтраками| Bed and breakfast'!#REF!*0.9</f>
        <v>#REF!</v>
      </c>
      <c r="C11" s="124" t="e">
        <f>'C завтраками| Bed and breakfast'!#REF!*0.9</f>
        <v>#REF!</v>
      </c>
    </row>
    <row r="12" spans="1:3" x14ac:dyDescent="0.2">
      <c r="A12" s="97" t="s">
        <v>135</v>
      </c>
      <c r="B12" s="124"/>
      <c r="C12" s="124"/>
    </row>
    <row r="13" spans="1:3" x14ac:dyDescent="0.2">
      <c r="A13" s="98">
        <v>1</v>
      </c>
      <c r="B13" s="124" t="e">
        <f>'C завтраками| Bed and breakfast'!#REF!*0.9</f>
        <v>#REF!</v>
      </c>
      <c r="C13" s="124" t="e">
        <f>'C завтраками| Bed and breakfast'!#REF!*0.9</f>
        <v>#REF!</v>
      </c>
    </row>
    <row r="14" spans="1:3" x14ac:dyDescent="0.2">
      <c r="A14" s="98">
        <v>2</v>
      </c>
      <c r="B14" s="124" t="e">
        <f>'C завтраками| Bed and breakfast'!#REF!*0.9</f>
        <v>#REF!</v>
      </c>
      <c r="C14" s="124" t="e">
        <f>'C завтраками| Bed and breakfast'!#REF!*0.9</f>
        <v>#REF!</v>
      </c>
    </row>
    <row r="15" spans="1:3" x14ac:dyDescent="0.2">
      <c r="A15" s="97" t="s">
        <v>137</v>
      </c>
      <c r="B15" s="124"/>
      <c r="C15" s="124"/>
    </row>
    <row r="16" spans="1:3" x14ac:dyDescent="0.2">
      <c r="A16" s="98">
        <v>1</v>
      </c>
      <c r="B16" s="124" t="e">
        <f>'C завтраками| Bed and breakfast'!#REF!*0.9</f>
        <v>#REF!</v>
      </c>
      <c r="C16" s="124" t="e">
        <f>'C завтраками| Bed and breakfast'!#REF!*0.9</f>
        <v>#REF!</v>
      </c>
    </row>
    <row r="17" spans="1:3" x14ac:dyDescent="0.2">
      <c r="A17" s="98">
        <v>2</v>
      </c>
      <c r="B17" s="124" t="e">
        <f>'C завтраками| Bed and breakfast'!#REF!*0.9</f>
        <v>#REF!</v>
      </c>
      <c r="C17" s="124" t="e">
        <f>'C завтраками| Bed and breakfast'!#REF!*0.9</f>
        <v>#REF!</v>
      </c>
    </row>
    <row r="18" spans="1:3" x14ac:dyDescent="0.2">
      <c r="A18" s="97" t="s">
        <v>139</v>
      </c>
      <c r="B18" s="124"/>
      <c r="C18" s="124"/>
    </row>
    <row r="19" spans="1:3" x14ac:dyDescent="0.2">
      <c r="A19" s="98" t="s">
        <v>78</v>
      </c>
      <c r="B19" s="124" t="e">
        <f>'C завтраками| Bed and breakfast'!#REF!*0.9</f>
        <v>#REF!</v>
      </c>
      <c r="C19" s="124" t="e">
        <f>'C завтраками| Bed and breakfast'!#REF!*0.9</f>
        <v>#REF!</v>
      </c>
    </row>
    <row r="20" spans="1:3" x14ac:dyDescent="0.2">
      <c r="A20" s="97" t="s">
        <v>138</v>
      </c>
      <c r="B20" s="124"/>
      <c r="C20" s="124"/>
    </row>
    <row r="21" spans="1:3" x14ac:dyDescent="0.2">
      <c r="A21" s="98" t="s">
        <v>67</v>
      </c>
      <c r="B21" s="124" t="e">
        <f>'C завтраками| Bed and breakfast'!#REF!*0.9</f>
        <v>#REF!</v>
      </c>
      <c r="C21" s="124" t="e">
        <f>'C завтраками| Bed and breakfast'!#REF!*0.9</f>
        <v>#REF!</v>
      </c>
    </row>
    <row r="22" spans="1:3" x14ac:dyDescent="0.2">
      <c r="A22" s="158"/>
    </row>
    <row r="23" spans="1:3" ht="12.75" thickBot="1" x14ac:dyDescent="0.25">
      <c r="A23" s="158"/>
    </row>
    <row r="24" spans="1:3" ht="12.75" thickBot="1" x14ac:dyDescent="0.25">
      <c r="A24" s="160" t="s">
        <v>128</v>
      </c>
    </row>
    <row r="25" spans="1:3" x14ac:dyDescent="0.2">
      <c r="A25" s="92" t="s">
        <v>129</v>
      </c>
    </row>
    <row r="26" spans="1:3" x14ac:dyDescent="0.2">
      <c r="A26" s="92" t="s">
        <v>130</v>
      </c>
    </row>
    <row r="27" spans="1:3" ht="12" customHeight="1" x14ac:dyDescent="0.2">
      <c r="A27" s="108" t="s">
        <v>131</v>
      </c>
    </row>
    <row r="28" spans="1:3" x14ac:dyDescent="0.2">
      <c r="A28" s="92" t="s">
        <v>247</v>
      </c>
    </row>
    <row r="29" spans="1:3" ht="11.45" customHeight="1" x14ac:dyDescent="0.2">
      <c r="A29" s="82"/>
    </row>
    <row r="30" spans="1:3" x14ac:dyDescent="0.2">
      <c r="A30" s="172" t="s">
        <v>143</v>
      </c>
    </row>
    <row r="31" spans="1:3" x14ac:dyDescent="0.2">
      <c r="A31" s="82" t="s">
        <v>188</v>
      </c>
    </row>
    <row r="32" spans="1:3" ht="12.75" thickBot="1" x14ac:dyDescent="0.25">
      <c r="A32" s="20"/>
    </row>
    <row r="33" spans="1:1" ht="12.75" thickBot="1" x14ac:dyDescent="0.25">
      <c r="A33" s="162" t="s">
        <v>133</v>
      </c>
    </row>
    <row r="34" spans="1:1" ht="48" x14ac:dyDescent="0.2">
      <c r="A34" s="135" t="s">
        <v>165</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22"/>
  <sheetViews>
    <sheetView zoomScaleNormal="100" workbookViewId="0"/>
  </sheetViews>
  <sheetFormatPr defaultColWidth="9" defaultRowHeight="12.75" x14ac:dyDescent="0.2"/>
  <cols>
    <col min="1" max="1" width="31.5703125" style="1" customWidth="1"/>
    <col min="2" max="2" width="27.140625" style="1" customWidth="1"/>
    <col min="3" max="3" width="10.5703125" style="1" bestFit="1" customWidth="1"/>
    <col min="4" max="4" width="11.5703125" style="1" customWidth="1"/>
    <col min="5" max="16384" width="9" style="1"/>
  </cols>
  <sheetData>
    <row r="1" spans="1:4" x14ac:dyDescent="0.2">
      <c r="A1" s="20" t="s">
        <v>31</v>
      </c>
      <c r="B1" s="8"/>
      <c r="C1" s="8"/>
      <c r="D1" s="8"/>
    </row>
    <row r="2" spans="1:4" x14ac:dyDescent="0.2">
      <c r="A2" s="3" t="s">
        <v>16</v>
      </c>
      <c r="B2" s="23" t="s">
        <v>43</v>
      </c>
      <c r="C2" s="5"/>
      <c r="D2" s="5"/>
    </row>
    <row r="3" spans="1:4" x14ac:dyDescent="0.2">
      <c r="A3" s="12" t="s">
        <v>32</v>
      </c>
      <c r="B3" s="3"/>
      <c r="C3" s="4"/>
      <c r="D3" s="4"/>
    </row>
    <row r="4" spans="1:4" x14ac:dyDescent="0.2">
      <c r="A4" s="22" t="s">
        <v>42</v>
      </c>
      <c r="B4" s="3">
        <v>4500</v>
      </c>
      <c r="C4" s="4"/>
      <c r="D4" s="4"/>
    </row>
    <row r="5" spans="1:4" x14ac:dyDescent="0.2">
      <c r="A5" s="3" t="s">
        <v>40</v>
      </c>
      <c r="B5" s="24">
        <v>4500</v>
      </c>
      <c r="C5" s="4"/>
      <c r="D5" s="4"/>
    </row>
    <row r="6" spans="1:4" x14ac:dyDescent="0.2">
      <c r="A6" s="3" t="s">
        <v>44</v>
      </c>
      <c r="B6" s="24">
        <v>4500</v>
      </c>
      <c r="C6" s="4"/>
      <c r="D6" s="4"/>
    </row>
    <row r="7" spans="1:4" x14ac:dyDescent="0.2">
      <c r="C7" s="4"/>
      <c r="D7" s="4"/>
    </row>
    <row r="8" spans="1:4" x14ac:dyDescent="0.2">
      <c r="C8" s="4"/>
      <c r="D8" s="4"/>
    </row>
    <row r="9" spans="1:4" x14ac:dyDescent="0.2">
      <c r="A9" s="20" t="s">
        <v>31</v>
      </c>
      <c r="B9" s="2"/>
      <c r="C9" s="4"/>
      <c r="D9" s="4"/>
    </row>
    <row r="10" spans="1:4" x14ac:dyDescent="0.2">
      <c r="A10" s="3" t="s">
        <v>16</v>
      </c>
      <c r="B10" s="23" t="s">
        <v>43</v>
      </c>
      <c r="C10" s="4"/>
      <c r="D10" s="4"/>
    </row>
    <row r="11" spans="1:4" x14ac:dyDescent="0.2">
      <c r="A11" s="12" t="s">
        <v>33</v>
      </c>
      <c r="B11" s="3"/>
      <c r="C11" s="4"/>
      <c r="D11" s="4"/>
    </row>
    <row r="12" spans="1:4" x14ac:dyDescent="0.2">
      <c r="A12" s="22" t="s">
        <v>42</v>
      </c>
      <c r="B12" s="3">
        <v>4500</v>
      </c>
      <c r="C12" s="4"/>
      <c r="D12" s="4"/>
    </row>
    <row r="13" spans="1:4" x14ac:dyDescent="0.2">
      <c r="A13" s="3" t="s">
        <v>40</v>
      </c>
      <c r="B13" s="24">
        <v>4500</v>
      </c>
      <c r="C13" s="4"/>
      <c r="D13" s="4"/>
    </row>
    <row r="14" spans="1:4" x14ac:dyDescent="0.2">
      <c r="A14" s="3" t="s">
        <v>44</v>
      </c>
      <c r="B14" s="24">
        <v>4500</v>
      </c>
      <c r="C14" s="4"/>
      <c r="D14" s="4"/>
    </row>
    <row r="15" spans="1:4" ht="18" customHeight="1" x14ac:dyDescent="0.2">
      <c r="A15" s="20"/>
      <c r="C15" s="5"/>
      <c r="D15" s="5"/>
    </row>
    <row r="16" spans="1:4" x14ac:dyDescent="0.2">
      <c r="A16" s="20"/>
      <c r="C16" s="4"/>
      <c r="D16" s="4"/>
    </row>
    <row r="17" spans="1:4" x14ac:dyDescent="0.2">
      <c r="A17" s="20" t="s">
        <v>31</v>
      </c>
      <c r="B17" s="2"/>
      <c r="C17" s="4"/>
      <c r="D17" s="4"/>
    </row>
    <row r="18" spans="1:4" x14ac:dyDescent="0.2">
      <c r="A18" s="3" t="s">
        <v>16</v>
      </c>
      <c r="B18" s="23" t="s">
        <v>43</v>
      </c>
      <c r="C18" s="4"/>
      <c r="D18" s="4"/>
    </row>
    <row r="19" spans="1:4" x14ac:dyDescent="0.2">
      <c r="A19" s="12" t="s">
        <v>34</v>
      </c>
      <c r="B19" s="3"/>
      <c r="C19" s="4"/>
      <c r="D19" s="4"/>
    </row>
    <row r="20" spans="1:4" x14ac:dyDescent="0.2">
      <c r="A20" s="22" t="s">
        <v>42</v>
      </c>
      <c r="B20" s="3">
        <v>6000</v>
      </c>
      <c r="C20" s="4"/>
      <c r="D20" s="4"/>
    </row>
    <row r="21" spans="1:4" x14ac:dyDescent="0.2">
      <c r="A21" s="3" t="s">
        <v>40</v>
      </c>
      <c r="B21" s="24">
        <v>6000</v>
      </c>
      <c r="C21" s="4"/>
      <c r="D21" s="4"/>
    </row>
    <row r="22" spans="1:4" x14ac:dyDescent="0.2">
      <c r="A22" s="3" t="s">
        <v>44</v>
      </c>
      <c r="B22" s="24">
        <v>6000</v>
      </c>
      <c r="C22" s="4"/>
      <c r="D22" s="4"/>
    </row>
  </sheetData>
  <pageMargins left="0.75" right="0.75" top="1" bottom="1" header="0.5" footer="0.5"/>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55"/>
  <sheetViews>
    <sheetView topLeftCell="A16" zoomScaleNormal="100" workbookViewId="0">
      <pane xSplit="1" topLeftCell="B1" activePane="topRight" state="frozen"/>
      <selection pane="topRight" activeCell="B25" sqref="B25:Z26"/>
    </sheetView>
  </sheetViews>
  <sheetFormatPr defaultColWidth="9" defaultRowHeight="12" x14ac:dyDescent="0.2"/>
  <cols>
    <col min="1" max="1" width="80.5703125" style="65" customWidth="1"/>
    <col min="2" max="16384" width="9" style="65"/>
  </cols>
  <sheetData>
    <row r="1" spans="1:26" ht="11.45" customHeight="1" x14ac:dyDescent="0.2">
      <c r="A1" s="94" t="s">
        <v>134</v>
      </c>
    </row>
    <row r="2" spans="1:26" ht="11.45" customHeight="1" x14ac:dyDescent="0.2">
      <c r="A2" s="136" t="s">
        <v>189</v>
      </c>
    </row>
    <row r="3" spans="1:26" ht="11.45" customHeight="1" x14ac:dyDescent="0.2">
      <c r="A3" s="136"/>
    </row>
    <row r="4" spans="1:26" ht="11.45" customHeight="1" x14ac:dyDescent="0.2">
      <c r="A4" s="136" t="s">
        <v>125</v>
      </c>
      <c r="B4" s="123" t="e">
        <f>'РБ ВВ 10(2023) |FIT15'!#REF!</f>
        <v>#REF!</v>
      </c>
      <c r="C4" s="123" t="e">
        <f>'РБ ВВ 10(2023) |FIT15'!#REF!</f>
        <v>#REF!</v>
      </c>
      <c r="D4" s="123" t="e">
        <f>'РБ ВВ 10(2023) |FIT15'!#REF!</f>
        <v>#REF!</v>
      </c>
      <c r="E4" s="123" t="e">
        <f>'РБ ВВ 10(2023) |FIT15'!#REF!</f>
        <v>#REF!</v>
      </c>
      <c r="F4" s="123" t="e">
        <f>'РБ ВВ 10(2023) |FIT15'!#REF!</f>
        <v>#REF!</v>
      </c>
      <c r="G4" s="123" t="e">
        <f>'РБ ВВ 10(2023) |FIT15'!#REF!</f>
        <v>#REF!</v>
      </c>
      <c r="H4" s="123" t="e">
        <f>'РБ ВВ 10(2023) |FIT15'!#REF!</f>
        <v>#REF!</v>
      </c>
      <c r="I4" s="123" t="e">
        <f>'РБ ВВ 10(2023) |FIT15'!#REF!</f>
        <v>#REF!</v>
      </c>
      <c r="J4" s="123" t="e">
        <f>'РБ ВВ 10(2023) |FIT15'!#REF!</f>
        <v>#REF!</v>
      </c>
      <c r="K4" s="123" t="e">
        <f>'РБ ВВ 10(2023) |FIT15'!#REF!</f>
        <v>#REF!</v>
      </c>
      <c r="L4" s="123" t="e">
        <f>'РБ ВВ 10(2023) |FIT15'!#REF!</f>
        <v>#REF!</v>
      </c>
      <c r="M4" s="123" t="e">
        <f>'РБ ВВ 10(2023) |FIT15'!#REF!</f>
        <v>#REF!</v>
      </c>
      <c r="N4" s="123" t="e">
        <f>'РБ ВВ 10(2023) |FIT15'!#REF!</f>
        <v>#REF!</v>
      </c>
      <c r="O4" s="123" t="e">
        <f>'РБ ВВ 10(2023) |FIT15'!#REF!</f>
        <v>#REF!</v>
      </c>
      <c r="P4" s="123" t="e">
        <f>'РБ ВВ 10(2023) |FIT15'!#REF!</f>
        <v>#REF!</v>
      </c>
      <c r="Q4" s="123" t="e">
        <f>'РБ ВВ 10(2023) |FIT15'!#REF!</f>
        <v>#REF!</v>
      </c>
      <c r="R4" s="123" t="e">
        <f>'РБ ВВ 10(2023) |FIT15'!#REF!</f>
        <v>#REF!</v>
      </c>
      <c r="S4" s="123" t="e">
        <f>'РБ ВВ 10(2023) |FIT15'!#REF!</f>
        <v>#REF!</v>
      </c>
      <c r="T4" s="123" t="e">
        <f>'РБ ВВ 10(2023) |FIT15'!#REF!</f>
        <v>#REF!</v>
      </c>
      <c r="U4" s="123" t="e">
        <f>'РБ ВВ 10(2023) |FIT15'!#REF!</f>
        <v>#REF!</v>
      </c>
      <c r="V4" s="123" t="e">
        <f>'РБ ВВ 10(2023) |FIT15'!#REF!</f>
        <v>#REF!</v>
      </c>
      <c r="W4" s="123" t="e">
        <f>'РБ ВВ 10(2023) |FIT15'!#REF!</f>
        <v>#REF!</v>
      </c>
      <c r="X4" s="123" t="e">
        <f>'РБ ВВ 10(2023) |FIT15'!#REF!</f>
        <v>#REF!</v>
      </c>
      <c r="Y4" s="123" t="e">
        <f>'РБ ВВ 10(2023) |FIT15'!#REF!</f>
        <v>#REF!</v>
      </c>
      <c r="Z4" s="123" t="e">
        <f>'РБ ВВ 10(2023) |FIT15'!#REF!</f>
        <v>#REF!</v>
      </c>
    </row>
    <row r="5" spans="1:26" s="34" customFormat="1" ht="21.6" customHeight="1" x14ac:dyDescent="0.2">
      <c r="A5" s="67" t="s">
        <v>124</v>
      </c>
      <c r="B5" s="123" t="e">
        <f>'РБ ВВ 10(2023) |FIT15'!#REF!</f>
        <v>#REF!</v>
      </c>
      <c r="C5" s="123" t="e">
        <f>'РБ ВВ 10(2023) |FIT15'!#REF!</f>
        <v>#REF!</v>
      </c>
      <c r="D5" s="123" t="e">
        <f>'РБ ВВ 10(2023) |FIT15'!#REF!</f>
        <v>#REF!</v>
      </c>
      <c r="E5" s="123" t="e">
        <f>'РБ ВВ 10(2023) |FIT15'!#REF!</f>
        <v>#REF!</v>
      </c>
      <c r="F5" s="123" t="e">
        <f>'РБ ВВ 10(2023) |FIT15'!#REF!</f>
        <v>#REF!</v>
      </c>
      <c r="G5" s="123" t="e">
        <f>'РБ ВВ 10(2023) |FIT15'!#REF!</f>
        <v>#REF!</v>
      </c>
      <c r="H5" s="123" t="e">
        <f>'РБ ВВ 10(2023) |FIT15'!#REF!</f>
        <v>#REF!</v>
      </c>
      <c r="I5" s="123" t="e">
        <f>'РБ ВВ 10(2023) |FIT15'!#REF!</f>
        <v>#REF!</v>
      </c>
      <c r="J5" s="123" t="e">
        <f>'РБ ВВ 10(2023) |FIT15'!#REF!</f>
        <v>#REF!</v>
      </c>
      <c r="K5" s="123" t="e">
        <f>'РБ ВВ 10(2023) |FIT15'!#REF!</f>
        <v>#REF!</v>
      </c>
      <c r="L5" s="123" t="e">
        <f>'РБ ВВ 10(2023) |FIT15'!#REF!</f>
        <v>#REF!</v>
      </c>
      <c r="M5" s="123" t="e">
        <f>'РБ ВВ 10(2023) |FIT15'!#REF!</f>
        <v>#REF!</v>
      </c>
      <c r="N5" s="123" t="e">
        <f>'РБ ВВ 10(2023) |FIT15'!#REF!</f>
        <v>#REF!</v>
      </c>
      <c r="O5" s="123" t="e">
        <f>'РБ ВВ 10(2023) |FIT15'!#REF!</f>
        <v>#REF!</v>
      </c>
      <c r="P5" s="123" t="e">
        <f>'РБ ВВ 10(2023) |FIT15'!#REF!</f>
        <v>#REF!</v>
      </c>
      <c r="Q5" s="123" t="e">
        <f>'РБ ВВ 10(2023) |FIT15'!#REF!</f>
        <v>#REF!</v>
      </c>
      <c r="R5" s="123" t="e">
        <f>'РБ ВВ 10(2023) |FIT15'!#REF!</f>
        <v>#REF!</v>
      </c>
      <c r="S5" s="123" t="e">
        <f>'РБ ВВ 10(2023) |FIT15'!#REF!</f>
        <v>#REF!</v>
      </c>
      <c r="T5" s="123" t="e">
        <f>'РБ ВВ 10(2023) |FIT15'!#REF!</f>
        <v>#REF!</v>
      </c>
      <c r="U5" s="123" t="e">
        <f>'РБ ВВ 10(2023) |FIT15'!#REF!</f>
        <v>#REF!</v>
      </c>
      <c r="V5" s="123" t="e">
        <f>'РБ ВВ 10(2023) |FIT15'!#REF!</f>
        <v>#REF!</v>
      </c>
      <c r="W5" s="123" t="e">
        <f>'РБ ВВ 10(2023) |FIT15'!#REF!</f>
        <v>#REF!</v>
      </c>
      <c r="X5" s="123" t="e">
        <f>'РБ ВВ 10(2023) |FIT15'!#REF!</f>
        <v>#REF!</v>
      </c>
      <c r="Y5" s="123" t="e">
        <f>'РБ ВВ 10(2023) |FIT15'!#REF!</f>
        <v>#REF!</v>
      </c>
      <c r="Z5" s="123" t="e">
        <f>'РБ ВВ 10(2023) |FIT15'!#REF!</f>
        <v>#REF!</v>
      </c>
    </row>
    <row r="6" spans="1:26" x14ac:dyDescent="0.2">
      <c r="A6" s="74" t="s">
        <v>148</v>
      </c>
    </row>
    <row r="7" spans="1:26" x14ac:dyDescent="0.2">
      <c r="A7" s="75">
        <v>1</v>
      </c>
      <c r="B7" s="124" t="e">
        <f>'РБ ВВ 10(2023) |FIT15'!#REF!</f>
        <v>#REF!</v>
      </c>
      <c r="C7" s="124" t="e">
        <f>'РБ ВВ 10(2023) |FIT15'!#REF!</f>
        <v>#REF!</v>
      </c>
      <c r="D7" s="124" t="e">
        <f>'РБ ВВ 10(2023) |FIT15'!#REF!</f>
        <v>#REF!</v>
      </c>
      <c r="E7" s="124" t="e">
        <f>'РБ ВВ 10(2023) |FIT15'!#REF!</f>
        <v>#REF!</v>
      </c>
      <c r="F7" s="124" t="e">
        <f>'РБ ВВ 10(2023) |FIT15'!#REF!</f>
        <v>#REF!</v>
      </c>
      <c r="G7" s="124" t="e">
        <f>'РБ ВВ 10(2023) |FIT15'!#REF!</f>
        <v>#REF!</v>
      </c>
      <c r="H7" s="124" t="e">
        <f>'РБ ВВ 10(2023) |FIT15'!#REF!</f>
        <v>#REF!</v>
      </c>
      <c r="I7" s="124" t="e">
        <f>'РБ ВВ 10(2023) |FIT15'!#REF!</f>
        <v>#REF!</v>
      </c>
      <c r="J7" s="124" t="e">
        <f>'РБ ВВ 10(2023) |FIT15'!#REF!</f>
        <v>#REF!</v>
      </c>
      <c r="K7" s="124" t="e">
        <f>'РБ ВВ 10(2023) |FIT15'!#REF!</f>
        <v>#REF!</v>
      </c>
      <c r="L7" s="124" t="e">
        <f>'РБ ВВ 10(2023) |FIT15'!#REF!</f>
        <v>#REF!</v>
      </c>
      <c r="M7" s="124" t="e">
        <f>'РБ ВВ 10(2023) |FIT15'!#REF!</f>
        <v>#REF!</v>
      </c>
      <c r="N7" s="124" t="e">
        <f>'РБ ВВ 10(2023) |FIT15'!#REF!</f>
        <v>#REF!</v>
      </c>
      <c r="O7" s="124" t="e">
        <f>'РБ ВВ 10(2023) |FIT15'!#REF!</f>
        <v>#REF!</v>
      </c>
      <c r="P7" s="124" t="e">
        <f>'РБ ВВ 10(2023) |FIT15'!#REF!</f>
        <v>#REF!</v>
      </c>
      <c r="Q7" s="124" t="e">
        <f>'РБ ВВ 10(2023) |FIT15'!#REF!</f>
        <v>#REF!</v>
      </c>
      <c r="R7" s="124" t="e">
        <f>'РБ ВВ 10(2023) |FIT15'!#REF!</f>
        <v>#REF!</v>
      </c>
      <c r="S7" s="124" t="e">
        <f>'РБ ВВ 10(2023) |FIT15'!#REF!</f>
        <v>#REF!</v>
      </c>
      <c r="T7" s="124" t="e">
        <f>'РБ ВВ 10(2023) |FIT15'!#REF!</f>
        <v>#REF!</v>
      </c>
      <c r="U7" s="124" t="e">
        <f>'РБ ВВ 10(2023) |FIT15'!#REF!</f>
        <v>#REF!</v>
      </c>
      <c r="V7" s="124" t="e">
        <f>'РБ ВВ 10(2023) |FIT15'!#REF!</f>
        <v>#REF!</v>
      </c>
      <c r="W7" s="124" t="e">
        <f>'РБ ВВ 10(2023) |FIT15'!#REF!</f>
        <v>#REF!</v>
      </c>
      <c r="X7" s="124" t="e">
        <f>'РБ ВВ 10(2023) |FIT15'!#REF!</f>
        <v>#REF!</v>
      </c>
      <c r="Y7" s="124" t="e">
        <f>'РБ ВВ 10(2023) |FIT15'!#REF!</f>
        <v>#REF!</v>
      </c>
      <c r="Z7" s="124" t="e">
        <f>'РБ ВВ 10(2023) |FIT15'!#REF!</f>
        <v>#REF!</v>
      </c>
    </row>
    <row r="8" spans="1:26" x14ac:dyDescent="0.2">
      <c r="A8" s="75">
        <v>2</v>
      </c>
      <c r="B8" s="124" t="e">
        <f>'РБ ВВ 10(2023) |FIT15'!#REF!</f>
        <v>#REF!</v>
      </c>
      <c r="C8" s="124" t="e">
        <f>'РБ ВВ 10(2023) |FIT15'!#REF!</f>
        <v>#REF!</v>
      </c>
      <c r="D8" s="124" t="e">
        <f>'РБ ВВ 10(2023) |FIT15'!#REF!</f>
        <v>#REF!</v>
      </c>
      <c r="E8" s="124" t="e">
        <f>'РБ ВВ 10(2023) |FIT15'!#REF!</f>
        <v>#REF!</v>
      </c>
      <c r="F8" s="124" t="e">
        <f>'РБ ВВ 10(2023) |FIT15'!#REF!</f>
        <v>#REF!</v>
      </c>
      <c r="G8" s="124" t="e">
        <f>'РБ ВВ 10(2023) |FIT15'!#REF!</f>
        <v>#REF!</v>
      </c>
      <c r="H8" s="124" t="e">
        <f>'РБ ВВ 10(2023) |FIT15'!#REF!</f>
        <v>#REF!</v>
      </c>
      <c r="I8" s="124" t="e">
        <f>'РБ ВВ 10(2023) |FIT15'!#REF!</f>
        <v>#REF!</v>
      </c>
      <c r="J8" s="124" t="e">
        <f>'РБ ВВ 10(2023) |FIT15'!#REF!</f>
        <v>#REF!</v>
      </c>
      <c r="K8" s="124" t="e">
        <f>'РБ ВВ 10(2023) |FIT15'!#REF!</f>
        <v>#REF!</v>
      </c>
      <c r="L8" s="124" t="e">
        <f>'РБ ВВ 10(2023) |FIT15'!#REF!</f>
        <v>#REF!</v>
      </c>
      <c r="M8" s="124" t="e">
        <f>'РБ ВВ 10(2023) |FIT15'!#REF!</f>
        <v>#REF!</v>
      </c>
      <c r="N8" s="124" t="e">
        <f>'РБ ВВ 10(2023) |FIT15'!#REF!</f>
        <v>#REF!</v>
      </c>
      <c r="O8" s="124" t="e">
        <f>'РБ ВВ 10(2023) |FIT15'!#REF!</f>
        <v>#REF!</v>
      </c>
      <c r="P8" s="124" t="e">
        <f>'РБ ВВ 10(2023) |FIT15'!#REF!</f>
        <v>#REF!</v>
      </c>
      <c r="Q8" s="124" t="e">
        <f>'РБ ВВ 10(2023) |FIT15'!#REF!</f>
        <v>#REF!</v>
      </c>
      <c r="R8" s="124" t="e">
        <f>'РБ ВВ 10(2023) |FIT15'!#REF!</f>
        <v>#REF!</v>
      </c>
      <c r="S8" s="124" t="e">
        <f>'РБ ВВ 10(2023) |FIT15'!#REF!</f>
        <v>#REF!</v>
      </c>
      <c r="T8" s="124" t="e">
        <f>'РБ ВВ 10(2023) |FIT15'!#REF!</f>
        <v>#REF!</v>
      </c>
      <c r="U8" s="124" t="e">
        <f>'РБ ВВ 10(2023) |FIT15'!#REF!</f>
        <v>#REF!</v>
      </c>
      <c r="V8" s="124" t="e">
        <f>'РБ ВВ 10(2023) |FIT15'!#REF!</f>
        <v>#REF!</v>
      </c>
      <c r="W8" s="124" t="e">
        <f>'РБ ВВ 10(2023) |FIT15'!#REF!</f>
        <v>#REF!</v>
      </c>
      <c r="X8" s="124" t="e">
        <f>'РБ ВВ 10(2023) |FIT15'!#REF!</f>
        <v>#REF!</v>
      </c>
      <c r="Y8" s="124" t="e">
        <f>'РБ ВВ 10(2023) |FIT15'!#REF!</f>
        <v>#REF!</v>
      </c>
      <c r="Z8" s="124" t="e">
        <f>'РБ ВВ 10(2023) |FIT15'!#REF!</f>
        <v>#REF!</v>
      </c>
    </row>
    <row r="9" spans="1:26" x14ac:dyDescent="0.2">
      <c r="A9" s="74" t="s">
        <v>149</v>
      </c>
      <c r="B9" s="124"/>
      <c r="C9" s="124"/>
      <c r="D9" s="124"/>
      <c r="E9" s="124"/>
      <c r="F9" s="124"/>
      <c r="G9" s="124"/>
      <c r="H9" s="124"/>
      <c r="I9" s="124"/>
      <c r="J9" s="124"/>
      <c r="K9" s="124"/>
      <c r="L9" s="124"/>
      <c r="M9" s="124"/>
      <c r="N9" s="124"/>
      <c r="O9" s="124"/>
      <c r="P9" s="124"/>
      <c r="Q9" s="124"/>
      <c r="R9" s="124"/>
      <c r="S9" s="124"/>
      <c r="T9" s="124"/>
      <c r="U9" s="124"/>
      <c r="V9" s="124"/>
      <c r="W9" s="124"/>
      <c r="X9" s="124"/>
      <c r="Y9" s="124"/>
      <c r="Z9" s="124"/>
    </row>
    <row r="10" spans="1:26" x14ac:dyDescent="0.2">
      <c r="A10" s="75">
        <v>1</v>
      </c>
      <c r="B10" s="124" t="e">
        <f>'РБ ВВ 10(2023) |FIT15'!#REF!</f>
        <v>#REF!</v>
      </c>
      <c r="C10" s="124" t="e">
        <f>'РБ ВВ 10(2023) |FIT15'!#REF!</f>
        <v>#REF!</v>
      </c>
      <c r="D10" s="124" t="e">
        <f>'РБ ВВ 10(2023) |FIT15'!#REF!</f>
        <v>#REF!</v>
      </c>
      <c r="E10" s="124" t="e">
        <f>'РБ ВВ 10(2023) |FIT15'!#REF!</f>
        <v>#REF!</v>
      </c>
      <c r="F10" s="124" t="e">
        <f>'РБ ВВ 10(2023) |FIT15'!#REF!</f>
        <v>#REF!</v>
      </c>
      <c r="G10" s="124" t="e">
        <f>'РБ ВВ 10(2023) |FIT15'!#REF!</f>
        <v>#REF!</v>
      </c>
      <c r="H10" s="124" t="e">
        <f>'РБ ВВ 10(2023) |FIT15'!#REF!</f>
        <v>#REF!</v>
      </c>
      <c r="I10" s="124" t="e">
        <f>'РБ ВВ 10(2023) |FIT15'!#REF!</f>
        <v>#REF!</v>
      </c>
      <c r="J10" s="124" t="e">
        <f>'РБ ВВ 10(2023) |FIT15'!#REF!</f>
        <v>#REF!</v>
      </c>
      <c r="K10" s="124" t="e">
        <f>'РБ ВВ 10(2023) |FIT15'!#REF!</f>
        <v>#REF!</v>
      </c>
      <c r="L10" s="124" t="e">
        <f>'РБ ВВ 10(2023) |FIT15'!#REF!</f>
        <v>#REF!</v>
      </c>
      <c r="M10" s="124" t="e">
        <f>'РБ ВВ 10(2023) |FIT15'!#REF!</f>
        <v>#REF!</v>
      </c>
      <c r="N10" s="124" t="e">
        <f>'РБ ВВ 10(2023) |FIT15'!#REF!</f>
        <v>#REF!</v>
      </c>
      <c r="O10" s="124" t="e">
        <f>'РБ ВВ 10(2023) |FIT15'!#REF!</f>
        <v>#REF!</v>
      </c>
      <c r="P10" s="124" t="e">
        <f>'РБ ВВ 10(2023) |FIT15'!#REF!</f>
        <v>#REF!</v>
      </c>
      <c r="Q10" s="124" t="e">
        <f>'РБ ВВ 10(2023) |FIT15'!#REF!</f>
        <v>#REF!</v>
      </c>
      <c r="R10" s="124" t="e">
        <f>'РБ ВВ 10(2023) |FIT15'!#REF!</f>
        <v>#REF!</v>
      </c>
      <c r="S10" s="124" t="e">
        <f>'РБ ВВ 10(2023) |FIT15'!#REF!</f>
        <v>#REF!</v>
      </c>
      <c r="T10" s="124" t="e">
        <f>'РБ ВВ 10(2023) |FIT15'!#REF!</f>
        <v>#REF!</v>
      </c>
      <c r="U10" s="124" t="e">
        <f>'РБ ВВ 10(2023) |FIT15'!#REF!</f>
        <v>#REF!</v>
      </c>
      <c r="V10" s="124" t="e">
        <f>'РБ ВВ 10(2023) |FIT15'!#REF!</f>
        <v>#REF!</v>
      </c>
      <c r="W10" s="124" t="e">
        <f>'РБ ВВ 10(2023) |FIT15'!#REF!</f>
        <v>#REF!</v>
      </c>
      <c r="X10" s="124" t="e">
        <f>'РБ ВВ 10(2023) |FIT15'!#REF!</f>
        <v>#REF!</v>
      </c>
      <c r="Y10" s="124" t="e">
        <f>'РБ ВВ 10(2023) |FIT15'!#REF!</f>
        <v>#REF!</v>
      </c>
      <c r="Z10" s="124" t="e">
        <f>'РБ ВВ 10(2023) |FIT15'!#REF!</f>
        <v>#REF!</v>
      </c>
    </row>
    <row r="11" spans="1:26" x14ac:dyDescent="0.2">
      <c r="A11" s="75">
        <v>2</v>
      </c>
      <c r="B11" s="124" t="e">
        <f>'РБ ВВ 10(2023) |FIT15'!#REF!</f>
        <v>#REF!</v>
      </c>
      <c r="C11" s="124" t="e">
        <f>'РБ ВВ 10(2023) |FIT15'!#REF!</f>
        <v>#REF!</v>
      </c>
      <c r="D11" s="124" t="e">
        <f>'РБ ВВ 10(2023) |FIT15'!#REF!</f>
        <v>#REF!</v>
      </c>
      <c r="E11" s="124" t="e">
        <f>'РБ ВВ 10(2023) |FIT15'!#REF!</f>
        <v>#REF!</v>
      </c>
      <c r="F11" s="124" t="e">
        <f>'РБ ВВ 10(2023) |FIT15'!#REF!</f>
        <v>#REF!</v>
      </c>
      <c r="G11" s="124" t="e">
        <f>'РБ ВВ 10(2023) |FIT15'!#REF!</f>
        <v>#REF!</v>
      </c>
      <c r="H11" s="124" t="e">
        <f>'РБ ВВ 10(2023) |FIT15'!#REF!</f>
        <v>#REF!</v>
      </c>
      <c r="I11" s="124" t="e">
        <f>'РБ ВВ 10(2023) |FIT15'!#REF!</f>
        <v>#REF!</v>
      </c>
      <c r="J11" s="124" t="e">
        <f>'РБ ВВ 10(2023) |FIT15'!#REF!</f>
        <v>#REF!</v>
      </c>
      <c r="K11" s="124" t="e">
        <f>'РБ ВВ 10(2023) |FIT15'!#REF!</f>
        <v>#REF!</v>
      </c>
      <c r="L11" s="124" t="e">
        <f>'РБ ВВ 10(2023) |FIT15'!#REF!</f>
        <v>#REF!</v>
      </c>
      <c r="M11" s="124" t="e">
        <f>'РБ ВВ 10(2023) |FIT15'!#REF!</f>
        <v>#REF!</v>
      </c>
      <c r="N11" s="124" t="e">
        <f>'РБ ВВ 10(2023) |FIT15'!#REF!</f>
        <v>#REF!</v>
      </c>
      <c r="O11" s="124" t="e">
        <f>'РБ ВВ 10(2023) |FIT15'!#REF!</f>
        <v>#REF!</v>
      </c>
      <c r="P11" s="124" t="e">
        <f>'РБ ВВ 10(2023) |FIT15'!#REF!</f>
        <v>#REF!</v>
      </c>
      <c r="Q11" s="124" t="e">
        <f>'РБ ВВ 10(2023) |FIT15'!#REF!</f>
        <v>#REF!</v>
      </c>
      <c r="R11" s="124" t="e">
        <f>'РБ ВВ 10(2023) |FIT15'!#REF!</f>
        <v>#REF!</v>
      </c>
      <c r="S11" s="124" t="e">
        <f>'РБ ВВ 10(2023) |FIT15'!#REF!</f>
        <v>#REF!</v>
      </c>
      <c r="T11" s="124" t="e">
        <f>'РБ ВВ 10(2023) |FIT15'!#REF!</f>
        <v>#REF!</v>
      </c>
      <c r="U11" s="124" t="e">
        <f>'РБ ВВ 10(2023) |FIT15'!#REF!</f>
        <v>#REF!</v>
      </c>
      <c r="V11" s="124" t="e">
        <f>'РБ ВВ 10(2023) |FIT15'!#REF!</f>
        <v>#REF!</v>
      </c>
      <c r="W11" s="124" t="e">
        <f>'РБ ВВ 10(2023) |FIT15'!#REF!</f>
        <v>#REF!</v>
      </c>
      <c r="X11" s="124" t="e">
        <f>'РБ ВВ 10(2023) |FIT15'!#REF!</f>
        <v>#REF!</v>
      </c>
      <c r="Y11" s="124" t="e">
        <f>'РБ ВВ 10(2023) |FIT15'!#REF!</f>
        <v>#REF!</v>
      </c>
      <c r="Z11" s="124" t="e">
        <f>'РБ ВВ 10(2023) |FIT15'!#REF!</f>
        <v>#REF!</v>
      </c>
    </row>
    <row r="12" spans="1:26" x14ac:dyDescent="0.2">
      <c r="A12" s="97" t="s">
        <v>135</v>
      </c>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row>
    <row r="13" spans="1:26" x14ac:dyDescent="0.2">
      <c r="A13" s="98">
        <v>1</v>
      </c>
      <c r="B13" s="124" t="e">
        <f>'РБ ВВ 10(2023) |FIT15'!#REF!</f>
        <v>#REF!</v>
      </c>
      <c r="C13" s="124" t="e">
        <f>'РБ ВВ 10(2023) |FIT15'!#REF!</f>
        <v>#REF!</v>
      </c>
      <c r="D13" s="124" t="e">
        <f>'РБ ВВ 10(2023) |FIT15'!#REF!</f>
        <v>#REF!</v>
      </c>
      <c r="E13" s="124" t="e">
        <f>'РБ ВВ 10(2023) |FIT15'!#REF!</f>
        <v>#REF!</v>
      </c>
      <c r="F13" s="124" t="e">
        <f>'РБ ВВ 10(2023) |FIT15'!#REF!</f>
        <v>#REF!</v>
      </c>
      <c r="G13" s="124" t="e">
        <f>'РБ ВВ 10(2023) |FIT15'!#REF!</f>
        <v>#REF!</v>
      </c>
      <c r="H13" s="124" t="e">
        <f>'РБ ВВ 10(2023) |FIT15'!#REF!</f>
        <v>#REF!</v>
      </c>
      <c r="I13" s="124" t="e">
        <f>'РБ ВВ 10(2023) |FIT15'!#REF!</f>
        <v>#REF!</v>
      </c>
      <c r="J13" s="124" t="e">
        <f>'РБ ВВ 10(2023) |FIT15'!#REF!</f>
        <v>#REF!</v>
      </c>
      <c r="K13" s="124" t="e">
        <f>'РБ ВВ 10(2023) |FIT15'!#REF!</f>
        <v>#REF!</v>
      </c>
      <c r="L13" s="124" t="e">
        <f>'РБ ВВ 10(2023) |FIT15'!#REF!</f>
        <v>#REF!</v>
      </c>
      <c r="M13" s="124" t="e">
        <f>'РБ ВВ 10(2023) |FIT15'!#REF!</f>
        <v>#REF!</v>
      </c>
      <c r="N13" s="124" t="e">
        <f>'РБ ВВ 10(2023) |FIT15'!#REF!</f>
        <v>#REF!</v>
      </c>
      <c r="O13" s="124" t="e">
        <f>'РБ ВВ 10(2023) |FIT15'!#REF!</f>
        <v>#REF!</v>
      </c>
      <c r="P13" s="124" t="e">
        <f>'РБ ВВ 10(2023) |FIT15'!#REF!</f>
        <v>#REF!</v>
      </c>
      <c r="Q13" s="124" t="e">
        <f>'РБ ВВ 10(2023) |FIT15'!#REF!</f>
        <v>#REF!</v>
      </c>
      <c r="R13" s="124" t="e">
        <f>'РБ ВВ 10(2023) |FIT15'!#REF!</f>
        <v>#REF!</v>
      </c>
      <c r="S13" s="124" t="e">
        <f>'РБ ВВ 10(2023) |FIT15'!#REF!</f>
        <v>#REF!</v>
      </c>
      <c r="T13" s="124" t="e">
        <f>'РБ ВВ 10(2023) |FIT15'!#REF!</f>
        <v>#REF!</v>
      </c>
      <c r="U13" s="124" t="e">
        <f>'РБ ВВ 10(2023) |FIT15'!#REF!</f>
        <v>#REF!</v>
      </c>
      <c r="V13" s="124" t="e">
        <f>'РБ ВВ 10(2023) |FIT15'!#REF!</f>
        <v>#REF!</v>
      </c>
      <c r="W13" s="124" t="e">
        <f>'РБ ВВ 10(2023) |FIT15'!#REF!</f>
        <v>#REF!</v>
      </c>
      <c r="X13" s="124" t="e">
        <f>'РБ ВВ 10(2023) |FIT15'!#REF!</f>
        <v>#REF!</v>
      </c>
      <c r="Y13" s="124" t="e">
        <f>'РБ ВВ 10(2023) |FIT15'!#REF!</f>
        <v>#REF!</v>
      </c>
      <c r="Z13" s="124" t="e">
        <f>'РБ ВВ 10(2023) |FIT15'!#REF!</f>
        <v>#REF!</v>
      </c>
    </row>
    <row r="14" spans="1:26" x14ac:dyDescent="0.2">
      <c r="A14" s="98">
        <v>2</v>
      </c>
      <c r="B14" s="124" t="e">
        <f>'РБ ВВ 10(2023) |FIT15'!#REF!</f>
        <v>#REF!</v>
      </c>
      <c r="C14" s="124" t="e">
        <f>'РБ ВВ 10(2023) |FIT15'!#REF!</f>
        <v>#REF!</v>
      </c>
      <c r="D14" s="124" t="e">
        <f>'РБ ВВ 10(2023) |FIT15'!#REF!</f>
        <v>#REF!</v>
      </c>
      <c r="E14" s="124" t="e">
        <f>'РБ ВВ 10(2023) |FIT15'!#REF!</f>
        <v>#REF!</v>
      </c>
      <c r="F14" s="124" t="e">
        <f>'РБ ВВ 10(2023) |FIT15'!#REF!</f>
        <v>#REF!</v>
      </c>
      <c r="G14" s="124" t="e">
        <f>'РБ ВВ 10(2023) |FIT15'!#REF!</f>
        <v>#REF!</v>
      </c>
      <c r="H14" s="124" t="e">
        <f>'РБ ВВ 10(2023) |FIT15'!#REF!</f>
        <v>#REF!</v>
      </c>
      <c r="I14" s="124" t="e">
        <f>'РБ ВВ 10(2023) |FIT15'!#REF!</f>
        <v>#REF!</v>
      </c>
      <c r="J14" s="124" t="e">
        <f>'РБ ВВ 10(2023) |FIT15'!#REF!</f>
        <v>#REF!</v>
      </c>
      <c r="K14" s="124" t="e">
        <f>'РБ ВВ 10(2023) |FIT15'!#REF!</f>
        <v>#REF!</v>
      </c>
      <c r="L14" s="124" t="e">
        <f>'РБ ВВ 10(2023) |FIT15'!#REF!</f>
        <v>#REF!</v>
      </c>
      <c r="M14" s="124" t="e">
        <f>'РБ ВВ 10(2023) |FIT15'!#REF!</f>
        <v>#REF!</v>
      </c>
      <c r="N14" s="124" t="e">
        <f>'РБ ВВ 10(2023) |FIT15'!#REF!</f>
        <v>#REF!</v>
      </c>
      <c r="O14" s="124" t="e">
        <f>'РБ ВВ 10(2023) |FIT15'!#REF!</f>
        <v>#REF!</v>
      </c>
      <c r="P14" s="124" t="e">
        <f>'РБ ВВ 10(2023) |FIT15'!#REF!</f>
        <v>#REF!</v>
      </c>
      <c r="Q14" s="124" t="e">
        <f>'РБ ВВ 10(2023) |FIT15'!#REF!</f>
        <v>#REF!</v>
      </c>
      <c r="R14" s="124" t="e">
        <f>'РБ ВВ 10(2023) |FIT15'!#REF!</f>
        <v>#REF!</v>
      </c>
      <c r="S14" s="124" t="e">
        <f>'РБ ВВ 10(2023) |FIT15'!#REF!</f>
        <v>#REF!</v>
      </c>
      <c r="T14" s="124" t="e">
        <f>'РБ ВВ 10(2023) |FIT15'!#REF!</f>
        <v>#REF!</v>
      </c>
      <c r="U14" s="124" t="e">
        <f>'РБ ВВ 10(2023) |FIT15'!#REF!</f>
        <v>#REF!</v>
      </c>
      <c r="V14" s="124" t="e">
        <f>'РБ ВВ 10(2023) |FIT15'!#REF!</f>
        <v>#REF!</v>
      </c>
      <c r="W14" s="124" t="e">
        <f>'РБ ВВ 10(2023) |FIT15'!#REF!</f>
        <v>#REF!</v>
      </c>
      <c r="X14" s="124" t="e">
        <f>'РБ ВВ 10(2023) |FIT15'!#REF!</f>
        <v>#REF!</v>
      </c>
      <c r="Y14" s="124" t="e">
        <f>'РБ ВВ 10(2023) |FIT15'!#REF!</f>
        <v>#REF!</v>
      </c>
      <c r="Z14" s="124" t="e">
        <f>'РБ ВВ 10(2023) |FIT15'!#REF!</f>
        <v>#REF!</v>
      </c>
    </row>
    <row r="15" spans="1:26" x14ac:dyDescent="0.2">
      <c r="A15" s="97" t="s">
        <v>137</v>
      </c>
      <c r="B15" s="124"/>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row>
    <row r="16" spans="1:26" x14ac:dyDescent="0.2">
      <c r="A16" s="98">
        <v>1</v>
      </c>
      <c r="B16" s="124" t="e">
        <f>'РБ ВВ 10(2023) |FIT15'!#REF!</f>
        <v>#REF!</v>
      </c>
      <c r="C16" s="124" t="e">
        <f>'РБ ВВ 10(2023) |FIT15'!#REF!</f>
        <v>#REF!</v>
      </c>
      <c r="D16" s="124" t="e">
        <f>'РБ ВВ 10(2023) |FIT15'!#REF!</f>
        <v>#REF!</v>
      </c>
      <c r="E16" s="124" t="e">
        <f>'РБ ВВ 10(2023) |FIT15'!#REF!</f>
        <v>#REF!</v>
      </c>
      <c r="F16" s="124" t="e">
        <f>'РБ ВВ 10(2023) |FIT15'!#REF!</f>
        <v>#REF!</v>
      </c>
      <c r="G16" s="124" t="e">
        <f>'РБ ВВ 10(2023) |FIT15'!#REF!</f>
        <v>#REF!</v>
      </c>
      <c r="H16" s="124" t="e">
        <f>'РБ ВВ 10(2023) |FIT15'!#REF!</f>
        <v>#REF!</v>
      </c>
      <c r="I16" s="124" t="e">
        <f>'РБ ВВ 10(2023) |FIT15'!#REF!</f>
        <v>#REF!</v>
      </c>
      <c r="J16" s="124" t="e">
        <f>'РБ ВВ 10(2023) |FIT15'!#REF!</f>
        <v>#REF!</v>
      </c>
      <c r="K16" s="124" t="e">
        <f>'РБ ВВ 10(2023) |FIT15'!#REF!</f>
        <v>#REF!</v>
      </c>
      <c r="L16" s="124" t="e">
        <f>'РБ ВВ 10(2023) |FIT15'!#REF!</f>
        <v>#REF!</v>
      </c>
      <c r="M16" s="124" t="e">
        <f>'РБ ВВ 10(2023) |FIT15'!#REF!</f>
        <v>#REF!</v>
      </c>
      <c r="N16" s="124" t="e">
        <f>'РБ ВВ 10(2023) |FIT15'!#REF!</f>
        <v>#REF!</v>
      </c>
      <c r="O16" s="124" t="e">
        <f>'РБ ВВ 10(2023) |FIT15'!#REF!</f>
        <v>#REF!</v>
      </c>
      <c r="P16" s="124" t="e">
        <f>'РБ ВВ 10(2023) |FIT15'!#REF!</f>
        <v>#REF!</v>
      </c>
      <c r="Q16" s="124" t="e">
        <f>'РБ ВВ 10(2023) |FIT15'!#REF!</f>
        <v>#REF!</v>
      </c>
      <c r="R16" s="124" t="e">
        <f>'РБ ВВ 10(2023) |FIT15'!#REF!</f>
        <v>#REF!</v>
      </c>
      <c r="S16" s="124" t="e">
        <f>'РБ ВВ 10(2023) |FIT15'!#REF!</f>
        <v>#REF!</v>
      </c>
      <c r="T16" s="124" t="e">
        <f>'РБ ВВ 10(2023) |FIT15'!#REF!</f>
        <v>#REF!</v>
      </c>
      <c r="U16" s="124" t="e">
        <f>'РБ ВВ 10(2023) |FIT15'!#REF!</f>
        <v>#REF!</v>
      </c>
      <c r="V16" s="124" t="e">
        <f>'РБ ВВ 10(2023) |FIT15'!#REF!</f>
        <v>#REF!</v>
      </c>
      <c r="W16" s="124" t="e">
        <f>'РБ ВВ 10(2023) |FIT15'!#REF!</f>
        <v>#REF!</v>
      </c>
      <c r="X16" s="124" t="e">
        <f>'РБ ВВ 10(2023) |FIT15'!#REF!</f>
        <v>#REF!</v>
      </c>
      <c r="Y16" s="124" t="e">
        <f>'РБ ВВ 10(2023) |FIT15'!#REF!</f>
        <v>#REF!</v>
      </c>
      <c r="Z16" s="124" t="e">
        <f>'РБ ВВ 10(2023) |FIT15'!#REF!</f>
        <v>#REF!</v>
      </c>
    </row>
    <row r="17" spans="1:26" x14ac:dyDescent="0.2">
      <c r="A17" s="98">
        <v>2</v>
      </c>
      <c r="B17" s="124" t="e">
        <f>'РБ ВВ 10(2023) |FIT15'!#REF!</f>
        <v>#REF!</v>
      </c>
      <c r="C17" s="124" t="e">
        <f>'РБ ВВ 10(2023) |FIT15'!#REF!</f>
        <v>#REF!</v>
      </c>
      <c r="D17" s="124" t="e">
        <f>'РБ ВВ 10(2023) |FIT15'!#REF!</f>
        <v>#REF!</v>
      </c>
      <c r="E17" s="124" t="e">
        <f>'РБ ВВ 10(2023) |FIT15'!#REF!</f>
        <v>#REF!</v>
      </c>
      <c r="F17" s="124" t="e">
        <f>'РБ ВВ 10(2023) |FIT15'!#REF!</f>
        <v>#REF!</v>
      </c>
      <c r="G17" s="124" t="e">
        <f>'РБ ВВ 10(2023) |FIT15'!#REF!</f>
        <v>#REF!</v>
      </c>
      <c r="H17" s="124" t="e">
        <f>'РБ ВВ 10(2023) |FIT15'!#REF!</f>
        <v>#REF!</v>
      </c>
      <c r="I17" s="124" t="e">
        <f>'РБ ВВ 10(2023) |FIT15'!#REF!</f>
        <v>#REF!</v>
      </c>
      <c r="J17" s="124" t="e">
        <f>'РБ ВВ 10(2023) |FIT15'!#REF!</f>
        <v>#REF!</v>
      </c>
      <c r="K17" s="124" t="e">
        <f>'РБ ВВ 10(2023) |FIT15'!#REF!</f>
        <v>#REF!</v>
      </c>
      <c r="L17" s="124" t="e">
        <f>'РБ ВВ 10(2023) |FIT15'!#REF!</f>
        <v>#REF!</v>
      </c>
      <c r="M17" s="124" t="e">
        <f>'РБ ВВ 10(2023) |FIT15'!#REF!</f>
        <v>#REF!</v>
      </c>
      <c r="N17" s="124" t="e">
        <f>'РБ ВВ 10(2023) |FIT15'!#REF!</f>
        <v>#REF!</v>
      </c>
      <c r="O17" s="124" t="e">
        <f>'РБ ВВ 10(2023) |FIT15'!#REF!</f>
        <v>#REF!</v>
      </c>
      <c r="P17" s="124" t="e">
        <f>'РБ ВВ 10(2023) |FIT15'!#REF!</f>
        <v>#REF!</v>
      </c>
      <c r="Q17" s="124" t="e">
        <f>'РБ ВВ 10(2023) |FIT15'!#REF!</f>
        <v>#REF!</v>
      </c>
      <c r="R17" s="124" t="e">
        <f>'РБ ВВ 10(2023) |FIT15'!#REF!</f>
        <v>#REF!</v>
      </c>
      <c r="S17" s="124" t="e">
        <f>'РБ ВВ 10(2023) |FIT15'!#REF!</f>
        <v>#REF!</v>
      </c>
      <c r="T17" s="124" t="e">
        <f>'РБ ВВ 10(2023) |FIT15'!#REF!</f>
        <v>#REF!</v>
      </c>
      <c r="U17" s="124" t="e">
        <f>'РБ ВВ 10(2023) |FIT15'!#REF!</f>
        <v>#REF!</v>
      </c>
      <c r="V17" s="124" t="e">
        <f>'РБ ВВ 10(2023) |FIT15'!#REF!</f>
        <v>#REF!</v>
      </c>
      <c r="W17" s="124" t="e">
        <f>'РБ ВВ 10(2023) |FIT15'!#REF!</f>
        <v>#REF!</v>
      </c>
      <c r="X17" s="124" t="e">
        <f>'РБ ВВ 10(2023) |FIT15'!#REF!</f>
        <v>#REF!</v>
      </c>
      <c r="Y17" s="124" t="e">
        <f>'РБ ВВ 10(2023) |FIT15'!#REF!</f>
        <v>#REF!</v>
      </c>
      <c r="Z17" s="124" t="e">
        <f>'РБ ВВ 10(2023) |FIT15'!#REF!</f>
        <v>#REF!</v>
      </c>
    </row>
    <row r="18" spans="1:26" x14ac:dyDescent="0.2">
      <c r="A18" s="97" t="s">
        <v>139</v>
      </c>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row>
    <row r="19" spans="1:26" x14ac:dyDescent="0.2">
      <c r="A19" s="98" t="s">
        <v>78</v>
      </c>
      <c r="B19" s="124" t="e">
        <f>'РБ ВВ 10(2023) |FIT15'!#REF!</f>
        <v>#REF!</v>
      </c>
      <c r="C19" s="124" t="e">
        <f>'РБ ВВ 10(2023) |FIT15'!#REF!</f>
        <v>#REF!</v>
      </c>
      <c r="D19" s="124" t="e">
        <f>'РБ ВВ 10(2023) |FIT15'!#REF!</f>
        <v>#REF!</v>
      </c>
      <c r="E19" s="124" t="e">
        <f>'РБ ВВ 10(2023) |FIT15'!#REF!</f>
        <v>#REF!</v>
      </c>
      <c r="F19" s="124" t="e">
        <f>'РБ ВВ 10(2023) |FIT15'!#REF!</f>
        <v>#REF!</v>
      </c>
      <c r="G19" s="124" t="e">
        <f>'РБ ВВ 10(2023) |FIT15'!#REF!</f>
        <v>#REF!</v>
      </c>
      <c r="H19" s="124" t="e">
        <f>'РБ ВВ 10(2023) |FIT15'!#REF!</f>
        <v>#REF!</v>
      </c>
      <c r="I19" s="124" t="e">
        <f>'РБ ВВ 10(2023) |FIT15'!#REF!</f>
        <v>#REF!</v>
      </c>
      <c r="J19" s="124" t="e">
        <f>'РБ ВВ 10(2023) |FIT15'!#REF!</f>
        <v>#REF!</v>
      </c>
      <c r="K19" s="124" t="e">
        <f>'РБ ВВ 10(2023) |FIT15'!#REF!</f>
        <v>#REF!</v>
      </c>
      <c r="L19" s="124" t="e">
        <f>'РБ ВВ 10(2023) |FIT15'!#REF!</f>
        <v>#REF!</v>
      </c>
      <c r="M19" s="124" t="e">
        <f>'РБ ВВ 10(2023) |FIT15'!#REF!</f>
        <v>#REF!</v>
      </c>
      <c r="N19" s="124" t="e">
        <f>'РБ ВВ 10(2023) |FIT15'!#REF!</f>
        <v>#REF!</v>
      </c>
      <c r="O19" s="124" t="e">
        <f>'РБ ВВ 10(2023) |FIT15'!#REF!</f>
        <v>#REF!</v>
      </c>
      <c r="P19" s="124" t="e">
        <f>'РБ ВВ 10(2023) |FIT15'!#REF!</f>
        <v>#REF!</v>
      </c>
      <c r="Q19" s="124" t="e">
        <f>'РБ ВВ 10(2023) |FIT15'!#REF!</f>
        <v>#REF!</v>
      </c>
      <c r="R19" s="124" t="e">
        <f>'РБ ВВ 10(2023) |FIT15'!#REF!</f>
        <v>#REF!</v>
      </c>
      <c r="S19" s="124" t="e">
        <f>'РБ ВВ 10(2023) |FIT15'!#REF!</f>
        <v>#REF!</v>
      </c>
      <c r="T19" s="124" t="e">
        <f>'РБ ВВ 10(2023) |FIT15'!#REF!</f>
        <v>#REF!</v>
      </c>
      <c r="U19" s="124" t="e">
        <f>'РБ ВВ 10(2023) |FIT15'!#REF!</f>
        <v>#REF!</v>
      </c>
      <c r="V19" s="124" t="e">
        <f>'РБ ВВ 10(2023) |FIT15'!#REF!</f>
        <v>#REF!</v>
      </c>
      <c r="W19" s="124" t="e">
        <f>'РБ ВВ 10(2023) |FIT15'!#REF!</f>
        <v>#REF!</v>
      </c>
      <c r="X19" s="124" t="e">
        <f>'РБ ВВ 10(2023) |FIT15'!#REF!</f>
        <v>#REF!</v>
      </c>
      <c r="Y19" s="124" t="e">
        <f>'РБ ВВ 10(2023) |FIT15'!#REF!</f>
        <v>#REF!</v>
      </c>
      <c r="Z19" s="124" t="e">
        <f>'РБ ВВ 10(2023) |FIT15'!#REF!</f>
        <v>#REF!</v>
      </c>
    </row>
    <row r="20" spans="1:26" x14ac:dyDescent="0.2">
      <c r="A20" s="97" t="s">
        <v>138</v>
      </c>
      <c r="B20" s="124"/>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row>
    <row r="21" spans="1:26" x14ac:dyDescent="0.2">
      <c r="A21" s="98" t="s">
        <v>67</v>
      </c>
      <c r="B21" s="124" t="e">
        <f>'РБ ВВ 10(2023) |FIT15'!#REF!</f>
        <v>#REF!</v>
      </c>
      <c r="C21" s="124" t="e">
        <f>'РБ ВВ 10(2023) |FIT15'!#REF!</f>
        <v>#REF!</v>
      </c>
      <c r="D21" s="124" t="e">
        <f>'РБ ВВ 10(2023) |FIT15'!#REF!</f>
        <v>#REF!</v>
      </c>
      <c r="E21" s="124" t="e">
        <f>'РБ ВВ 10(2023) |FIT15'!#REF!</f>
        <v>#REF!</v>
      </c>
      <c r="F21" s="124" t="e">
        <f>'РБ ВВ 10(2023) |FIT15'!#REF!</f>
        <v>#REF!</v>
      </c>
      <c r="G21" s="124" t="e">
        <f>'РБ ВВ 10(2023) |FIT15'!#REF!</f>
        <v>#REF!</v>
      </c>
      <c r="H21" s="124" t="e">
        <f>'РБ ВВ 10(2023) |FIT15'!#REF!</f>
        <v>#REF!</v>
      </c>
      <c r="I21" s="124" t="e">
        <f>'РБ ВВ 10(2023) |FIT15'!#REF!</f>
        <v>#REF!</v>
      </c>
      <c r="J21" s="124" t="e">
        <f>'РБ ВВ 10(2023) |FIT15'!#REF!</f>
        <v>#REF!</v>
      </c>
      <c r="K21" s="124" t="e">
        <f>'РБ ВВ 10(2023) |FIT15'!#REF!</f>
        <v>#REF!</v>
      </c>
      <c r="L21" s="124" t="e">
        <f>'РБ ВВ 10(2023) |FIT15'!#REF!</f>
        <v>#REF!</v>
      </c>
      <c r="M21" s="124" t="e">
        <f>'РБ ВВ 10(2023) |FIT15'!#REF!</f>
        <v>#REF!</v>
      </c>
      <c r="N21" s="124" t="e">
        <f>'РБ ВВ 10(2023) |FIT15'!#REF!</f>
        <v>#REF!</v>
      </c>
      <c r="O21" s="124" t="e">
        <f>'РБ ВВ 10(2023) |FIT15'!#REF!</f>
        <v>#REF!</v>
      </c>
      <c r="P21" s="124" t="e">
        <f>'РБ ВВ 10(2023) |FIT15'!#REF!</f>
        <v>#REF!</v>
      </c>
      <c r="Q21" s="124" t="e">
        <f>'РБ ВВ 10(2023) |FIT15'!#REF!</f>
        <v>#REF!</v>
      </c>
      <c r="R21" s="124" t="e">
        <f>'РБ ВВ 10(2023) |FIT15'!#REF!</f>
        <v>#REF!</v>
      </c>
      <c r="S21" s="124" t="e">
        <f>'РБ ВВ 10(2023) |FIT15'!#REF!</f>
        <v>#REF!</v>
      </c>
      <c r="T21" s="124" t="e">
        <f>'РБ ВВ 10(2023) |FIT15'!#REF!</f>
        <v>#REF!</v>
      </c>
      <c r="U21" s="124" t="e">
        <f>'РБ ВВ 10(2023) |FIT15'!#REF!</f>
        <v>#REF!</v>
      </c>
      <c r="V21" s="124" t="e">
        <f>'РБ ВВ 10(2023) |FIT15'!#REF!</f>
        <v>#REF!</v>
      </c>
      <c r="W21" s="124" t="e">
        <f>'РБ ВВ 10(2023) |FIT15'!#REF!</f>
        <v>#REF!</v>
      </c>
      <c r="X21" s="124" t="e">
        <f>'РБ ВВ 10(2023) |FIT15'!#REF!</f>
        <v>#REF!</v>
      </c>
      <c r="Y21" s="124" t="e">
        <f>'РБ ВВ 10(2023) |FIT15'!#REF!</f>
        <v>#REF!</v>
      </c>
      <c r="Z21" s="124" t="e">
        <f>'РБ ВВ 10(2023) |FIT15'!#REF!</f>
        <v>#REF!</v>
      </c>
    </row>
    <row r="22" spans="1:26" x14ac:dyDescent="0.2">
      <c r="A22" s="158"/>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row>
    <row r="23" spans="1:26" ht="10.35" customHeight="1" x14ac:dyDescent="0.2">
      <c r="A23" s="158"/>
      <c r="B23" s="200"/>
      <c r="C23" s="200"/>
      <c r="D23" s="200"/>
      <c r="E23" s="200"/>
      <c r="F23" s="200"/>
      <c r="G23" s="200"/>
      <c r="H23" s="200"/>
      <c r="I23" s="200"/>
      <c r="J23" s="200"/>
      <c r="K23" s="200"/>
      <c r="L23" s="200"/>
      <c r="M23" s="200"/>
      <c r="N23" s="200"/>
      <c r="O23" s="200"/>
      <c r="P23" s="200"/>
      <c r="Q23" s="200"/>
      <c r="R23" s="200"/>
      <c r="S23" s="200"/>
      <c r="T23" s="200"/>
      <c r="U23" s="200"/>
      <c r="V23" s="200"/>
      <c r="W23" s="200"/>
      <c r="X23" s="200"/>
      <c r="Y23" s="200"/>
      <c r="Z23" s="200"/>
    </row>
    <row r="24" spans="1:26" ht="10.35" customHeight="1" x14ac:dyDescent="0.2">
      <c r="A24" s="107"/>
      <c r="B24" s="125"/>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row>
    <row r="25" spans="1:26" ht="25.5" customHeight="1" x14ac:dyDescent="0.2">
      <c r="A25" s="157" t="s">
        <v>163</v>
      </c>
      <c r="B25" s="188" t="e">
        <f t="shared" ref="B25:Z26" si="0">B4</f>
        <v>#REF!</v>
      </c>
      <c r="C25" s="188" t="e">
        <f t="shared" si="0"/>
        <v>#REF!</v>
      </c>
      <c r="D25" s="188" t="e">
        <f t="shared" si="0"/>
        <v>#REF!</v>
      </c>
      <c r="E25" s="188" t="e">
        <f t="shared" si="0"/>
        <v>#REF!</v>
      </c>
      <c r="F25" s="188" t="e">
        <f t="shared" si="0"/>
        <v>#REF!</v>
      </c>
      <c r="G25" s="188" t="e">
        <f t="shared" si="0"/>
        <v>#REF!</v>
      </c>
      <c r="H25" s="188" t="e">
        <f t="shared" si="0"/>
        <v>#REF!</v>
      </c>
      <c r="I25" s="188" t="e">
        <f t="shared" si="0"/>
        <v>#REF!</v>
      </c>
      <c r="J25" s="188" t="e">
        <f t="shared" si="0"/>
        <v>#REF!</v>
      </c>
      <c r="K25" s="188" t="e">
        <f t="shared" si="0"/>
        <v>#REF!</v>
      </c>
      <c r="L25" s="188" t="e">
        <f t="shared" si="0"/>
        <v>#REF!</v>
      </c>
      <c r="M25" s="188" t="e">
        <f t="shared" si="0"/>
        <v>#REF!</v>
      </c>
      <c r="N25" s="188" t="e">
        <f t="shared" si="0"/>
        <v>#REF!</v>
      </c>
      <c r="O25" s="188" t="e">
        <f t="shared" si="0"/>
        <v>#REF!</v>
      </c>
      <c r="P25" s="188" t="e">
        <f t="shared" si="0"/>
        <v>#REF!</v>
      </c>
      <c r="Q25" s="188" t="e">
        <f t="shared" si="0"/>
        <v>#REF!</v>
      </c>
      <c r="R25" s="188" t="e">
        <f t="shared" si="0"/>
        <v>#REF!</v>
      </c>
      <c r="S25" s="188" t="e">
        <f t="shared" si="0"/>
        <v>#REF!</v>
      </c>
      <c r="T25" s="188" t="e">
        <f t="shared" si="0"/>
        <v>#REF!</v>
      </c>
      <c r="U25" s="188" t="e">
        <f t="shared" si="0"/>
        <v>#REF!</v>
      </c>
      <c r="V25" s="188" t="e">
        <f t="shared" si="0"/>
        <v>#REF!</v>
      </c>
      <c r="W25" s="188" t="e">
        <f t="shared" si="0"/>
        <v>#REF!</v>
      </c>
      <c r="X25" s="188" t="e">
        <f t="shared" si="0"/>
        <v>#REF!</v>
      </c>
      <c r="Y25" s="188" t="e">
        <f t="shared" si="0"/>
        <v>#REF!</v>
      </c>
      <c r="Z25" s="188" t="e">
        <f t="shared" si="0"/>
        <v>#REF!</v>
      </c>
    </row>
    <row r="26" spans="1:26" s="34" customFormat="1" ht="24.6" customHeight="1" x14ac:dyDescent="0.2">
      <c r="A26" s="67" t="s">
        <v>124</v>
      </c>
      <c r="B26" s="193" t="e">
        <f t="shared" si="0"/>
        <v>#REF!</v>
      </c>
      <c r="C26" s="193" t="e">
        <f t="shared" si="0"/>
        <v>#REF!</v>
      </c>
      <c r="D26" s="193" t="e">
        <f t="shared" si="0"/>
        <v>#REF!</v>
      </c>
      <c r="E26" s="193" t="e">
        <f t="shared" si="0"/>
        <v>#REF!</v>
      </c>
      <c r="F26" s="193" t="e">
        <f t="shared" si="0"/>
        <v>#REF!</v>
      </c>
      <c r="G26" s="193" t="e">
        <f t="shared" si="0"/>
        <v>#REF!</v>
      </c>
      <c r="H26" s="193" t="e">
        <f t="shared" si="0"/>
        <v>#REF!</v>
      </c>
      <c r="I26" s="193" t="e">
        <f t="shared" si="0"/>
        <v>#REF!</v>
      </c>
      <c r="J26" s="193" t="e">
        <f t="shared" si="0"/>
        <v>#REF!</v>
      </c>
      <c r="K26" s="193" t="e">
        <f t="shared" si="0"/>
        <v>#REF!</v>
      </c>
      <c r="L26" s="193" t="e">
        <f t="shared" si="0"/>
        <v>#REF!</v>
      </c>
      <c r="M26" s="193" t="e">
        <f t="shared" si="0"/>
        <v>#REF!</v>
      </c>
      <c r="N26" s="193" t="e">
        <f t="shared" si="0"/>
        <v>#REF!</v>
      </c>
      <c r="O26" s="193" t="e">
        <f t="shared" si="0"/>
        <v>#REF!</v>
      </c>
      <c r="P26" s="193" t="e">
        <f t="shared" si="0"/>
        <v>#REF!</v>
      </c>
      <c r="Q26" s="193" t="e">
        <f t="shared" si="0"/>
        <v>#REF!</v>
      </c>
      <c r="R26" s="193" t="e">
        <f t="shared" si="0"/>
        <v>#REF!</v>
      </c>
      <c r="S26" s="193" t="e">
        <f t="shared" si="0"/>
        <v>#REF!</v>
      </c>
      <c r="T26" s="193" t="e">
        <f t="shared" si="0"/>
        <v>#REF!</v>
      </c>
      <c r="U26" s="193" t="e">
        <f t="shared" si="0"/>
        <v>#REF!</v>
      </c>
      <c r="V26" s="193" t="e">
        <f t="shared" si="0"/>
        <v>#REF!</v>
      </c>
      <c r="W26" s="193" t="e">
        <f t="shared" si="0"/>
        <v>#REF!</v>
      </c>
      <c r="X26" s="193" t="e">
        <f t="shared" si="0"/>
        <v>#REF!</v>
      </c>
      <c r="Y26" s="193" t="e">
        <f t="shared" si="0"/>
        <v>#REF!</v>
      </c>
      <c r="Z26" s="193" t="e">
        <f t="shared" si="0"/>
        <v>#REF!</v>
      </c>
    </row>
    <row r="27" spans="1:26" x14ac:dyDescent="0.2">
      <c r="A27" s="97" t="s">
        <v>136</v>
      </c>
    </row>
    <row r="28" spans="1:26" x14ac:dyDescent="0.2">
      <c r="A28" s="98">
        <v>1</v>
      </c>
      <c r="B28" s="124" t="e">
        <f>ROUND(B7*0.87,)+25</f>
        <v>#REF!</v>
      </c>
      <c r="C28" s="124" t="e">
        <f t="shared" ref="C28:Z42" si="1">ROUND(C7*0.87,)+25</f>
        <v>#REF!</v>
      </c>
      <c r="D28" s="124" t="e">
        <f t="shared" si="1"/>
        <v>#REF!</v>
      </c>
      <c r="E28" s="124" t="e">
        <f t="shared" si="1"/>
        <v>#REF!</v>
      </c>
      <c r="F28" s="124" t="e">
        <f t="shared" si="1"/>
        <v>#REF!</v>
      </c>
      <c r="G28" s="124" t="e">
        <f t="shared" si="1"/>
        <v>#REF!</v>
      </c>
      <c r="H28" s="124" t="e">
        <f t="shared" si="1"/>
        <v>#REF!</v>
      </c>
      <c r="I28" s="124" t="e">
        <f t="shared" si="1"/>
        <v>#REF!</v>
      </c>
      <c r="J28" s="124" t="e">
        <f t="shared" si="1"/>
        <v>#REF!</v>
      </c>
      <c r="K28" s="124" t="e">
        <f t="shared" si="1"/>
        <v>#REF!</v>
      </c>
      <c r="L28" s="124" t="e">
        <f t="shared" si="1"/>
        <v>#REF!</v>
      </c>
      <c r="M28" s="124" t="e">
        <f t="shared" si="1"/>
        <v>#REF!</v>
      </c>
      <c r="N28" s="124" t="e">
        <f t="shared" si="1"/>
        <v>#REF!</v>
      </c>
      <c r="O28" s="124" t="e">
        <f t="shared" si="1"/>
        <v>#REF!</v>
      </c>
      <c r="P28" s="124" t="e">
        <f t="shared" si="1"/>
        <v>#REF!</v>
      </c>
      <c r="Q28" s="124" t="e">
        <f t="shared" si="1"/>
        <v>#REF!</v>
      </c>
      <c r="R28" s="124" t="e">
        <f t="shared" si="1"/>
        <v>#REF!</v>
      </c>
      <c r="S28" s="124" t="e">
        <f t="shared" si="1"/>
        <v>#REF!</v>
      </c>
      <c r="T28" s="124" t="e">
        <f t="shared" si="1"/>
        <v>#REF!</v>
      </c>
      <c r="U28" s="124" t="e">
        <f t="shared" si="1"/>
        <v>#REF!</v>
      </c>
      <c r="V28" s="124" t="e">
        <f t="shared" si="1"/>
        <v>#REF!</v>
      </c>
      <c r="W28" s="124" t="e">
        <f t="shared" si="1"/>
        <v>#REF!</v>
      </c>
      <c r="X28" s="124" t="e">
        <f t="shared" si="1"/>
        <v>#REF!</v>
      </c>
      <c r="Y28" s="124" t="e">
        <f t="shared" si="1"/>
        <v>#REF!</v>
      </c>
      <c r="Z28" s="124" t="e">
        <f t="shared" si="1"/>
        <v>#REF!</v>
      </c>
    </row>
    <row r="29" spans="1:26" x14ac:dyDescent="0.2">
      <c r="A29" s="98">
        <v>2</v>
      </c>
      <c r="B29" s="124" t="e">
        <f t="shared" ref="B29:Q42" si="2">ROUND(B8*0.87,)+25</f>
        <v>#REF!</v>
      </c>
      <c r="C29" s="124" t="e">
        <f t="shared" si="2"/>
        <v>#REF!</v>
      </c>
      <c r="D29" s="124" t="e">
        <f t="shared" si="2"/>
        <v>#REF!</v>
      </c>
      <c r="E29" s="124" t="e">
        <f t="shared" si="2"/>
        <v>#REF!</v>
      </c>
      <c r="F29" s="124" t="e">
        <f t="shared" si="2"/>
        <v>#REF!</v>
      </c>
      <c r="G29" s="124" t="e">
        <f t="shared" si="2"/>
        <v>#REF!</v>
      </c>
      <c r="H29" s="124" t="e">
        <f t="shared" si="2"/>
        <v>#REF!</v>
      </c>
      <c r="I29" s="124" t="e">
        <f t="shared" si="2"/>
        <v>#REF!</v>
      </c>
      <c r="J29" s="124" t="e">
        <f t="shared" si="2"/>
        <v>#REF!</v>
      </c>
      <c r="K29" s="124" t="e">
        <f t="shared" si="2"/>
        <v>#REF!</v>
      </c>
      <c r="L29" s="124" t="e">
        <f t="shared" si="2"/>
        <v>#REF!</v>
      </c>
      <c r="M29" s="124" t="e">
        <f t="shared" si="2"/>
        <v>#REF!</v>
      </c>
      <c r="N29" s="124" t="e">
        <f t="shared" si="2"/>
        <v>#REF!</v>
      </c>
      <c r="O29" s="124" t="e">
        <f t="shared" si="2"/>
        <v>#REF!</v>
      </c>
      <c r="P29" s="124" t="e">
        <f t="shared" si="2"/>
        <v>#REF!</v>
      </c>
      <c r="Q29" s="124" t="e">
        <f t="shared" si="2"/>
        <v>#REF!</v>
      </c>
      <c r="R29" s="124" t="e">
        <f t="shared" si="1"/>
        <v>#REF!</v>
      </c>
      <c r="S29" s="124" t="e">
        <f t="shared" si="1"/>
        <v>#REF!</v>
      </c>
      <c r="T29" s="124" t="e">
        <f t="shared" si="1"/>
        <v>#REF!</v>
      </c>
      <c r="U29" s="124" t="e">
        <f t="shared" si="1"/>
        <v>#REF!</v>
      </c>
      <c r="V29" s="124" t="e">
        <f t="shared" si="1"/>
        <v>#REF!</v>
      </c>
      <c r="W29" s="124" t="e">
        <f t="shared" si="1"/>
        <v>#REF!</v>
      </c>
      <c r="X29" s="124" t="e">
        <f t="shared" si="1"/>
        <v>#REF!</v>
      </c>
      <c r="Y29" s="124" t="e">
        <f t="shared" si="1"/>
        <v>#REF!</v>
      </c>
      <c r="Z29" s="124" t="e">
        <f t="shared" si="1"/>
        <v>#REF!</v>
      </c>
    </row>
    <row r="30" spans="1:26" x14ac:dyDescent="0.2">
      <c r="A30" s="106" t="s">
        <v>147</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row>
    <row r="31" spans="1:26" x14ac:dyDescent="0.2">
      <c r="A31" s="98">
        <v>1</v>
      </c>
      <c r="B31" s="124" t="e">
        <f t="shared" si="2"/>
        <v>#REF!</v>
      </c>
      <c r="C31" s="124" t="e">
        <f t="shared" si="1"/>
        <v>#REF!</v>
      </c>
      <c r="D31" s="124" t="e">
        <f t="shared" si="1"/>
        <v>#REF!</v>
      </c>
      <c r="E31" s="124" t="e">
        <f t="shared" si="1"/>
        <v>#REF!</v>
      </c>
      <c r="F31" s="124" t="e">
        <f t="shared" si="1"/>
        <v>#REF!</v>
      </c>
      <c r="G31" s="124" t="e">
        <f t="shared" si="1"/>
        <v>#REF!</v>
      </c>
      <c r="H31" s="124" t="e">
        <f t="shared" si="1"/>
        <v>#REF!</v>
      </c>
      <c r="I31" s="124" t="e">
        <f t="shared" si="1"/>
        <v>#REF!</v>
      </c>
      <c r="J31" s="124" t="e">
        <f t="shared" si="1"/>
        <v>#REF!</v>
      </c>
      <c r="K31" s="124" t="e">
        <f t="shared" si="1"/>
        <v>#REF!</v>
      </c>
      <c r="L31" s="124" t="e">
        <f t="shared" si="1"/>
        <v>#REF!</v>
      </c>
      <c r="M31" s="124" t="e">
        <f t="shared" si="1"/>
        <v>#REF!</v>
      </c>
      <c r="N31" s="124" t="e">
        <f t="shared" si="1"/>
        <v>#REF!</v>
      </c>
      <c r="O31" s="124" t="e">
        <f t="shared" si="1"/>
        <v>#REF!</v>
      </c>
      <c r="P31" s="124" t="e">
        <f t="shared" si="1"/>
        <v>#REF!</v>
      </c>
      <c r="Q31" s="124" t="e">
        <f t="shared" si="1"/>
        <v>#REF!</v>
      </c>
      <c r="R31" s="124" t="e">
        <f t="shared" si="1"/>
        <v>#REF!</v>
      </c>
      <c r="S31" s="124" t="e">
        <f t="shared" si="1"/>
        <v>#REF!</v>
      </c>
      <c r="T31" s="124" t="e">
        <f t="shared" si="1"/>
        <v>#REF!</v>
      </c>
      <c r="U31" s="124" t="e">
        <f t="shared" si="1"/>
        <v>#REF!</v>
      </c>
      <c r="V31" s="124" t="e">
        <f t="shared" si="1"/>
        <v>#REF!</v>
      </c>
      <c r="W31" s="124" t="e">
        <f t="shared" si="1"/>
        <v>#REF!</v>
      </c>
      <c r="X31" s="124" t="e">
        <f t="shared" si="1"/>
        <v>#REF!</v>
      </c>
      <c r="Y31" s="124" t="e">
        <f t="shared" si="1"/>
        <v>#REF!</v>
      </c>
      <c r="Z31" s="124" t="e">
        <f t="shared" si="1"/>
        <v>#REF!</v>
      </c>
    </row>
    <row r="32" spans="1:26" x14ac:dyDescent="0.2">
      <c r="A32" s="98">
        <v>2</v>
      </c>
      <c r="B32" s="124" t="e">
        <f t="shared" si="2"/>
        <v>#REF!</v>
      </c>
      <c r="C32" s="124" t="e">
        <f t="shared" si="1"/>
        <v>#REF!</v>
      </c>
      <c r="D32" s="124" t="e">
        <f t="shared" si="1"/>
        <v>#REF!</v>
      </c>
      <c r="E32" s="124" t="e">
        <f t="shared" si="1"/>
        <v>#REF!</v>
      </c>
      <c r="F32" s="124" t="e">
        <f t="shared" si="1"/>
        <v>#REF!</v>
      </c>
      <c r="G32" s="124" t="e">
        <f t="shared" si="1"/>
        <v>#REF!</v>
      </c>
      <c r="H32" s="124" t="e">
        <f t="shared" si="1"/>
        <v>#REF!</v>
      </c>
      <c r="I32" s="124" t="e">
        <f t="shared" si="1"/>
        <v>#REF!</v>
      </c>
      <c r="J32" s="124" t="e">
        <f t="shared" si="1"/>
        <v>#REF!</v>
      </c>
      <c r="K32" s="124" t="e">
        <f t="shared" si="1"/>
        <v>#REF!</v>
      </c>
      <c r="L32" s="124" t="e">
        <f t="shared" si="1"/>
        <v>#REF!</v>
      </c>
      <c r="M32" s="124" t="e">
        <f t="shared" si="1"/>
        <v>#REF!</v>
      </c>
      <c r="N32" s="124" t="e">
        <f t="shared" si="1"/>
        <v>#REF!</v>
      </c>
      <c r="O32" s="124" t="e">
        <f t="shared" si="1"/>
        <v>#REF!</v>
      </c>
      <c r="P32" s="124" t="e">
        <f t="shared" si="1"/>
        <v>#REF!</v>
      </c>
      <c r="Q32" s="124" t="e">
        <f t="shared" si="1"/>
        <v>#REF!</v>
      </c>
      <c r="R32" s="124" t="e">
        <f t="shared" si="1"/>
        <v>#REF!</v>
      </c>
      <c r="S32" s="124" t="e">
        <f t="shared" si="1"/>
        <v>#REF!</v>
      </c>
      <c r="T32" s="124" t="e">
        <f t="shared" si="1"/>
        <v>#REF!</v>
      </c>
      <c r="U32" s="124" t="e">
        <f t="shared" si="1"/>
        <v>#REF!</v>
      </c>
      <c r="V32" s="124" t="e">
        <f t="shared" si="1"/>
        <v>#REF!</v>
      </c>
      <c r="W32" s="124" t="e">
        <f t="shared" si="1"/>
        <v>#REF!</v>
      </c>
      <c r="X32" s="124" t="e">
        <f t="shared" si="1"/>
        <v>#REF!</v>
      </c>
      <c r="Y32" s="124" t="e">
        <f t="shared" si="1"/>
        <v>#REF!</v>
      </c>
      <c r="Z32" s="124" t="e">
        <f t="shared" si="1"/>
        <v>#REF!</v>
      </c>
    </row>
    <row r="33" spans="1:26" x14ac:dyDescent="0.2">
      <c r="A33" s="97" t="s">
        <v>135</v>
      </c>
      <c r="B33" s="124"/>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row>
    <row r="34" spans="1:26" x14ac:dyDescent="0.2">
      <c r="A34" s="99">
        <v>1</v>
      </c>
      <c r="B34" s="124" t="e">
        <f t="shared" si="2"/>
        <v>#REF!</v>
      </c>
      <c r="C34" s="124" t="e">
        <f t="shared" si="1"/>
        <v>#REF!</v>
      </c>
      <c r="D34" s="124" t="e">
        <f t="shared" si="1"/>
        <v>#REF!</v>
      </c>
      <c r="E34" s="124" t="e">
        <f t="shared" si="1"/>
        <v>#REF!</v>
      </c>
      <c r="F34" s="124" t="e">
        <f t="shared" si="1"/>
        <v>#REF!</v>
      </c>
      <c r="G34" s="124" t="e">
        <f t="shared" si="1"/>
        <v>#REF!</v>
      </c>
      <c r="H34" s="124" t="e">
        <f t="shared" si="1"/>
        <v>#REF!</v>
      </c>
      <c r="I34" s="124" t="e">
        <f t="shared" si="1"/>
        <v>#REF!</v>
      </c>
      <c r="J34" s="124" t="e">
        <f t="shared" si="1"/>
        <v>#REF!</v>
      </c>
      <c r="K34" s="124" t="e">
        <f t="shared" si="1"/>
        <v>#REF!</v>
      </c>
      <c r="L34" s="124" t="e">
        <f t="shared" si="1"/>
        <v>#REF!</v>
      </c>
      <c r="M34" s="124" t="e">
        <f t="shared" si="1"/>
        <v>#REF!</v>
      </c>
      <c r="N34" s="124" t="e">
        <f t="shared" si="1"/>
        <v>#REF!</v>
      </c>
      <c r="O34" s="124" t="e">
        <f t="shared" si="1"/>
        <v>#REF!</v>
      </c>
      <c r="P34" s="124" t="e">
        <f t="shared" si="1"/>
        <v>#REF!</v>
      </c>
      <c r="Q34" s="124" t="e">
        <f t="shared" si="1"/>
        <v>#REF!</v>
      </c>
      <c r="R34" s="124" t="e">
        <f t="shared" si="1"/>
        <v>#REF!</v>
      </c>
      <c r="S34" s="124" t="e">
        <f t="shared" si="1"/>
        <v>#REF!</v>
      </c>
      <c r="T34" s="124" t="e">
        <f t="shared" si="1"/>
        <v>#REF!</v>
      </c>
      <c r="U34" s="124" t="e">
        <f t="shared" si="1"/>
        <v>#REF!</v>
      </c>
      <c r="V34" s="124" t="e">
        <f t="shared" si="1"/>
        <v>#REF!</v>
      </c>
      <c r="W34" s="124" t="e">
        <f t="shared" si="1"/>
        <v>#REF!</v>
      </c>
      <c r="X34" s="124" t="e">
        <f t="shared" si="1"/>
        <v>#REF!</v>
      </c>
      <c r="Y34" s="124" t="e">
        <f t="shared" si="1"/>
        <v>#REF!</v>
      </c>
      <c r="Z34" s="124" t="e">
        <f t="shared" si="1"/>
        <v>#REF!</v>
      </c>
    </row>
    <row r="35" spans="1:26" x14ac:dyDescent="0.2">
      <c r="A35" s="99">
        <v>2</v>
      </c>
      <c r="B35" s="124" t="e">
        <f t="shared" si="2"/>
        <v>#REF!</v>
      </c>
      <c r="C35" s="124" t="e">
        <f t="shared" si="1"/>
        <v>#REF!</v>
      </c>
      <c r="D35" s="124" t="e">
        <f t="shared" si="1"/>
        <v>#REF!</v>
      </c>
      <c r="E35" s="124" t="e">
        <f t="shared" si="1"/>
        <v>#REF!</v>
      </c>
      <c r="F35" s="124" t="e">
        <f t="shared" si="1"/>
        <v>#REF!</v>
      </c>
      <c r="G35" s="124" t="e">
        <f t="shared" si="1"/>
        <v>#REF!</v>
      </c>
      <c r="H35" s="124" t="e">
        <f t="shared" si="1"/>
        <v>#REF!</v>
      </c>
      <c r="I35" s="124" t="e">
        <f t="shared" si="1"/>
        <v>#REF!</v>
      </c>
      <c r="J35" s="124" t="e">
        <f t="shared" si="1"/>
        <v>#REF!</v>
      </c>
      <c r="K35" s="124" t="e">
        <f t="shared" si="1"/>
        <v>#REF!</v>
      </c>
      <c r="L35" s="124" t="e">
        <f t="shared" si="1"/>
        <v>#REF!</v>
      </c>
      <c r="M35" s="124" t="e">
        <f t="shared" si="1"/>
        <v>#REF!</v>
      </c>
      <c r="N35" s="124" t="e">
        <f t="shared" si="1"/>
        <v>#REF!</v>
      </c>
      <c r="O35" s="124" t="e">
        <f t="shared" si="1"/>
        <v>#REF!</v>
      </c>
      <c r="P35" s="124" t="e">
        <f t="shared" si="1"/>
        <v>#REF!</v>
      </c>
      <c r="Q35" s="124" t="e">
        <f t="shared" si="1"/>
        <v>#REF!</v>
      </c>
      <c r="R35" s="124" t="e">
        <f t="shared" si="1"/>
        <v>#REF!</v>
      </c>
      <c r="S35" s="124" t="e">
        <f t="shared" si="1"/>
        <v>#REF!</v>
      </c>
      <c r="T35" s="124" t="e">
        <f t="shared" si="1"/>
        <v>#REF!</v>
      </c>
      <c r="U35" s="124" t="e">
        <f t="shared" si="1"/>
        <v>#REF!</v>
      </c>
      <c r="V35" s="124" t="e">
        <f t="shared" si="1"/>
        <v>#REF!</v>
      </c>
      <c r="W35" s="124" t="e">
        <f t="shared" si="1"/>
        <v>#REF!</v>
      </c>
      <c r="X35" s="124" t="e">
        <f t="shared" si="1"/>
        <v>#REF!</v>
      </c>
      <c r="Y35" s="124" t="e">
        <f t="shared" si="1"/>
        <v>#REF!</v>
      </c>
      <c r="Z35" s="124" t="e">
        <f t="shared" si="1"/>
        <v>#REF!</v>
      </c>
    </row>
    <row r="36" spans="1:26" x14ac:dyDescent="0.2">
      <c r="A36" s="97" t="s">
        <v>137</v>
      </c>
      <c r="B36" s="124"/>
      <c r="C36" s="124"/>
      <c r="D36" s="124"/>
      <c r="E36" s="124"/>
      <c r="F36" s="124"/>
      <c r="G36" s="124"/>
      <c r="H36" s="124"/>
      <c r="I36" s="124"/>
      <c r="J36" s="124"/>
      <c r="K36" s="124"/>
      <c r="L36" s="124"/>
      <c r="M36" s="124"/>
      <c r="N36" s="124"/>
      <c r="O36" s="124"/>
      <c r="P36" s="124"/>
      <c r="Q36" s="124"/>
      <c r="R36" s="124"/>
      <c r="S36" s="124"/>
      <c r="T36" s="124"/>
      <c r="U36" s="124"/>
      <c r="V36" s="124"/>
      <c r="W36" s="124"/>
      <c r="X36" s="124"/>
      <c r="Y36" s="124"/>
      <c r="Z36" s="124"/>
    </row>
    <row r="37" spans="1:26" x14ac:dyDescent="0.2">
      <c r="A37" s="99">
        <v>1</v>
      </c>
      <c r="B37" s="124" t="e">
        <f t="shared" si="2"/>
        <v>#REF!</v>
      </c>
      <c r="C37" s="124" t="e">
        <f t="shared" si="1"/>
        <v>#REF!</v>
      </c>
      <c r="D37" s="124" t="e">
        <f t="shared" si="1"/>
        <v>#REF!</v>
      </c>
      <c r="E37" s="124" t="e">
        <f t="shared" si="1"/>
        <v>#REF!</v>
      </c>
      <c r="F37" s="124" t="e">
        <f t="shared" si="1"/>
        <v>#REF!</v>
      </c>
      <c r="G37" s="124" t="e">
        <f t="shared" si="1"/>
        <v>#REF!</v>
      </c>
      <c r="H37" s="124" t="e">
        <f t="shared" si="1"/>
        <v>#REF!</v>
      </c>
      <c r="I37" s="124" t="e">
        <f t="shared" si="1"/>
        <v>#REF!</v>
      </c>
      <c r="J37" s="124" t="e">
        <f t="shared" si="1"/>
        <v>#REF!</v>
      </c>
      <c r="K37" s="124" t="e">
        <f t="shared" si="1"/>
        <v>#REF!</v>
      </c>
      <c r="L37" s="124" t="e">
        <f t="shared" si="1"/>
        <v>#REF!</v>
      </c>
      <c r="M37" s="124" t="e">
        <f t="shared" si="1"/>
        <v>#REF!</v>
      </c>
      <c r="N37" s="124" t="e">
        <f t="shared" si="1"/>
        <v>#REF!</v>
      </c>
      <c r="O37" s="124" t="e">
        <f t="shared" si="1"/>
        <v>#REF!</v>
      </c>
      <c r="P37" s="124" t="e">
        <f t="shared" si="1"/>
        <v>#REF!</v>
      </c>
      <c r="Q37" s="124" t="e">
        <f t="shared" si="1"/>
        <v>#REF!</v>
      </c>
      <c r="R37" s="124" t="e">
        <f t="shared" si="1"/>
        <v>#REF!</v>
      </c>
      <c r="S37" s="124" t="e">
        <f t="shared" si="1"/>
        <v>#REF!</v>
      </c>
      <c r="T37" s="124" t="e">
        <f t="shared" si="1"/>
        <v>#REF!</v>
      </c>
      <c r="U37" s="124" t="e">
        <f t="shared" si="1"/>
        <v>#REF!</v>
      </c>
      <c r="V37" s="124" t="e">
        <f t="shared" si="1"/>
        <v>#REF!</v>
      </c>
      <c r="W37" s="124" t="e">
        <f t="shared" si="1"/>
        <v>#REF!</v>
      </c>
      <c r="X37" s="124" t="e">
        <f t="shared" si="1"/>
        <v>#REF!</v>
      </c>
      <c r="Y37" s="124" t="e">
        <f t="shared" si="1"/>
        <v>#REF!</v>
      </c>
      <c r="Z37" s="124" t="e">
        <f t="shared" si="1"/>
        <v>#REF!</v>
      </c>
    </row>
    <row r="38" spans="1:26" x14ac:dyDescent="0.2">
      <c r="A38" s="99">
        <v>2</v>
      </c>
      <c r="B38" s="124" t="e">
        <f t="shared" si="2"/>
        <v>#REF!</v>
      </c>
      <c r="C38" s="124" t="e">
        <f t="shared" si="1"/>
        <v>#REF!</v>
      </c>
      <c r="D38" s="124" t="e">
        <f t="shared" si="1"/>
        <v>#REF!</v>
      </c>
      <c r="E38" s="124" t="e">
        <f t="shared" si="1"/>
        <v>#REF!</v>
      </c>
      <c r="F38" s="124" t="e">
        <f t="shared" si="1"/>
        <v>#REF!</v>
      </c>
      <c r="G38" s="124" t="e">
        <f t="shared" si="1"/>
        <v>#REF!</v>
      </c>
      <c r="H38" s="124" t="e">
        <f t="shared" si="1"/>
        <v>#REF!</v>
      </c>
      <c r="I38" s="124" t="e">
        <f t="shared" si="1"/>
        <v>#REF!</v>
      </c>
      <c r="J38" s="124" t="e">
        <f t="shared" si="1"/>
        <v>#REF!</v>
      </c>
      <c r="K38" s="124" t="e">
        <f t="shared" si="1"/>
        <v>#REF!</v>
      </c>
      <c r="L38" s="124" t="e">
        <f t="shared" si="1"/>
        <v>#REF!</v>
      </c>
      <c r="M38" s="124" t="e">
        <f t="shared" si="1"/>
        <v>#REF!</v>
      </c>
      <c r="N38" s="124" t="e">
        <f t="shared" si="1"/>
        <v>#REF!</v>
      </c>
      <c r="O38" s="124" t="e">
        <f t="shared" si="1"/>
        <v>#REF!</v>
      </c>
      <c r="P38" s="124" t="e">
        <f t="shared" si="1"/>
        <v>#REF!</v>
      </c>
      <c r="Q38" s="124" t="e">
        <f t="shared" si="1"/>
        <v>#REF!</v>
      </c>
      <c r="R38" s="124" t="e">
        <f t="shared" si="1"/>
        <v>#REF!</v>
      </c>
      <c r="S38" s="124" t="e">
        <f t="shared" si="1"/>
        <v>#REF!</v>
      </c>
      <c r="T38" s="124" t="e">
        <f t="shared" si="1"/>
        <v>#REF!</v>
      </c>
      <c r="U38" s="124" t="e">
        <f t="shared" si="1"/>
        <v>#REF!</v>
      </c>
      <c r="V38" s="124" t="e">
        <f t="shared" si="1"/>
        <v>#REF!</v>
      </c>
      <c r="W38" s="124" t="e">
        <f t="shared" si="1"/>
        <v>#REF!</v>
      </c>
      <c r="X38" s="124" t="e">
        <f t="shared" si="1"/>
        <v>#REF!</v>
      </c>
      <c r="Y38" s="124" t="e">
        <f t="shared" si="1"/>
        <v>#REF!</v>
      </c>
      <c r="Z38" s="124" t="e">
        <f t="shared" si="1"/>
        <v>#REF!</v>
      </c>
    </row>
    <row r="39" spans="1:26" x14ac:dyDescent="0.2">
      <c r="A39" s="97" t="s">
        <v>139</v>
      </c>
      <c r="B39" s="124"/>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row>
    <row r="40" spans="1:26" x14ac:dyDescent="0.2">
      <c r="A40" s="98" t="s">
        <v>78</v>
      </c>
      <c r="B40" s="124" t="e">
        <f t="shared" si="2"/>
        <v>#REF!</v>
      </c>
      <c r="C40" s="124" t="e">
        <f t="shared" si="1"/>
        <v>#REF!</v>
      </c>
      <c r="D40" s="124" t="e">
        <f t="shared" si="1"/>
        <v>#REF!</v>
      </c>
      <c r="E40" s="124" t="e">
        <f t="shared" si="1"/>
        <v>#REF!</v>
      </c>
      <c r="F40" s="124" t="e">
        <f t="shared" si="1"/>
        <v>#REF!</v>
      </c>
      <c r="G40" s="124" t="e">
        <f t="shared" si="1"/>
        <v>#REF!</v>
      </c>
      <c r="H40" s="124" t="e">
        <f t="shared" si="1"/>
        <v>#REF!</v>
      </c>
      <c r="I40" s="124" t="e">
        <f t="shared" si="1"/>
        <v>#REF!</v>
      </c>
      <c r="J40" s="124" t="e">
        <f t="shared" si="1"/>
        <v>#REF!</v>
      </c>
      <c r="K40" s="124" t="e">
        <f t="shared" si="1"/>
        <v>#REF!</v>
      </c>
      <c r="L40" s="124" t="e">
        <f t="shared" si="1"/>
        <v>#REF!</v>
      </c>
      <c r="M40" s="124" t="e">
        <f t="shared" si="1"/>
        <v>#REF!</v>
      </c>
      <c r="N40" s="124" t="e">
        <f t="shared" si="1"/>
        <v>#REF!</v>
      </c>
      <c r="O40" s="124" t="e">
        <f t="shared" si="1"/>
        <v>#REF!</v>
      </c>
      <c r="P40" s="124" t="e">
        <f t="shared" si="1"/>
        <v>#REF!</v>
      </c>
      <c r="Q40" s="124" t="e">
        <f t="shared" si="1"/>
        <v>#REF!</v>
      </c>
      <c r="R40" s="124" t="e">
        <f t="shared" si="1"/>
        <v>#REF!</v>
      </c>
      <c r="S40" s="124" t="e">
        <f t="shared" si="1"/>
        <v>#REF!</v>
      </c>
      <c r="T40" s="124" t="e">
        <f t="shared" si="1"/>
        <v>#REF!</v>
      </c>
      <c r="U40" s="124" t="e">
        <f t="shared" si="1"/>
        <v>#REF!</v>
      </c>
      <c r="V40" s="124" t="e">
        <f t="shared" si="1"/>
        <v>#REF!</v>
      </c>
      <c r="W40" s="124" t="e">
        <f t="shared" si="1"/>
        <v>#REF!</v>
      </c>
      <c r="X40" s="124" t="e">
        <f t="shared" si="1"/>
        <v>#REF!</v>
      </c>
      <c r="Y40" s="124" t="e">
        <f t="shared" si="1"/>
        <v>#REF!</v>
      </c>
      <c r="Z40" s="124" t="e">
        <f t="shared" si="1"/>
        <v>#REF!</v>
      </c>
    </row>
    <row r="41" spans="1:26" x14ac:dyDescent="0.2">
      <c r="A41" s="97" t="s">
        <v>138</v>
      </c>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row>
    <row r="42" spans="1:26" x14ac:dyDescent="0.2">
      <c r="A42" s="98" t="s">
        <v>67</v>
      </c>
      <c r="B42" s="124" t="e">
        <f t="shared" si="2"/>
        <v>#REF!</v>
      </c>
      <c r="C42" s="124" t="e">
        <f t="shared" si="1"/>
        <v>#REF!</v>
      </c>
      <c r="D42" s="124" t="e">
        <f t="shared" si="1"/>
        <v>#REF!</v>
      </c>
      <c r="E42" s="124" t="e">
        <f t="shared" si="1"/>
        <v>#REF!</v>
      </c>
      <c r="F42" s="124" t="e">
        <f t="shared" si="1"/>
        <v>#REF!</v>
      </c>
      <c r="G42" s="124" t="e">
        <f t="shared" si="1"/>
        <v>#REF!</v>
      </c>
      <c r="H42" s="124" t="e">
        <f t="shared" si="1"/>
        <v>#REF!</v>
      </c>
      <c r="I42" s="124" t="e">
        <f t="shared" si="1"/>
        <v>#REF!</v>
      </c>
      <c r="J42" s="124" t="e">
        <f t="shared" si="1"/>
        <v>#REF!</v>
      </c>
      <c r="K42" s="124" t="e">
        <f t="shared" si="1"/>
        <v>#REF!</v>
      </c>
      <c r="L42" s="124" t="e">
        <f t="shared" si="1"/>
        <v>#REF!</v>
      </c>
      <c r="M42" s="124" t="e">
        <f t="shared" si="1"/>
        <v>#REF!</v>
      </c>
      <c r="N42" s="124" t="e">
        <f t="shared" si="1"/>
        <v>#REF!</v>
      </c>
      <c r="O42" s="124" t="e">
        <f t="shared" si="1"/>
        <v>#REF!</v>
      </c>
      <c r="P42" s="124" t="e">
        <f t="shared" si="1"/>
        <v>#REF!</v>
      </c>
      <c r="Q42" s="124" t="e">
        <f t="shared" si="1"/>
        <v>#REF!</v>
      </c>
      <c r="R42" s="124" t="e">
        <f t="shared" si="1"/>
        <v>#REF!</v>
      </c>
      <c r="S42" s="124" t="e">
        <f t="shared" si="1"/>
        <v>#REF!</v>
      </c>
      <c r="T42" s="124" t="e">
        <f t="shared" si="1"/>
        <v>#REF!</v>
      </c>
      <c r="U42" s="124" t="e">
        <f t="shared" si="1"/>
        <v>#REF!</v>
      </c>
      <c r="V42" s="124" t="e">
        <f t="shared" si="1"/>
        <v>#REF!</v>
      </c>
      <c r="W42" s="124" t="e">
        <f t="shared" si="1"/>
        <v>#REF!</v>
      </c>
      <c r="X42" s="124" t="e">
        <f t="shared" si="1"/>
        <v>#REF!</v>
      </c>
      <c r="Y42" s="124" t="e">
        <f t="shared" si="1"/>
        <v>#REF!</v>
      </c>
      <c r="Z42" s="124" t="e">
        <f t="shared" si="1"/>
        <v>#REF!</v>
      </c>
    </row>
    <row r="43" spans="1:26" x14ac:dyDescent="0.2">
      <c r="A43" s="158"/>
      <c r="B43" s="125"/>
      <c r="C43" s="125"/>
      <c r="D43" s="125"/>
      <c r="E43" s="125"/>
      <c r="F43" s="125"/>
      <c r="G43" s="125"/>
      <c r="H43" s="125"/>
      <c r="I43" s="125"/>
      <c r="J43" s="125"/>
      <c r="K43" s="125"/>
      <c r="L43" s="125"/>
      <c r="M43" s="125"/>
      <c r="N43" s="125"/>
      <c r="O43" s="125"/>
      <c r="P43" s="125"/>
      <c r="Q43" s="125"/>
      <c r="R43" s="125"/>
      <c r="S43" s="125"/>
      <c r="T43" s="125"/>
      <c r="U43" s="125"/>
      <c r="V43" s="125"/>
      <c r="W43" s="125"/>
      <c r="X43" s="125"/>
      <c r="Y43" s="125"/>
      <c r="Z43" s="125"/>
    </row>
    <row r="44" spans="1:26" ht="10.35" customHeight="1" thickBot="1" x14ac:dyDescent="0.25">
      <c r="A44" s="82"/>
      <c r="B44" s="200"/>
      <c r="C44" s="200"/>
      <c r="D44" s="200"/>
      <c r="E44" s="200"/>
      <c r="F44" s="200"/>
      <c r="G44" s="200"/>
      <c r="H44" s="200"/>
      <c r="I44" s="200"/>
      <c r="J44" s="200"/>
      <c r="K44" s="200"/>
      <c r="L44" s="200"/>
      <c r="M44" s="200"/>
      <c r="N44" s="200"/>
      <c r="O44" s="200"/>
      <c r="P44" s="200"/>
      <c r="Q44" s="200"/>
      <c r="R44" s="200"/>
      <c r="S44" s="200"/>
      <c r="T44" s="200"/>
      <c r="U44" s="200"/>
      <c r="V44" s="200"/>
      <c r="W44" s="200"/>
      <c r="X44" s="200"/>
      <c r="Y44" s="200"/>
      <c r="Z44" s="200"/>
    </row>
    <row r="45" spans="1:26" ht="12.75" thickBot="1" x14ac:dyDescent="0.25">
      <c r="A45" s="160" t="s">
        <v>128</v>
      </c>
    </row>
    <row r="46" spans="1:26" x14ac:dyDescent="0.2">
      <c r="A46" s="92" t="s">
        <v>129</v>
      </c>
    </row>
    <row r="47" spans="1:26" x14ac:dyDescent="0.2">
      <c r="A47" s="92" t="s">
        <v>130</v>
      </c>
    </row>
    <row r="48" spans="1:26" ht="12" customHeight="1" x14ac:dyDescent="0.2">
      <c r="A48" s="108" t="s">
        <v>131</v>
      </c>
    </row>
    <row r="49" spans="1:1" x14ac:dyDescent="0.2">
      <c r="A49" s="204" t="s">
        <v>244</v>
      </c>
    </row>
    <row r="50" spans="1:1" ht="11.45" customHeight="1" x14ac:dyDescent="0.2">
      <c r="A50" s="82"/>
    </row>
    <row r="51" spans="1:1" x14ac:dyDescent="0.2">
      <c r="A51" s="172" t="s">
        <v>143</v>
      </c>
    </row>
    <row r="52" spans="1:1" x14ac:dyDescent="0.2">
      <c r="A52" s="82" t="s">
        <v>188</v>
      </c>
    </row>
    <row r="53" spans="1:1" ht="12.75" thickBot="1" x14ac:dyDescent="0.25">
      <c r="A53" s="20"/>
    </row>
    <row r="54" spans="1:1" ht="12.75" thickBot="1" x14ac:dyDescent="0.25">
      <c r="A54" s="162" t="s">
        <v>133</v>
      </c>
    </row>
    <row r="55" spans="1:1" ht="48" x14ac:dyDescent="0.2">
      <c r="A55" s="135" t="s">
        <v>165</v>
      </c>
    </row>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C55"/>
  <sheetViews>
    <sheetView zoomScaleNormal="100" workbookViewId="0">
      <pane xSplit="1" topLeftCell="B1" activePane="topRight" state="frozen"/>
      <selection pane="topRight" activeCell="B11" sqref="B11"/>
    </sheetView>
  </sheetViews>
  <sheetFormatPr defaultColWidth="9" defaultRowHeight="12" x14ac:dyDescent="0.2"/>
  <cols>
    <col min="1" max="1" width="80.5703125" style="65" customWidth="1"/>
    <col min="2" max="16384" width="9" style="65"/>
  </cols>
  <sheetData>
    <row r="1" spans="1:3" ht="11.45" customHeight="1" x14ac:dyDescent="0.2">
      <c r="A1" s="94" t="s">
        <v>134</v>
      </c>
    </row>
    <row r="2" spans="1:3" ht="11.45" customHeight="1" x14ac:dyDescent="0.2">
      <c r="A2" s="136" t="s">
        <v>189</v>
      </c>
    </row>
    <row r="3" spans="1:3" ht="11.45" customHeight="1" x14ac:dyDescent="0.2">
      <c r="A3" s="136"/>
    </row>
    <row r="4" spans="1:3" ht="11.45" customHeight="1" x14ac:dyDescent="0.2">
      <c r="A4" s="136" t="s">
        <v>125</v>
      </c>
      <c r="B4" s="167" t="e">
        <f>'C завтраками| Bed and breakfast'!#REF!</f>
        <v>#REF!</v>
      </c>
      <c r="C4" s="167" t="e">
        <f>'C завтраками| Bed and breakfast'!#REF!</f>
        <v>#REF!</v>
      </c>
    </row>
    <row r="5" spans="1:3" s="34" customFormat="1" ht="21.6" customHeight="1" x14ac:dyDescent="0.2">
      <c r="A5" s="67" t="s">
        <v>124</v>
      </c>
      <c r="B5" s="167" t="e">
        <f>'C завтраками| Bed and breakfast'!#REF!</f>
        <v>#REF!</v>
      </c>
      <c r="C5" s="167" t="e">
        <f>'C завтраками| Bed and breakfast'!#REF!</f>
        <v>#REF!</v>
      </c>
    </row>
    <row r="6" spans="1:3" x14ac:dyDescent="0.2">
      <c r="A6" s="74" t="s">
        <v>148</v>
      </c>
    </row>
    <row r="7" spans="1:3" x14ac:dyDescent="0.2">
      <c r="A7" s="75">
        <v>1</v>
      </c>
      <c r="B7" s="124" t="e">
        <f>ROUNDUP('C завтраками| Bed and breakfast'!#REF!*0.85,)</f>
        <v>#REF!</v>
      </c>
      <c r="C7" s="124" t="e">
        <f>ROUNDUP('C завтраками| Bed and breakfast'!#REF!*0.85,)</f>
        <v>#REF!</v>
      </c>
    </row>
    <row r="8" spans="1:3" x14ac:dyDescent="0.2">
      <c r="A8" s="75">
        <v>2</v>
      </c>
      <c r="B8" s="124" t="e">
        <f>ROUNDUP('C завтраками| Bed and breakfast'!#REF!*0.85,)</f>
        <v>#REF!</v>
      </c>
      <c r="C8" s="124" t="e">
        <f>ROUNDUP('C завтраками| Bed and breakfast'!#REF!*0.85,)</f>
        <v>#REF!</v>
      </c>
    </row>
    <row r="9" spans="1:3" x14ac:dyDescent="0.2">
      <c r="A9" s="74" t="s">
        <v>149</v>
      </c>
      <c r="B9" s="124"/>
      <c r="C9" s="124"/>
    </row>
    <row r="10" spans="1:3" x14ac:dyDescent="0.2">
      <c r="A10" s="75">
        <v>1</v>
      </c>
      <c r="B10" s="124" t="e">
        <f>ROUNDUP('C завтраками| Bed and breakfast'!#REF!*0.85,)</f>
        <v>#REF!</v>
      </c>
      <c r="C10" s="124" t="e">
        <f>ROUNDUP('C завтраками| Bed and breakfast'!#REF!*0.85,)</f>
        <v>#REF!</v>
      </c>
    </row>
    <row r="11" spans="1:3" x14ac:dyDescent="0.2">
      <c r="A11" s="75">
        <v>2</v>
      </c>
      <c r="B11" s="124" t="e">
        <f>ROUNDUP('C завтраками| Bed and breakfast'!#REF!*0.85,)</f>
        <v>#REF!</v>
      </c>
      <c r="C11" s="124" t="e">
        <f>ROUNDUP('C завтраками| Bed and breakfast'!#REF!*0.85,)</f>
        <v>#REF!</v>
      </c>
    </row>
    <row r="12" spans="1:3" x14ac:dyDescent="0.2">
      <c r="A12" s="97" t="s">
        <v>135</v>
      </c>
      <c r="B12" s="124"/>
      <c r="C12" s="124"/>
    </row>
    <row r="13" spans="1:3" x14ac:dyDescent="0.2">
      <c r="A13" s="98">
        <v>1</v>
      </c>
      <c r="B13" s="124" t="e">
        <f>ROUNDUP('C завтраками| Bed and breakfast'!#REF!*0.85,)</f>
        <v>#REF!</v>
      </c>
      <c r="C13" s="124" t="e">
        <f>ROUNDUP('C завтраками| Bed and breakfast'!#REF!*0.85,)</f>
        <v>#REF!</v>
      </c>
    </row>
    <row r="14" spans="1:3" x14ac:dyDescent="0.2">
      <c r="A14" s="98">
        <v>2</v>
      </c>
      <c r="B14" s="124" t="e">
        <f>ROUNDUP('C завтраками| Bed and breakfast'!#REF!*0.85,)</f>
        <v>#REF!</v>
      </c>
      <c r="C14" s="124" t="e">
        <f>ROUNDUP('C завтраками| Bed and breakfast'!#REF!*0.85,)</f>
        <v>#REF!</v>
      </c>
    </row>
    <row r="15" spans="1:3" x14ac:dyDescent="0.2">
      <c r="A15" s="97" t="s">
        <v>137</v>
      </c>
      <c r="B15" s="124"/>
      <c r="C15" s="124"/>
    </row>
    <row r="16" spans="1:3" x14ac:dyDescent="0.2">
      <c r="A16" s="98">
        <v>1</v>
      </c>
      <c r="B16" s="124" t="e">
        <f>ROUNDUP('C завтраками| Bed and breakfast'!#REF!*0.85,)</f>
        <v>#REF!</v>
      </c>
      <c r="C16" s="124" t="e">
        <f>ROUNDUP('C завтраками| Bed and breakfast'!#REF!*0.85,)</f>
        <v>#REF!</v>
      </c>
    </row>
    <row r="17" spans="1:3" x14ac:dyDescent="0.2">
      <c r="A17" s="98">
        <v>2</v>
      </c>
      <c r="B17" s="124" t="e">
        <f>ROUNDUP('C завтраками| Bed and breakfast'!#REF!*0.85,)</f>
        <v>#REF!</v>
      </c>
      <c r="C17" s="124" t="e">
        <f>ROUNDUP('C завтраками| Bed and breakfast'!#REF!*0.85,)</f>
        <v>#REF!</v>
      </c>
    </row>
    <row r="18" spans="1:3" x14ac:dyDescent="0.2">
      <c r="A18" s="97" t="s">
        <v>139</v>
      </c>
      <c r="B18" s="124"/>
      <c r="C18" s="124"/>
    </row>
    <row r="19" spans="1:3" x14ac:dyDescent="0.2">
      <c r="A19" s="98" t="s">
        <v>78</v>
      </c>
      <c r="B19" s="124" t="e">
        <f>ROUNDUP('C завтраками| Bed and breakfast'!#REF!*0.85,)</f>
        <v>#REF!</v>
      </c>
      <c r="C19" s="124" t="e">
        <f>ROUNDUP('C завтраками| Bed and breakfast'!#REF!*0.85,)</f>
        <v>#REF!</v>
      </c>
    </row>
    <row r="20" spans="1:3" x14ac:dyDescent="0.2">
      <c r="A20" s="97" t="s">
        <v>138</v>
      </c>
      <c r="B20" s="124"/>
      <c r="C20" s="124"/>
    </row>
    <row r="21" spans="1:3" x14ac:dyDescent="0.2">
      <c r="A21" s="98" t="s">
        <v>67</v>
      </c>
      <c r="B21" s="124" t="e">
        <f>ROUNDUP('C завтраками| Bed and breakfast'!#REF!*0.85,)</f>
        <v>#REF!</v>
      </c>
      <c r="C21" s="124" t="e">
        <f>ROUNDUP('C завтраками| Bed and breakfast'!#REF!*0.85,)</f>
        <v>#REF!</v>
      </c>
    </row>
    <row r="22" spans="1:3" x14ac:dyDescent="0.2">
      <c r="A22" s="158"/>
      <c r="B22" s="125"/>
      <c r="C22" s="125"/>
    </row>
    <row r="23" spans="1:3" ht="10.35" customHeight="1" x14ac:dyDescent="0.2">
      <c r="A23" s="158"/>
      <c r="B23" s="171"/>
      <c r="C23" s="171"/>
    </row>
    <row r="24" spans="1:3" ht="10.35" customHeight="1" x14ac:dyDescent="0.2">
      <c r="A24" s="107"/>
      <c r="B24" s="125"/>
      <c r="C24" s="125"/>
    </row>
    <row r="25" spans="1:3" ht="25.5" customHeight="1" x14ac:dyDescent="0.2">
      <c r="A25" s="157" t="s">
        <v>163</v>
      </c>
      <c r="B25" s="194" t="e">
        <f t="shared" ref="B25" si="0">B4</f>
        <v>#REF!</v>
      </c>
      <c r="C25" s="194" t="e">
        <f t="shared" ref="C25" si="1">C4</f>
        <v>#REF!</v>
      </c>
    </row>
    <row r="26" spans="1:3" s="34" customFormat="1" ht="24.6" customHeight="1" x14ac:dyDescent="0.2">
      <c r="A26" s="67" t="s">
        <v>124</v>
      </c>
      <c r="B26" s="196" t="e">
        <f t="shared" ref="B26" si="2">B5</f>
        <v>#REF!</v>
      </c>
      <c r="C26" s="196" t="e">
        <f t="shared" ref="C26" si="3">C5</f>
        <v>#REF!</v>
      </c>
    </row>
    <row r="27" spans="1:3" x14ac:dyDescent="0.2">
      <c r="A27" s="97" t="s">
        <v>136</v>
      </c>
    </row>
    <row r="28" spans="1:3" x14ac:dyDescent="0.2">
      <c r="A28" s="98">
        <v>1</v>
      </c>
      <c r="B28" s="124" t="e">
        <f t="shared" ref="B28" si="4">ROUND(B7*0.9,)</f>
        <v>#REF!</v>
      </c>
      <c r="C28" s="124" t="e">
        <f t="shared" ref="C28" si="5">ROUND(C7*0.9,)</f>
        <v>#REF!</v>
      </c>
    </row>
    <row r="29" spans="1:3" x14ac:dyDescent="0.2">
      <c r="A29" s="98">
        <v>2</v>
      </c>
      <c r="B29" s="124" t="e">
        <f t="shared" ref="B29" si="6">ROUND(B8*0.9,)</f>
        <v>#REF!</v>
      </c>
      <c r="C29" s="124" t="e">
        <f t="shared" ref="C29" si="7">ROUND(C8*0.9,)</f>
        <v>#REF!</v>
      </c>
    </row>
    <row r="30" spans="1:3" x14ac:dyDescent="0.2">
      <c r="A30" s="106" t="s">
        <v>147</v>
      </c>
      <c r="B30" s="124"/>
      <c r="C30" s="124"/>
    </row>
    <row r="31" spans="1:3" x14ac:dyDescent="0.2">
      <c r="A31" s="98">
        <v>1</v>
      </c>
      <c r="B31" s="124" t="e">
        <f t="shared" ref="B31" si="8">ROUND(B10*0.9,)</f>
        <v>#REF!</v>
      </c>
      <c r="C31" s="124" t="e">
        <f t="shared" ref="C31" si="9">ROUND(C10*0.9,)</f>
        <v>#REF!</v>
      </c>
    </row>
    <row r="32" spans="1:3" x14ac:dyDescent="0.2">
      <c r="A32" s="98">
        <v>2</v>
      </c>
      <c r="B32" s="124" t="e">
        <f t="shared" ref="B32" si="10">ROUND(B11*0.9,)</f>
        <v>#REF!</v>
      </c>
      <c r="C32" s="124" t="e">
        <f t="shared" ref="C32" si="11">ROUND(C11*0.9,)</f>
        <v>#REF!</v>
      </c>
    </row>
    <row r="33" spans="1:3" x14ac:dyDescent="0.2">
      <c r="A33" s="97" t="s">
        <v>135</v>
      </c>
      <c r="B33" s="124"/>
      <c r="C33" s="124"/>
    </row>
    <row r="34" spans="1:3" x14ac:dyDescent="0.2">
      <c r="A34" s="99">
        <v>1</v>
      </c>
      <c r="B34" s="124" t="e">
        <f t="shared" ref="B34" si="12">ROUND(B13*0.9,)</f>
        <v>#REF!</v>
      </c>
      <c r="C34" s="124" t="e">
        <f t="shared" ref="C34" si="13">ROUND(C13*0.9,)</f>
        <v>#REF!</v>
      </c>
    </row>
    <row r="35" spans="1:3" x14ac:dyDescent="0.2">
      <c r="A35" s="99">
        <v>2</v>
      </c>
      <c r="B35" s="124" t="e">
        <f t="shared" ref="B35" si="14">ROUND(B14*0.9,)</f>
        <v>#REF!</v>
      </c>
      <c r="C35" s="124" t="e">
        <f t="shared" ref="C35" si="15">ROUND(C14*0.9,)</f>
        <v>#REF!</v>
      </c>
    </row>
    <row r="36" spans="1:3" x14ac:dyDescent="0.2">
      <c r="A36" s="97" t="s">
        <v>137</v>
      </c>
      <c r="B36" s="124"/>
      <c r="C36" s="124"/>
    </row>
    <row r="37" spans="1:3" x14ac:dyDescent="0.2">
      <c r="A37" s="99">
        <v>1</v>
      </c>
      <c r="B37" s="124" t="e">
        <f t="shared" ref="B37" si="16">ROUND(B16*0.9,)</f>
        <v>#REF!</v>
      </c>
      <c r="C37" s="124" t="e">
        <f t="shared" ref="C37" si="17">ROUND(C16*0.9,)</f>
        <v>#REF!</v>
      </c>
    </row>
    <row r="38" spans="1:3" x14ac:dyDescent="0.2">
      <c r="A38" s="99">
        <v>2</v>
      </c>
      <c r="B38" s="124" t="e">
        <f t="shared" ref="B38" si="18">ROUND(B17*0.9,)</f>
        <v>#REF!</v>
      </c>
      <c r="C38" s="124" t="e">
        <f t="shared" ref="C38" si="19">ROUND(C17*0.9,)</f>
        <v>#REF!</v>
      </c>
    </row>
    <row r="39" spans="1:3" x14ac:dyDescent="0.2">
      <c r="A39" s="97" t="s">
        <v>139</v>
      </c>
      <c r="B39" s="124"/>
      <c r="C39" s="124"/>
    </row>
    <row r="40" spans="1:3" x14ac:dyDescent="0.2">
      <c r="A40" s="98" t="s">
        <v>78</v>
      </c>
      <c r="B40" s="124" t="e">
        <f t="shared" ref="B40" si="20">ROUND(B19*0.9,)</f>
        <v>#REF!</v>
      </c>
      <c r="C40" s="124" t="e">
        <f t="shared" ref="C40" si="21">ROUND(C19*0.9,)</f>
        <v>#REF!</v>
      </c>
    </row>
    <row r="41" spans="1:3" x14ac:dyDescent="0.2">
      <c r="A41" s="97" t="s">
        <v>138</v>
      </c>
      <c r="B41" s="124"/>
      <c r="C41" s="124"/>
    </row>
    <row r="42" spans="1:3" x14ac:dyDescent="0.2">
      <c r="A42" s="98" t="s">
        <v>67</v>
      </c>
      <c r="B42" s="124" t="e">
        <f t="shared" ref="B42" si="22">ROUND(B21*0.9,)</f>
        <v>#REF!</v>
      </c>
      <c r="C42" s="124" t="e">
        <f t="shared" ref="C42" si="23">ROUND(C21*0.9,)</f>
        <v>#REF!</v>
      </c>
    </row>
    <row r="43" spans="1:3" x14ac:dyDescent="0.2">
      <c r="A43" s="158"/>
    </row>
    <row r="44" spans="1:3" ht="10.35" customHeight="1" thickBot="1" x14ac:dyDescent="0.25">
      <c r="A44" s="82"/>
    </row>
    <row r="45" spans="1:3" ht="12.75" thickBot="1" x14ac:dyDescent="0.25">
      <c r="A45" s="160" t="s">
        <v>128</v>
      </c>
    </row>
    <row r="46" spans="1:3" x14ac:dyDescent="0.2">
      <c r="A46" s="92" t="s">
        <v>129</v>
      </c>
    </row>
    <row r="47" spans="1:3" x14ac:dyDescent="0.2">
      <c r="A47" s="92" t="s">
        <v>130</v>
      </c>
    </row>
    <row r="48" spans="1:3" ht="12" customHeight="1" x14ac:dyDescent="0.2">
      <c r="A48" s="108" t="s">
        <v>131</v>
      </c>
    </row>
    <row r="49" spans="1:1" x14ac:dyDescent="0.2">
      <c r="A49" s="92" t="s">
        <v>247</v>
      </c>
    </row>
    <row r="50" spans="1:1" ht="11.45" customHeight="1" x14ac:dyDescent="0.2">
      <c r="A50" s="82"/>
    </row>
    <row r="51" spans="1:1" x14ac:dyDescent="0.2">
      <c r="A51" s="172" t="s">
        <v>143</v>
      </c>
    </row>
    <row r="52" spans="1:1" x14ac:dyDescent="0.2">
      <c r="A52" s="199" t="s">
        <v>243</v>
      </c>
    </row>
    <row r="53" spans="1:1" ht="12.75" thickBot="1" x14ac:dyDescent="0.25">
      <c r="A53" s="20"/>
    </row>
    <row r="54" spans="1:1" ht="12.75" thickBot="1" x14ac:dyDescent="0.25">
      <c r="A54" s="162" t="s">
        <v>133</v>
      </c>
    </row>
    <row r="55" spans="1:1" ht="48" x14ac:dyDescent="0.2">
      <c r="A55" s="135" t="s">
        <v>165</v>
      </c>
    </row>
  </sheetData>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C55"/>
  <sheetViews>
    <sheetView zoomScaleNormal="100" workbookViewId="0">
      <pane xSplit="1" topLeftCell="B1" activePane="topRight" state="frozen"/>
      <selection pane="topRight" activeCell="D8" sqref="D8"/>
    </sheetView>
  </sheetViews>
  <sheetFormatPr defaultColWidth="9" defaultRowHeight="12" x14ac:dyDescent="0.2"/>
  <cols>
    <col min="1" max="1" width="80.5703125" style="65" customWidth="1"/>
    <col min="2" max="16384" width="9" style="65"/>
  </cols>
  <sheetData>
    <row r="1" spans="1:3" ht="11.45" customHeight="1" x14ac:dyDescent="0.2">
      <c r="A1" s="94" t="s">
        <v>134</v>
      </c>
    </row>
    <row r="2" spans="1:3" ht="11.45" customHeight="1" x14ac:dyDescent="0.2">
      <c r="A2" s="136" t="s">
        <v>189</v>
      </c>
    </row>
    <row r="3" spans="1:3" ht="11.45" customHeight="1" x14ac:dyDescent="0.2">
      <c r="A3" s="136"/>
    </row>
    <row r="4" spans="1:3" ht="11.45" customHeight="1" x14ac:dyDescent="0.2">
      <c r="A4" s="136" t="s">
        <v>125</v>
      </c>
      <c r="B4" s="123" t="e">
        <f>'C завтраками| Bed and breakfast'!#REF!</f>
        <v>#REF!</v>
      </c>
      <c r="C4" s="89" t="e">
        <f>'C завтраками| Bed and breakfast'!#REF!</f>
        <v>#REF!</v>
      </c>
    </row>
    <row r="5" spans="1:3" s="34" customFormat="1" ht="21.6" customHeight="1" x14ac:dyDescent="0.2">
      <c r="A5" s="67" t="s">
        <v>124</v>
      </c>
      <c r="B5" s="123" t="e">
        <f>'C завтраками| Bed and breakfast'!#REF!</f>
        <v>#REF!</v>
      </c>
      <c r="C5" s="89" t="e">
        <f>'C завтраками| Bed and breakfast'!#REF!</f>
        <v>#REF!</v>
      </c>
    </row>
    <row r="6" spans="1:3" x14ac:dyDescent="0.2">
      <c r="A6" s="74" t="s">
        <v>148</v>
      </c>
    </row>
    <row r="7" spans="1:3" x14ac:dyDescent="0.2">
      <c r="A7" s="75">
        <v>1</v>
      </c>
      <c r="B7" s="124" t="e">
        <f>ROUNDUP('C завтраками| Bed and breakfast'!#REF!*0.85,)</f>
        <v>#REF!</v>
      </c>
      <c r="C7" s="124" t="e">
        <f>ROUNDUP('C завтраками| Bed and breakfast'!#REF!*0.85,)</f>
        <v>#REF!</v>
      </c>
    </row>
    <row r="8" spans="1:3" x14ac:dyDescent="0.2">
      <c r="A8" s="75">
        <v>2</v>
      </c>
      <c r="B8" s="124" t="e">
        <f>ROUNDUP('C завтраками| Bed and breakfast'!#REF!*0.85,)</f>
        <v>#REF!</v>
      </c>
      <c r="C8" s="124" t="e">
        <f>ROUNDUP('C завтраками| Bed and breakfast'!#REF!*0.85,)</f>
        <v>#REF!</v>
      </c>
    </row>
    <row r="9" spans="1:3" x14ac:dyDescent="0.2">
      <c r="A9" s="74" t="s">
        <v>149</v>
      </c>
      <c r="B9" s="124"/>
      <c r="C9" s="124"/>
    </row>
    <row r="10" spans="1:3" x14ac:dyDescent="0.2">
      <c r="A10" s="75">
        <v>1</v>
      </c>
      <c r="B10" s="124" t="e">
        <f>ROUNDUP('C завтраками| Bed and breakfast'!#REF!*0.85,)</f>
        <v>#REF!</v>
      </c>
      <c r="C10" s="124" t="e">
        <f>ROUNDUP('C завтраками| Bed and breakfast'!#REF!*0.85,)</f>
        <v>#REF!</v>
      </c>
    </row>
    <row r="11" spans="1:3" x14ac:dyDescent="0.2">
      <c r="A11" s="75">
        <v>2</v>
      </c>
      <c r="B11" s="124" t="e">
        <f>ROUNDUP('C завтраками| Bed and breakfast'!#REF!*0.85,)</f>
        <v>#REF!</v>
      </c>
      <c r="C11" s="124" t="e">
        <f>ROUNDUP('C завтраками| Bed and breakfast'!#REF!*0.85,)</f>
        <v>#REF!</v>
      </c>
    </row>
    <row r="12" spans="1:3" x14ac:dyDescent="0.2">
      <c r="A12" s="97" t="s">
        <v>135</v>
      </c>
      <c r="B12" s="124"/>
      <c r="C12" s="124"/>
    </row>
    <row r="13" spans="1:3" x14ac:dyDescent="0.2">
      <c r="A13" s="98">
        <v>1</v>
      </c>
      <c r="B13" s="124" t="e">
        <f>ROUNDUP('C завтраками| Bed and breakfast'!#REF!*0.85,)</f>
        <v>#REF!</v>
      </c>
      <c r="C13" s="124" t="e">
        <f>ROUNDUP('C завтраками| Bed and breakfast'!#REF!*0.85,)</f>
        <v>#REF!</v>
      </c>
    </row>
    <row r="14" spans="1:3" x14ac:dyDescent="0.2">
      <c r="A14" s="98">
        <v>2</v>
      </c>
      <c r="B14" s="124" t="e">
        <f>ROUNDUP('C завтраками| Bed and breakfast'!#REF!*0.85,)</f>
        <v>#REF!</v>
      </c>
      <c r="C14" s="124" t="e">
        <f>ROUNDUP('C завтраками| Bed and breakfast'!#REF!*0.85,)</f>
        <v>#REF!</v>
      </c>
    </row>
    <row r="15" spans="1:3" x14ac:dyDescent="0.2">
      <c r="A15" s="97" t="s">
        <v>137</v>
      </c>
      <c r="B15" s="124"/>
      <c r="C15" s="124"/>
    </row>
    <row r="16" spans="1:3" x14ac:dyDescent="0.2">
      <c r="A16" s="98">
        <v>1</v>
      </c>
      <c r="B16" s="124" t="e">
        <f>ROUNDUP('C завтраками| Bed and breakfast'!#REF!*0.85,)</f>
        <v>#REF!</v>
      </c>
      <c r="C16" s="124" t="e">
        <f>ROUNDUP('C завтраками| Bed and breakfast'!#REF!*0.85,)</f>
        <v>#REF!</v>
      </c>
    </row>
    <row r="17" spans="1:3" x14ac:dyDescent="0.2">
      <c r="A17" s="98">
        <v>2</v>
      </c>
      <c r="B17" s="124" t="e">
        <f>ROUNDUP('C завтраками| Bed and breakfast'!#REF!*0.85,)</f>
        <v>#REF!</v>
      </c>
      <c r="C17" s="124" t="e">
        <f>ROUNDUP('C завтраками| Bed and breakfast'!#REF!*0.85,)</f>
        <v>#REF!</v>
      </c>
    </row>
    <row r="18" spans="1:3" x14ac:dyDescent="0.2">
      <c r="A18" s="97" t="s">
        <v>139</v>
      </c>
      <c r="B18" s="124"/>
      <c r="C18" s="124"/>
    </row>
    <row r="19" spans="1:3" x14ac:dyDescent="0.2">
      <c r="A19" s="98" t="s">
        <v>78</v>
      </c>
      <c r="B19" s="124" t="e">
        <f>ROUNDUP('C завтраками| Bed and breakfast'!#REF!*0.85,)</f>
        <v>#REF!</v>
      </c>
      <c r="C19" s="124" t="e">
        <f>ROUNDUP('C завтраками| Bed and breakfast'!#REF!*0.85,)</f>
        <v>#REF!</v>
      </c>
    </row>
    <row r="20" spans="1:3" x14ac:dyDescent="0.2">
      <c r="A20" s="97" t="s">
        <v>138</v>
      </c>
      <c r="B20" s="124"/>
      <c r="C20" s="124"/>
    </row>
    <row r="21" spans="1:3" x14ac:dyDescent="0.2">
      <c r="A21" s="98" t="s">
        <v>67</v>
      </c>
      <c r="B21" s="124" t="e">
        <f>ROUNDUP('C завтраками| Bed and breakfast'!#REF!*0.85,)</f>
        <v>#REF!</v>
      </c>
      <c r="C21" s="124" t="e">
        <f>ROUNDUP('C завтраками| Bed and breakfast'!#REF!*0.85,)</f>
        <v>#REF!</v>
      </c>
    </row>
    <row r="22" spans="1:3" x14ac:dyDescent="0.2">
      <c r="A22" s="158"/>
      <c r="B22" s="125"/>
      <c r="C22" s="125"/>
    </row>
    <row r="23" spans="1:3" ht="10.35" customHeight="1" x14ac:dyDescent="0.2">
      <c r="A23" s="158"/>
      <c r="B23" s="171"/>
      <c r="C23" s="171"/>
    </row>
    <row r="24" spans="1:3" ht="10.35" customHeight="1" x14ac:dyDescent="0.2">
      <c r="A24" s="107"/>
      <c r="B24" s="125"/>
      <c r="C24" s="125"/>
    </row>
    <row r="25" spans="1:3" ht="25.5" customHeight="1" x14ac:dyDescent="0.2">
      <c r="A25" s="157" t="s">
        <v>163</v>
      </c>
      <c r="B25" s="194" t="e">
        <f t="shared" ref="B25:C25" si="0">B4</f>
        <v>#REF!</v>
      </c>
      <c r="C25" s="194" t="e">
        <f t="shared" si="0"/>
        <v>#REF!</v>
      </c>
    </row>
    <row r="26" spans="1:3" s="34" customFormat="1" ht="24.6" customHeight="1" x14ac:dyDescent="0.2">
      <c r="A26" s="67" t="s">
        <v>124</v>
      </c>
      <c r="B26" s="196" t="e">
        <f t="shared" ref="B26:C26" si="1">B5</f>
        <v>#REF!</v>
      </c>
      <c r="C26" s="196" t="e">
        <f t="shared" si="1"/>
        <v>#REF!</v>
      </c>
    </row>
    <row r="27" spans="1:3" x14ac:dyDescent="0.2">
      <c r="A27" s="97" t="s">
        <v>136</v>
      </c>
    </row>
    <row r="28" spans="1:3" x14ac:dyDescent="0.2">
      <c r="A28" s="98">
        <v>1</v>
      </c>
      <c r="B28" s="124" t="e">
        <f t="shared" ref="B28:C28" si="2">ROUNDUP(B7*0.87,)</f>
        <v>#REF!</v>
      </c>
      <c r="C28" s="124" t="e">
        <f t="shared" si="2"/>
        <v>#REF!</v>
      </c>
    </row>
    <row r="29" spans="1:3" x14ac:dyDescent="0.2">
      <c r="A29" s="98">
        <v>2</v>
      </c>
      <c r="B29" s="124" t="e">
        <f t="shared" ref="B29:C29" si="3">ROUNDUP(B8*0.87,)</f>
        <v>#REF!</v>
      </c>
      <c r="C29" s="124" t="e">
        <f t="shared" si="3"/>
        <v>#REF!</v>
      </c>
    </row>
    <row r="30" spans="1:3" x14ac:dyDescent="0.2">
      <c r="A30" s="106" t="s">
        <v>147</v>
      </c>
      <c r="B30" s="124"/>
      <c r="C30" s="124"/>
    </row>
    <row r="31" spans="1:3" x14ac:dyDescent="0.2">
      <c r="A31" s="98">
        <v>1</v>
      </c>
      <c r="B31" s="124" t="e">
        <f t="shared" ref="B31:C31" si="4">ROUNDUP(B10*0.87,)</f>
        <v>#REF!</v>
      </c>
      <c r="C31" s="124" t="e">
        <f t="shared" si="4"/>
        <v>#REF!</v>
      </c>
    </row>
    <row r="32" spans="1:3" x14ac:dyDescent="0.2">
      <c r="A32" s="98">
        <v>2</v>
      </c>
      <c r="B32" s="124" t="e">
        <f t="shared" ref="B32:C32" si="5">ROUNDUP(B11*0.87,)</f>
        <v>#REF!</v>
      </c>
      <c r="C32" s="124" t="e">
        <f t="shared" si="5"/>
        <v>#REF!</v>
      </c>
    </row>
    <row r="33" spans="1:3" x14ac:dyDescent="0.2">
      <c r="A33" s="97" t="s">
        <v>135</v>
      </c>
      <c r="B33" s="124"/>
      <c r="C33" s="124"/>
    </row>
    <row r="34" spans="1:3" x14ac:dyDescent="0.2">
      <c r="A34" s="99">
        <v>1</v>
      </c>
      <c r="B34" s="124" t="e">
        <f t="shared" ref="B34:C34" si="6">ROUNDUP(B13*0.87,)</f>
        <v>#REF!</v>
      </c>
      <c r="C34" s="124" t="e">
        <f t="shared" si="6"/>
        <v>#REF!</v>
      </c>
    </row>
    <row r="35" spans="1:3" x14ac:dyDescent="0.2">
      <c r="A35" s="99">
        <v>2</v>
      </c>
      <c r="B35" s="124" t="e">
        <f t="shared" ref="B35:C35" si="7">ROUNDUP(B14*0.87,)</f>
        <v>#REF!</v>
      </c>
      <c r="C35" s="124" t="e">
        <f t="shared" si="7"/>
        <v>#REF!</v>
      </c>
    </row>
    <row r="36" spans="1:3" x14ac:dyDescent="0.2">
      <c r="A36" s="97" t="s">
        <v>137</v>
      </c>
      <c r="B36" s="124"/>
      <c r="C36" s="124"/>
    </row>
    <row r="37" spans="1:3" x14ac:dyDescent="0.2">
      <c r="A37" s="99">
        <v>1</v>
      </c>
      <c r="B37" s="124" t="e">
        <f t="shared" ref="B37:C37" si="8">ROUNDUP(B16*0.87,)</f>
        <v>#REF!</v>
      </c>
      <c r="C37" s="124" t="e">
        <f t="shared" si="8"/>
        <v>#REF!</v>
      </c>
    </row>
    <row r="38" spans="1:3" x14ac:dyDescent="0.2">
      <c r="A38" s="99">
        <v>2</v>
      </c>
      <c r="B38" s="124" t="e">
        <f t="shared" ref="B38:C38" si="9">ROUNDUP(B17*0.87,)</f>
        <v>#REF!</v>
      </c>
      <c r="C38" s="124" t="e">
        <f t="shared" si="9"/>
        <v>#REF!</v>
      </c>
    </row>
    <row r="39" spans="1:3" x14ac:dyDescent="0.2">
      <c r="A39" s="97" t="s">
        <v>139</v>
      </c>
      <c r="B39" s="124"/>
      <c r="C39" s="124"/>
    </row>
    <row r="40" spans="1:3" x14ac:dyDescent="0.2">
      <c r="A40" s="98" t="s">
        <v>78</v>
      </c>
      <c r="B40" s="124" t="e">
        <f t="shared" ref="B40:C40" si="10">ROUNDUP(B19*0.87,)</f>
        <v>#REF!</v>
      </c>
      <c r="C40" s="124" t="e">
        <f t="shared" si="10"/>
        <v>#REF!</v>
      </c>
    </row>
    <row r="41" spans="1:3" x14ac:dyDescent="0.2">
      <c r="A41" s="97" t="s">
        <v>138</v>
      </c>
      <c r="B41" s="124"/>
      <c r="C41" s="124"/>
    </row>
    <row r="42" spans="1:3" x14ac:dyDescent="0.2">
      <c r="A42" s="98" t="s">
        <v>67</v>
      </c>
      <c r="B42" s="124" t="e">
        <f t="shared" ref="B42:C42" si="11">ROUNDUP(B21*0.87,)</f>
        <v>#REF!</v>
      </c>
      <c r="C42" s="124" t="e">
        <f t="shared" si="11"/>
        <v>#REF!</v>
      </c>
    </row>
    <row r="43" spans="1:3" x14ac:dyDescent="0.2">
      <c r="A43" s="158"/>
      <c r="B43" s="125"/>
      <c r="C43" s="125"/>
    </row>
    <row r="44" spans="1:3" ht="10.35" customHeight="1" thickBot="1" x14ac:dyDescent="0.25">
      <c r="A44" s="82"/>
    </row>
    <row r="45" spans="1:3" ht="12.75" thickBot="1" x14ac:dyDescent="0.25">
      <c r="A45" s="160" t="s">
        <v>128</v>
      </c>
    </row>
    <row r="46" spans="1:3" x14ac:dyDescent="0.2">
      <c r="A46" s="92" t="s">
        <v>129</v>
      </c>
    </row>
    <row r="47" spans="1:3" x14ac:dyDescent="0.2">
      <c r="A47" s="92" t="s">
        <v>130</v>
      </c>
    </row>
    <row r="48" spans="1:3" ht="12" customHeight="1" x14ac:dyDescent="0.2">
      <c r="A48" s="108" t="s">
        <v>131</v>
      </c>
    </row>
    <row r="49" spans="1:1" x14ac:dyDescent="0.2">
      <c r="A49" s="92" t="s">
        <v>247</v>
      </c>
    </row>
    <row r="50" spans="1:1" ht="11.45" customHeight="1" x14ac:dyDescent="0.2">
      <c r="A50" s="82"/>
    </row>
    <row r="51" spans="1:1" x14ac:dyDescent="0.2">
      <c r="A51" s="172" t="s">
        <v>143</v>
      </c>
    </row>
    <row r="52" spans="1:1" x14ac:dyDescent="0.2">
      <c r="A52" s="199" t="s">
        <v>243</v>
      </c>
    </row>
    <row r="53" spans="1:1" ht="12.75" thickBot="1" x14ac:dyDescent="0.25">
      <c r="A53" s="20"/>
    </row>
    <row r="54" spans="1:1" ht="12.75" thickBot="1" x14ac:dyDescent="0.25">
      <c r="A54" s="162" t="s">
        <v>133</v>
      </c>
    </row>
    <row r="55" spans="1:1" ht="48" x14ac:dyDescent="0.2">
      <c r="A55" s="135" t="s">
        <v>165</v>
      </c>
    </row>
  </sheetData>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5"/>
  <sheetViews>
    <sheetView topLeftCell="A16" zoomScaleNormal="100" workbookViewId="0">
      <pane xSplit="1" topLeftCell="B1" activePane="topRight" state="frozen"/>
      <selection pane="topRight" activeCell="B28" sqref="B28:AZ42"/>
    </sheetView>
  </sheetViews>
  <sheetFormatPr defaultColWidth="9" defaultRowHeight="12" x14ac:dyDescent="0.2"/>
  <cols>
    <col min="1" max="1" width="80.5703125" style="65" customWidth="1"/>
    <col min="2" max="16384" width="9" style="65"/>
  </cols>
  <sheetData>
    <row r="1" spans="1:52" ht="11.45" customHeight="1" x14ac:dyDescent="0.2">
      <c r="A1" s="94" t="s">
        <v>134</v>
      </c>
    </row>
    <row r="2" spans="1:52" ht="11.45" customHeight="1" x14ac:dyDescent="0.2">
      <c r="A2" s="136" t="s">
        <v>189</v>
      </c>
    </row>
    <row r="3" spans="1:52" ht="11.45" customHeight="1" x14ac:dyDescent="0.2">
      <c r="A3" s="136"/>
    </row>
    <row r="4" spans="1:52" ht="11.45" customHeight="1" x14ac:dyDescent="0.2">
      <c r="A4" s="136" t="s">
        <v>125</v>
      </c>
      <c r="B4" s="123" t="e">
        <f>'C завтраками| Bed and breakfast'!#REF!</f>
        <v>#REF!</v>
      </c>
      <c r="C4" s="123" t="e">
        <f>'C завтраками| Bed and breakfast'!#REF!</f>
        <v>#REF!</v>
      </c>
      <c r="D4" s="123" t="e">
        <f>'C завтраками| Bed and breakfast'!#REF!</f>
        <v>#REF!</v>
      </c>
      <c r="E4" s="123" t="e">
        <f>'C завтраками| Bed and breakfast'!#REF!</f>
        <v>#REF!</v>
      </c>
      <c r="F4" s="123" t="e">
        <f>'C завтраками| Bed and breakfast'!#REF!</f>
        <v>#REF!</v>
      </c>
      <c r="G4" s="123" t="e">
        <f>'C завтраками| Bed and breakfast'!#REF!</f>
        <v>#REF!</v>
      </c>
      <c r="H4" s="123" t="e">
        <f>'C завтраками| Bed and breakfast'!#REF!</f>
        <v>#REF!</v>
      </c>
      <c r="I4" s="123" t="e">
        <f>'C завтраками| Bed and breakfast'!#REF!</f>
        <v>#REF!</v>
      </c>
      <c r="J4" s="123" t="e">
        <f>'C завтраками| Bed and breakfast'!#REF!</f>
        <v>#REF!</v>
      </c>
      <c r="K4" s="123" t="e">
        <f>'C завтраками| Bed and breakfast'!#REF!</f>
        <v>#REF!</v>
      </c>
      <c r="L4" s="123" t="e">
        <f>'C завтраками| Bed and breakfast'!#REF!</f>
        <v>#REF!</v>
      </c>
      <c r="M4" s="123" t="e">
        <f>'C завтраками| Bed and breakfast'!#REF!</f>
        <v>#REF!</v>
      </c>
      <c r="N4" s="123" t="e">
        <f>'C завтраками| Bed and breakfast'!#REF!</f>
        <v>#REF!</v>
      </c>
      <c r="O4" s="123" t="e">
        <f>'C завтраками| Bed and breakfast'!#REF!</f>
        <v>#REF!</v>
      </c>
      <c r="P4" s="123" t="e">
        <f>'C завтраками| Bed and breakfast'!#REF!</f>
        <v>#REF!</v>
      </c>
      <c r="Q4" s="123" t="e">
        <f>'C завтраками| Bed and breakfast'!#REF!</f>
        <v>#REF!</v>
      </c>
      <c r="R4" s="123" t="e">
        <f>'C завтраками| Bed and breakfast'!#REF!</f>
        <v>#REF!</v>
      </c>
      <c r="S4" s="123" t="e">
        <f>'C завтраками| Bed and breakfast'!#REF!</f>
        <v>#REF!</v>
      </c>
      <c r="T4" s="123" t="e">
        <f>'C завтраками| Bed and breakfast'!#REF!</f>
        <v>#REF!</v>
      </c>
      <c r="U4" s="123" t="e">
        <f>'C завтраками| Bed and breakfast'!#REF!</f>
        <v>#REF!</v>
      </c>
      <c r="V4" s="123" t="e">
        <f>'C завтраками| Bed and breakfast'!#REF!</f>
        <v>#REF!</v>
      </c>
      <c r="W4" s="123" t="e">
        <f>'C завтраками| Bed and breakfast'!#REF!</f>
        <v>#REF!</v>
      </c>
      <c r="X4" s="123" t="e">
        <f>'C завтраками| Bed and breakfast'!#REF!</f>
        <v>#REF!</v>
      </c>
      <c r="Y4" s="123" t="e">
        <f>'C завтраками| Bed and breakfast'!#REF!</f>
        <v>#REF!</v>
      </c>
      <c r="Z4" s="123" t="e">
        <f>'C завтраками| Bed and breakfast'!#REF!</f>
        <v>#REF!</v>
      </c>
      <c r="AA4" s="123" t="e">
        <f>'C завтраками| Bed and breakfast'!#REF!</f>
        <v>#REF!</v>
      </c>
      <c r="AB4" s="123" t="e">
        <f>'C завтраками| Bed and breakfast'!#REF!</f>
        <v>#REF!</v>
      </c>
      <c r="AC4" s="123" t="e">
        <f>'C завтраками| Bed and breakfast'!#REF!</f>
        <v>#REF!</v>
      </c>
      <c r="AD4" s="123" t="e">
        <f>'C завтраками| Bed and breakfast'!#REF!</f>
        <v>#REF!</v>
      </c>
      <c r="AE4" s="123" t="e">
        <f>'C завтраками| Bed and breakfast'!#REF!</f>
        <v>#REF!</v>
      </c>
      <c r="AF4" s="123" t="e">
        <f>'C завтраками| Bed and breakfast'!#REF!</f>
        <v>#REF!</v>
      </c>
      <c r="AG4" s="123" t="e">
        <f>'C завтраками| Bed and breakfast'!#REF!</f>
        <v>#REF!</v>
      </c>
      <c r="AH4" s="123" t="e">
        <f>'C завтраками| Bed and breakfast'!#REF!</f>
        <v>#REF!</v>
      </c>
      <c r="AI4" s="123" t="e">
        <f>'C завтраками| Bed and breakfast'!#REF!</f>
        <v>#REF!</v>
      </c>
      <c r="AJ4" s="123" t="e">
        <f>'C завтраками| Bed and breakfast'!#REF!</f>
        <v>#REF!</v>
      </c>
      <c r="AK4" s="123" t="e">
        <f>'C завтраками| Bed and breakfast'!#REF!</f>
        <v>#REF!</v>
      </c>
      <c r="AL4" s="123" t="e">
        <f>'C завтраками| Bed and breakfast'!#REF!</f>
        <v>#REF!</v>
      </c>
      <c r="AM4" s="123" t="e">
        <f>'C завтраками| Bed and breakfast'!#REF!</f>
        <v>#REF!</v>
      </c>
      <c r="AN4" s="123" t="e">
        <f>'C завтраками| Bed and breakfast'!#REF!</f>
        <v>#REF!</v>
      </c>
      <c r="AO4" s="123" t="e">
        <f>'C завтраками| Bed and breakfast'!#REF!</f>
        <v>#REF!</v>
      </c>
      <c r="AP4" s="123" t="e">
        <f>'C завтраками| Bed and breakfast'!#REF!</f>
        <v>#REF!</v>
      </c>
      <c r="AQ4" s="123" t="e">
        <f>'C завтраками| Bed and breakfast'!#REF!</f>
        <v>#REF!</v>
      </c>
      <c r="AR4" s="123" t="e">
        <f>'C завтраками| Bed and breakfast'!#REF!</f>
        <v>#REF!</v>
      </c>
      <c r="AS4" s="123" t="e">
        <f>'C завтраками| Bed and breakfast'!#REF!</f>
        <v>#REF!</v>
      </c>
      <c r="AT4" s="123" t="e">
        <f>'C завтраками| Bed and breakfast'!#REF!</f>
        <v>#REF!</v>
      </c>
      <c r="AU4" s="123" t="e">
        <f>'C завтраками| Bed and breakfast'!#REF!</f>
        <v>#REF!</v>
      </c>
      <c r="AV4" s="123" t="e">
        <f>'C завтраками| Bed and breakfast'!#REF!</f>
        <v>#REF!</v>
      </c>
      <c r="AW4" s="123" t="e">
        <f>'C завтраками| Bed and breakfast'!#REF!</f>
        <v>#REF!</v>
      </c>
      <c r="AX4" s="123" t="e">
        <f>'C завтраками| Bed and breakfast'!#REF!</f>
        <v>#REF!</v>
      </c>
      <c r="AY4" s="123" t="e">
        <f>'C завтраками| Bed and breakfast'!#REF!</f>
        <v>#REF!</v>
      </c>
      <c r="AZ4" s="123" t="e">
        <f>'C завтраками| Bed and breakfast'!#REF!</f>
        <v>#REF!</v>
      </c>
    </row>
    <row r="5" spans="1:52" s="34" customFormat="1" ht="21.6" customHeight="1" x14ac:dyDescent="0.2">
      <c r="A5" s="67" t="s">
        <v>124</v>
      </c>
      <c r="B5" s="123" t="e">
        <f>'C завтраками| Bed and breakfast'!#REF!</f>
        <v>#REF!</v>
      </c>
      <c r="C5" s="123" t="e">
        <f>'C завтраками| Bed and breakfast'!#REF!</f>
        <v>#REF!</v>
      </c>
      <c r="D5" s="123" t="e">
        <f>'C завтраками| Bed and breakfast'!#REF!</f>
        <v>#REF!</v>
      </c>
      <c r="E5" s="123" t="e">
        <f>'C завтраками| Bed and breakfast'!#REF!</f>
        <v>#REF!</v>
      </c>
      <c r="F5" s="123" t="e">
        <f>'C завтраками| Bed and breakfast'!#REF!</f>
        <v>#REF!</v>
      </c>
      <c r="G5" s="123" t="e">
        <f>'C завтраками| Bed and breakfast'!#REF!</f>
        <v>#REF!</v>
      </c>
      <c r="H5" s="123" t="e">
        <f>'C завтраками| Bed and breakfast'!#REF!</f>
        <v>#REF!</v>
      </c>
      <c r="I5" s="123" t="e">
        <f>'C завтраками| Bed and breakfast'!#REF!</f>
        <v>#REF!</v>
      </c>
      <c r="J5" s="123" t="e">
        <f>'C завтраками| Bed and breakfast'!#REF!</f>
        <v>#REF!</v>
      </c>
      <c r="K5" s="123" t="e">
        <f>'C завтраками| Bed and breakfast'!#REF!</f>
        <v>#REF!</v>
      </c>
      <c r="L5" s="123" t="e">
        <f>'C завтраками| Bed and breakfast'!#REF!</f>
        <v>#REF!</v>
      </c>
      <c r="M5" s="123" t="e">
        <f>'C завтраками| Bed and breakfast'!#REF!</f>
        <v>#REF!</v>
      </c>
      <c r="N5" s="123" t="e">
        <f>'C завтраками| Bed and breakfast'!#REF!</f>
        <v>#REF!</v>
      </c>
      <c r="O5" s="123" t="e">
        <f>'C завтраками| Bed and breakfast'!#REF!</f>
        <v>#REF!</v>
      </c>
      <c r="P5" s="123" t="e">
        <f>'C завтраками| Bed and breakfast'!#REF!</f>
        <v>#REF!</v>
      </c>
      <c r="Q5" s="123" t="e">
        <f>'C завтраками| Bed and breakfast'!#REF!</f>
        <v>#REF!</v>
      </c>
      <c r="R5" s="123" t="e">
        <f>'C завтраками| Bed and breakfast'!#REF!</f>
        <v>#REF!</v>
      </c>
      <c r="S5" s="123" t="e">
        <f>'C завтраками| Bed and breakfast'!#REF!</f>
        <v>#REF!</v>
      </c>
      <c r="T5" s="123" t="e">
        <f>'C завтраками| Bed and breakfast'!#REF!</f>
        <v>#REF!</v>
      </c>
      <c r="U5" s="123" t="e">
        <f>'C завтраками| Bed and breakfast'!#REF!</f>
        <v>#REF!</v>
      </c>
      <c r="V5" s="123" t="e">
        <f>'C завтраками| Bed and breakfast'!#REF!</f>
        <v>#REF!</v>
      </c>
      <c r="W5" s="123" t="e">
        <f>'C завтраками| Bed and breakfast'!#REF!</f>
        <v>#REF!</v>
      </c>
      <c r="X5" s="123" t="e">
        <f>'C завтраками| Bed and breakfast'!#REF!</f>
        <v>#REF!</v>
      </c>
      <c r="Y5" s="123" t="e">
        <f>'C завтраками| Bed and breakfast'!#REF!</f>
        <v>#REF!</v>
      </c>
      <c r="Z5" s="123" t="e">
        <f>'C завтраками| Bed and breakfast'!#REF!</f>
        <v>#REF!</v>
      </c>
      <c r="AA5" s="123" t="e">
        <f>'C завтраками| Bed and breakfast'!#REF!</f>
        <v>#REF!</v>
      </c>
      <c r="AB5" s="123" t="e">
        <f>'C завтраками| Bed and breakfast'!#REF!</f>
        <v>#REF!</v>
      </c>
      <c r="AC5" s="123" t="e">
        <f>'C завтраками| Bed and breakfast'!#REF!</f>
        <v>#REF!</v>
      </c>
      <c r="AD5" s="123" t="e">
        <f>'C завтраками| Bed and breakfast'!#REF!</f>
        <v>#REF!</v>
      </c>
      <c r="AE5" s="123" t="e">
        <f>'C завтраками| Bed and breakfast'!#REF!</f>
        <v>#REF!</v>
      </c>
      <c r="AF5" s="123" t="e">
        <f>'C завтраками| Bed and breakfast'!#REF!</f>
        <v>#REF!</v>
      </c>
      <c r="AG5" s="123" t="e">
        <f>'C завтраками| Bed and breakfast'!#REF!</f>
        <v>#REF!</v>
      </c>
      <c r="AH5" s="123" t="e">
        <f>'C завтраками| Bed and breakfast'!#REF!</f>
        <v>#REF!</v>
      </c>
      <c r="AI5" s="123" t="e">
        <f>'C завтраками| Bed and breakfast'!#REF!</f>
        <v>#REF!</v>
      </c>
      <c r="AJ5" s="123" t="e">
        <f>'C завтраками| Bed and breakfast'!#REF!</f>
        <v>#REF!</v>
      </c>
      <c r="AK5" s="123" t="e">
        <f>'C завтраками| Bed and breakfast'!#REF!</f>
        <v>#REF!</v>
      </c>
      <c r="AL5" s="123" t="e">
        <f>'C завтраками| Bed and breakfast'!#REF!</f>
        <v>#REF!</v>
      </c>
      <c r="AM5" s="123" t="e">
        <f>'C завтраками| Bed and breakfast'!#REF!</f>
        <v>#REF!</v>
      </c>
      <c r="AN5" s="123" t="e">
        <f>'C завтраками| Bed and breakfast'!#REF!</f>
        <v>#REF!</v>
      </c>
      <c r="AO5" s="123" t="e">
        <f>'C завтраками| Bed and breakfast'!#REF!</f>
        <v>#REF!</v>
      </c>
      <c r="AP5" s="123" t="e">
        <f>'C завтраками| Bed and breakfast'!#REF!</f>
        <v>#REF!</v>
      </c>
      <c r="AQ5" s="123" t="e">
        <f>'C завтраками| Bed and breakfast'!#REF!</f>
        <v>#REF!</v>
      </c>
      <c r="AR5" s="123" t="e">
        <f>'C завтраками| Bed and breakfast'!#REF!</f>
        <v>#REF!</v>
      </c>
      <c r="AS5" s="123" t="e">
        <f>'C завтраками| Bed and breakfast'!#REF!</f>
        <v>#REF!</v>
      </c>
      <c r="AT5" s="123" t="e">
        <f>'C завтраками| Bed and breakfast'!#REF!</f>
        <v>#REF!</v>
      </c>
      <c r="AU5" s="123" t="e">
        <f>'C завтраками| Bed and breakfast'!#REF!</f>
        <v>#REF!</v>
      </c>
      <c r="AV5" s="123" t="e">
        <f>'C завтраками| Bed and breakfast'!#REF!</f>
        <v>#REF!</v>
      </c>
      <c r="AW5" s="123" t="e">
        <f>'C завтраками| Bed and breakfast'!#REF!</f>
        <v>#REF!</v>
      </c>
      <c r="AX5" s="123" t="e">
        <f>'C завтраками| Bed and breakfast'!#REF!</f>
        <v>#REF!</v>
      </c>
      <c r="AY5" s="123" t="e">
        <f>'C завтраками| Bed and breakfast'!#REF!</f>
        <v>#REF!</v>
      </c>
      <c r="AZ5" s="123" t="e">
        <f>'C завтраками| Bed and breakfast'!#REF!</f>
        <v>#REF!</v>
      </c>
    </row>
    <row r="6" spans="1:52" x14ac:dyDescent="0.2">
      <c r="A6" s="74" t="s">
        <v>148</v>
      </c>
    </row>
    <row r="7" spans="1:52" x14ac:dyDescent="0.2">
      <c r="A7" s="75">
        <v>1</v>
      </c>
      <c r="B7" s="124" t="e">
        <f>ROUNDUP('C завтраками| Bed and breakfast'!#REF!*0.85,)</f>
        <v>#REF!</v>
      </c>
      <c r="C7" s="124" t="e">
        <f>ROUNDUP('C завтраками| Bed and breakfast'!#REF!*0.85,)</f>
        <v>#REF!</v>
      </c>
      <c r="D7" s="124" t="e">
        <f>ROUNDUP('C завтраками| Bed and breakfast'!#REF!*0.85,)</f>
        <v>#REF!</v>
      </c>
      <c r="E7" s="124" t="e">
        <f>ROUNDUP('C завтраками| Bed and breakfast'!#REF!*0.85,)</f>
        <v>#REF!</v>
      </c>
      <c r="F7" s="124" t="e">
        <f>ROUNDUP('C завтраками| Bed and breakfast'!#REF!*0.85,)</f>
        <v>#REF!</v>
      </c>
      <c r="G7" s="124" t="e">
        <f>ROUNDUP('C завтраками| Bed and breakfast'!#REF!*0.85,)</f>
        <v>#REF!</v>
      </c>
      <c r="H7" s="124" t="e">
        <f>ROUNDUP('C завтраками| Bed and breakfast'!#REF!*0.85,)</f>
        <v>#REF!</v>
      </c>
      <c r="I7" s="124" t="e">
        <f>ROUNDUP('C завтраками| Bed and breakfast'!#REF!*0.85,)</f>
        <v>#REF!</v>
      </c>
      <c r="J7" s="124" t="e">
        <f>ROUNDUP('C завтраками| Bed and breakfast'!#REF!*0.85,)</f>
        <v>#REF!</v>
      </c>
      <c r="K7" s="124" t="e">
        <f>ROUNDUP('C завтраками| Bed and breakfast'!#REF!*0.85,)</f>
        <v>#REF!</v>
      </c>
      <c r="L7" s="124" t="e">
        <f>ROUNDUP('C завтраками| Bed and breakfast'!#REF!*0.85,)</f>
        <v>#REF!</v>
      </c>
      <c r="M7" s="124" t="e">
        <f>ROUNDUP('C завтраками| Bed and breakfast'!#REF!*0.85,)</f>
        <v>#REF!</v>
      </c>
      <c r="N7" s="124" t="e">
        <f>ROUNDUP('C завтраками| Bed and breakfast'!#REF!*0.85,)</f>
        <v>#REF!</v>
      </c>
      <c r="O7" s="124" t="e">
        <f>ROUNDUP('C завтраками| Bed and breakfast'!#REF!*0.85,)</f>
        <v>#REF!</v>
      </c>
      <c r="P7" s="124" t="e">
        <f>ROUNDUP('C завтраками| Bed and breakfast'!#REF!*0.85,)</f>
        <v>#REF!</v>
      </c>
      <c r="Q7" s="124" t="e">
        <f>ROUNDUP('C завтраками| Bed and breakfast'!#REF!*0.85,)</f>
        <v>#REF!</v>
      </c>
      <c r="R7" s="124" t="e">
        <f>ROUNDUP('C завтраками| Bed and breakfast'!#REF!*0.85,)</f>
        <v>#REF!</v>
      </c>
      <c r="S7" s="124" t="e">
        <f>ROUNDUP('C завтраками| Bed and breakfast'!#REF!*0.85,)</f>
        <v>#REF!</v>
      </c>
      <c r="T7" s="124" t="e">
        <f>ROUNDUP('C завтраками| Bed and breakfast'!#REF!*0.85,)</f>
        <v>#REF!</v>
      </c>
      <c r="U7" s="124" t="e">
        <f>ROUNDUP('C завтраками| Bed and breakfast'!#REF!*0.85,)</f>
        <v>#REF!</v>
      </c>
      <c r="V7" s="124" t="e">
        <f>ROUNDUP('C завтраками| Bed and breakfast'!#REF!*0.85,)</f>
        <v>#REF!</v>
      </c>
      <c r="W7" s="124" t="e">
        <f>ROUNDUP('C завтраками| Bed and breakfast'!#REF!*0.85,)</f>
        <v>#REF!</v>
      </c>
      <c r="X7" s="124" t="e">
        <f>ROUNDUP('C завтраками| Bed and breakfast'!#REF!*0.85,)</f>
        <v>#REF!</v>
      </c>
      <c r="Y7" s="124" t="e">
        <f>ROUNDUP('C завтраками| Bed and breakfast'!#REF!*0.85,)</f>
        <v>#REF!</v>
      </c>
      <c r="Z7" s="124" t="e">
        <f>ROUNDUP('C завтраками| Bed and breakfast'!#REF!*0.85,)</f>
        <v>#REF!</v>
      </c>
      <c r="AA7" s="124" t="e">
        <f>ROUNDUP('C завтраками| Bed and breakfast'!#REF!*0.85,)</f>
        <v>#REF!</v>
      </c>
      <c r="AB7" s="124" t="e">
        <f>ROUNDUP('C завтраками| Bed and breakfast'!#REF!*0.85,)</f>
        <v>#REF!</v>
      </c>
      <c r="AC7" s="124" t="e">
        <f>ROUNDUP('C завтраками| Bed and breakfast'!#REF!*0.85,)</f>
        <v>#REF!</v>
      </c>
      <c r="AD7" s="124" t="e">
        <f>ROUNDUP('C завтраками| Bed and breakfast'!#REF!*0.85,)</f>
        <v>#REF!</v>
      </c>
      <c r="AE7" s="124" t="e">
        <f>ROUNDUP('C завтраками| Bed and breakfast'!#REF!*0.85,)</f>
        <v>#REF!</v>
      </c>
      <c r="AF7" s="124" t="e">
        <f>ROUNDUP('C завтраками| Bed and breakfast'!#REF!*0.85,)</f>
        <v>#REF!</v>
      </c>
      <c r="AG7" s="124" t="e">
        <f>ROUNDUP('C завтраками| Bed and breakfast'!#REF!*0.85,)</f>
        <v>#REF!</v>
      </c>
      <c r="AH7" s="124" t="e">
        <f>ROUNDUP('C завтраками| Bed and breakfast'!#REF!*0.85,)</f>
        <v>#REF!</v>
      </c>
      <c r="AI7" s="124" t="e">
        <f>ROUNDUP('C завтраками| Bed and breakfast'!#REF!*0.85,)</f>
        <v>#REF!</v>
      </c>
      <c r="AJ7" s="124" t="e">
        <f>ROUNDUP('C завтраками| Bed and breakfast'!#REF!*0.85,)</f>
        <v>#REF!</v>
      </c>
      <c r="AK7" s="124" t="e">
        <f>ROUNDUP('C завтраками| Bed and breakfast'!#REF!*0.85,)</f>
        <v>#REF!</v>
      </c>
      <c r="AL7" s="124" t="e">
        <f>ROUNDUP('C завтраками| Bed and breakfast'!#REF!*0.85,)</f>
        <v>#REF!</v>
      </c>
      <c r="AM7" s="124" t="e">
        <f>ROUNDUP('C завтраками| Bed and breakfast'!#REF!*0.85,)</f>
        <v>#REF!</v>
      </c>
      <c r="AN7" s="124" t="e">
        <f>ROUNDUP('C завтраками| Bed and breakfast'!#REF!*0.85,)</f>
        <v>#REF!</v>
      </c>
      <c r="AO7" s="124" t="e">
        <f>ROUNDUP('C завтраками| Bed and breakfast'!#REF!*0.85,)</f>
        <v>#REF!</v>
      </c>
      <c r="AP7" s="124" t="e">
        <f>ROUNDUP('C завтраками| Bed and breakfast'!#REF!*0.85,)</f>
        <v>#REF!</v>
      </c>
      <c r="AQ7" s="124" t="e">
        <f>ROUNDUP('C завтраками| Bed and breakfast'!#REF!*0.85,)</f>
        <v>#REF!</v>
      </c>
      <c r="AR7" s="124" t="e">
        <f>ROUNDUP('C завтраками| Bed and breakfast'!#REF!*0.85,)</f>
        <v>#REF!</v>
      </c>
      <c r="AS7" s="124" t="e">
        <f>ROUNDUP('C завтраками| Bed and breakfast'!#REF!*0.85,)</f>
        <v>#REF!</v>
      </c>
      <c r="AT7" s="124" t="e">
        <f>ROUNDUP('C завтраками| Bed and breakfast'!#REF!*0.85,)</f>
        <v>#REF!</v>
      </c>
      <c r="AU7" s="124" t="e">
        <f>ROUNDUP('C завтраками| Bed and breakfast'!#REF!*0.85,)</f>
        <v>#REF!</v>
      </c>
      <c r="AV7" s="124" t="e">
        <f>ROUNDUP('C завтраками| Bed and breakfast'!#REF!*0.85,)</f>
        <v>#REF!</v>
      </c>
      <c r="AW7" s="124" t="e">
        <f>ROUNDUP('C завтраками| Bed and breakfast'!#REF!*0.85,)</f>
        <v>#REF!</v>
      </c>
      <c r="AX7" s="124" t="e">
        <f>ROUNDUP('C завтраками| Bed and breakfast'!#REF!*0.85,)</f>
        <v>#REF!</v>
      </c>
      <c r="AY7" s="124" t="e">
        <f>ROUNDUP('C завтраками| Bed and breakfast'!#REF!*0.85,)</f>
        <v>#REF!</v>
      </c>
      <c r="AZ7" s="124" t="e">
        <f>ROUNDUP('C завтраками| Bed and breakfast'!#REF!*0.85,)</f>
        <v>#REF!</v>
      </c>
    </row>
    <row r="8" spans="1:52" x14ac:dyDescent="0.2">
      <c r="A8" s="75">
        <v>2</v>
      </c>
      <c r="B8" s="124" t="e">
        <f>ROUNDUP('C завтраками| Bed and breakfast'!#REF!*0.85,)</f>
        <v>#REF!</v>
      </c>
      <c r="C8" s="124" t="e">
        <f>ROUNDUP('C завтраками| Bed and breakfast'!#REF!*0.85,)</f>
        <v>#REF!</v>
      </c>
      <c r="D8" s="124" t="e">
        <f>ROUNDUP('C завтраками| Bed and breakfast'!#REF!*0.85,)</f>
        <v>#REF!</v>
      </c>
      <c r="E8" s="124" t="e">
        <f>ROUNDUP('C завтраками| Bed and breakfast'!#REF!*0.85,)</f>
        <v>#REF!</v>
      </c>
      <c r="F8" s="124" t="e">
        <f>ROUNDUP('C завтраками| Bed and breakfast'!#REF!*0.85,)</f>
        <v>#REF!</v>
      </c>
      <c r="G8" s="124" t="e">
        <f>ROUNDUP('C завтраками| Bed and breakfast'!#REF!*0.85,)</f>
        <v>#REF!</v>
      </c>
      <c r="H8" s="124" t="e">
        <f>ROUNDUP('C завтраками| Bed and breakfast'!#REF!*0.85,)</f>
        <v>#REF!</v>
      </c>
      <c r="I8" s="124" t="e">
        <f>ROUNDUP('C завтраками| Bed and breakfast'!#REF!*0.85,)</f>
        <v>#REF!</v>
      </c>
      <c r="J8" s="124" t="e">
        <f>ROUNDUP('C завтраками| Bed and breakfast'!#REF!*0.85,)</f>
        <v>#REF!</v>
      </c>
      <c r="K8" s="124" t="e">
        <f>ROUNDUP('C завтраками| Bed and breakfast'!#REF!*0.85,)</f>
        <v>#REF!</v>
      </c>
      <c r="L8" s="124" t="e">
        <f>ROUNDUP('C завтраками| Bed and breakfast'!#REF!*0.85,)</f>
        <v>#REF!</v>
      </c>
      <c r="M8" s="124" t="e">
        <f>ROUNDUP('C завтраками| Bed and breakfast'!#REF!*0.85,)</f>
        <v>#REF!</v>
      </c>
      <c r="N8" s="124" t="e">
        <f>ROUNDUP('C завтраками| Bed and breakfast'!#REF!*0.85,)</f>
        <v>#REF!</v>
      </c>
      <c r="O8" s="124" t="e">
        <f>ROUNDUP('C завтраками| Bed and breakfast'!#REF!*0.85,)</f>
        <v>#REF!</v>
      </c>
      <c r="P8" s="124" t="e">
        <f>ROUNDUP('C завтраками| Bed and breakfast'!#REF!*0.85,)</f>
        <v>#REF!</v>
      </c>
      <c r="Q8" s="124" t="e">
        <f>ROUNDUP('C завтраками| Bed and breakfast'!#REF!*0.85,)</f>
        <v>#REF!</v>
      </c>
      <c r="R8" s="124" t="e">
        <f>ROUNDUP('C завтраками| Bed and breakfast'!#REF!*0.85,)</f>
        <v>#REF!</v>
      </c>
      <c r="S8" s="124" t="e">
        <f>ROUNDUP('C завтраками| Bed and breakfast'!#REF!*0.85,)</f>
        <v>#REF!</v>
      </c>
      <c r="T8" s="124" t="e">
        <f>ROUNDUP('C завтраками| Bed and breakfast'!#REF!*0.85,)</f>
        <v>#REF!</v>
      </c>
      <c r="U8" s="124" t="e">
        <f>ROUNDUP('C завтраками| Bed and breakfast'!#REF!*0.85,)</f>
        <v>#REF!</v>
      </c>
      <c r="V8" s="124" t="e">
        <f>ROUNDUP('C завтраками| Bed and breakfast'!#REF!*0.85,)</f>
        <v>#REF!</v>
      </c>
      <c r="W8" s="124" t="e">
        <f>ROUNDUP('C завтраками| Bed and breakfast'!#REF!*0.85,)</f>
        <v>#REF!</v>
      </c>
      <c r="X8" s="124" t="e">
        <f>ROUNDUP('C завтраками| Bed and breakfast'!#REF!*0.85,)</f>
        <v>#REF!</v>
      </c>
      <c r="Y8" s="124" t="e">
        <f>ROUNDUP('C завтраками| Bed and breakfast'!#REF!*0.85,)</f>
        <v>#REF!</v>
      </c>
      <c r="Z8" s="124" t="e">
        <f>ROUNDUP('C завтраками| Bed and breakfast'!#REF!*0.85,)</f>
        <v>#REF!</v>
      </c>
      <c r="AA8" s="124" t="e">
        <f>ROUNDUP('C завтраками| Bed and breakfast'!#REF!*0.85,)</f>
        <v>#REF!</v>
      </c>
      <c r="AB8" s="124" t="e">
        <f>ROUNDUP('C завтраками| Bed and breakfast'!#REF!*0.85,)</f>
        <v>#REF!</v>
      </c>
      <c r="AC8" s="124" t="e">
        <f>ROUNDUP('C завтраками| Bed and breakfast'!#REF!*0.85,)</f>
        <v>#REF!</v>
      </c>
      <c r="AD8" s="124" t="e">
        <f>ROUNDUP('C завтраками| Bed and breakfast'!#REF!*0.85,)</f>
        <v>#REF!</v>
      </c>
      <c r="AE8" s="124" t="e">
        <f>ROUNDUP('C завтраками| Bed and breakfast'!#REF!*0.85,)</f>
        <v>#REF!</v>
      </c>
      <c r="AF8" s="124" t="e">
        <f>ROUNDUP('C завтраками| Bed and breakfast'!#REF!*0.85,)</f>
        <v>#REF!</v>
      </c>
      <c r="AG8" s="124" t="e">
        <f>ROUNDUP('C завтраками| Bed and breakfast'!#REF!*0.85,)</f>
        <v>#REF!</v>
      </c>
      <c r="AH8" s="124" t="e">
        <f>ROUNDUP('C завтраками| Bed and breakfast'!#REF!*0.85,)</f>
        <v>#REF!</v>
      </c>
      <c r="AI8" s="124" t="e">
        <f>ROUNDUP('C завтраками| Bed and breakfast'!#REF!*0.85,)</f>
        <v>#REF!</v>
      </c>
      <c r="AJ8" s="124" t="e">
        <f>ROUNDUP('C завтраками| Bed and breakfast'!#REF!*0.85,)</f>
        <v>#REF!</v>
      </c>
      <c r="AK8" s="124" t="e">
        <f>ROUNDUP('C завтраками| Bed and breakfast'!#REF!*0.85,)</f>
        <v>#REF!</v>
      </c>
      <c r="AL8" s="124" t="e">
        <f>ROUNDUP('C завтраками| Bed and breakfast'!#REF!*0.85,)</f>
        <v>#REF!</v>
      </c>
      <c r="AM8" s="124" t="e">
        <f>ROUNDUP('C завтраками| Bed and breakfast'!#REF!*0.85,)</f>
        <v>#REF!</v>
      </c>
      <c r="AN8" s="124" t="e">
        <f>ROUNDUP('C завтраками| Bed and breakfast'!#REF!*0.85,)</f>
        <v>#REF!</v>
      </c>
      <c r="AO8" s="124" t="e">
        <f>ROUNDUP('C завтраками| Bed and breakfast'!#REF!*0.85,)</f>
        <v>#REF!</v>
      </c>
      <c r="AP8" s="124" t="e">
        <f>ROUNDUP('C завтраками| Bed and breakfast'!#REF!*0.85,)</f>
        <v>#REF!</v>
      </c>
      <c r="AQ8" s="124" t="e">
        <f>ROUNDUP('C завтраками| Bed and breakfast'!#REF!*0.85,)</f>
        <v>#REF!</v>
      </c>
      <c r="AR8" s="124" t="e">
        <f>ROUNDUP('C завтраками| Bed and breakfast'!#REF!*0.85,)</f>
        <v>#REF!</v>
      </c>
      <c r="AS8" s="124" t="e">
        <f>ROUNDUP('C завтраками| Bed and breakfast'!#REF!*0.85,)</f>
        <v>#REF!</v>
      </c>
      <c r="AT8" s="124" t="e">
        <f>ROUNDUP('C завтраками| Bed and breakfast'!#REF!*0.85,)</f>
        <v>#REF!</v>
      </c>
      <c r="AU8" s="124" t="e">
        <f>ROUNDUP('C завтраками| Bed and breakfast'!#REF!*0.85,)</f>
        <v>#REF!</v>
      </c>
      <c r="AV8" s="124" t="e">
        <f>ROUNDUP('C завтраками| Bed and breakfast'!#REF!*0.85,)</f>
        <v>#REF!</v>
      </c>
      <c r="AW8" s="124" t="e">
        <f>ROUNDUP('C завтраками| Bed and breakfast'!#REF!*0.85,)</f>
        <v>#REF!</v>
      </c>
      <c r="AX8" s="124" t="e">
        <f>ROUNDUP('C завтраками| Bed and breakfast'!#REF!*0.85,)</f>
        <v>#REF!</v>
      </c>
      <c r="AY8" s="124" t="e">
        <f>ROUNDUP('C завтраками| Bed and breakfast'!#REF!*0.85,)</f>
        <v>#REF!</v>
      </c>
      <c r="AZ8" s="124" t="e">
        <f>ROUNDUP('C завтраками| Bed and breakfast'!#REF!*0.85,)</f>
        <v>#REF!</v>
      </c>
    </row>
    <row r="9" spans="1:52" x14ac:dyDescent="0.2">
      <c r="A9" s="74" t="s">
        <v>149</v>
      </c>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24"/>
      <c r="AW9" s="124"/>
      <c r="AX9" s="124"/>
      <c r="AY9" s="124"/>
      <c r="AZ9" s="124"/>
    </row>
    <row r="10" spans="1:52" x14ac:dyDescent="0.2">
      <c r="A10" s="75">
        <v>1</v>
      </c>
      <c r="B10" s="124" t="e">
        <f>ROUNDUP('C завтраками| Bed and breakfast'!#REF!*0.85,)</f>
        <v>#REF!</v>
      </c>
      <c r="C10" s="124" t="e">
        <f>ROUNDUP('C завтраками| Bed and breakfast'!#REF!*0.85,)</f>
        <v>#REF!</v>
      </c>
      <c r="D10" s="124" t="e">
        <f>ROUNDUP('C завтраками| Bed and breakfast'!#REF!*0.85,)</f>
        <v>#REF!</v>
      </c>
      <c r="E10" s="124" t="e">
        <f>ROUNDUP('C завтраками| Bed and breakfast'!#REF!*0.85,)</f>
        <v>#REF!</v>
      </c>
      <c r="F10" s="124" t="e">
        <f>ROUNDUP('C завтраками| Bed and breakfast'!#REF!*0.85,)</f>
        <v>#REF!</v>
      </c>
      <c r="G10" s="124" t="e">
        <f>ROUNDUP('C завтраками| Bed and breakfast'!#REF!*0.85,)</f>
        <v>#REF!</v>
      </c>
      <c r="H10" s="124" t="e">
        <f>ROUNDUP('C завтраками| Bed and breakfast'!#REF!*0.85,)</f>
        <v>#REF!</v>
      </c>
      <c r="I10" s="124" t="e">
        <f>ROUNDUP('C завтраками| Bed and breakfast'!#REF!*0.85,)</f>
        <v>#REF!</v>
      </c>
      <c r="J10" s="124" t="e">
        <f>ROUNDUP('C завтраками| Bed and breakfast'!#REF!*0.85,)</f>
        <v>#REF!</v>
      </c>
      <c r="K10" s="124" t="e">
        <f>ROUNDUP('C завтраками| Bed and breakfast'!#REF!*0.85,)</f>
        <v>#REF!</v>
      </c>
      <c r="L10" s="124" t="e">
        <f>ROUNDUP('C завтраками| Bed and breakfast'!#REF!*0.85,)</f>
        <v>#REF!</v>
      </c>
      <c r="M10" s="124" t="e">
        <f>ROUNDUP('C завтраками| Bed and breakfast'!#REF!*0.85,)</f>
        <v>#REF!</v>
      </c>
      <c r="N10" s="124" t="e">
        <f>ROUNDUP('C завтраками| Bed and breakfast'!#REF!*0.85,)</f>
        <v>#REF!</v>
      </c>
      <c r="O10" s="124" t="e">
        <f>ROUNDUP('C завтраками| Bed and breakfast'!#REF!*0.85,)</f>
        <v>#REF!</v>
      </c>
      <c r="P10" s="124" t="e">
        <f>ROUNDUP('C завтраками| Bed and breakfast'!#REF!*0.85,)</f>
        <v>#REF!</v>
      </c>
      <c r="Q10" s="124" t="e">
        <f>ROUNDUP('C завтраками| Bed and breakfast'!#REF!*0.85,)</f>
        <v>#REF!</v>
      </c>
      <c r="R10" s="124" t="e">
        <f>ROUNDUP('C завтраками| Bed and breakfast'!#REF!*0.85,)</f>
        <v>#REF!</v>
      </c>
      <c r="S10" s="124" t="e">
        <f>ROUNDUP('C завтраками| Bed and breakfast'!#REF!*0.85,)</f>
        <v>#REF!</v>
      </c>
      <c r="T10" s="124" t="e">
        <f>ROUNDUP('C завтраками| Bed and breakfast'!#REF!*0.85,)</f>
        <v>#REF!</v>
      </c>
      <c r="U10" s="124" t="e">
        <f>ROUNDUP('C завтраками| Bed and breakfast'!#REF!*0.85,)</f>
        <v>#REF!</v>
      </c>
      <c r="V10" s="124" t="e">
        <f>ROUNDUP('C завтраками| Bed and breakfast'!#REF!*0.85,)</f>
        <v>#REF!</v>
      </c>
      <c r="W10" s="124" t="e">
        <f>ROUNDUP('C завтраками| Bed and breakfast'!#REF!*0.85,)</f>
        <v>#REF!</v>
      </c>
      <c r="X10" s="124" t="e">
        <f>ROUNDUP('C завтраками| Bed and breakfast'!#REF!*0.85,)</f>
        <v>#REF!</v>
      </c>
      <c r="Y10" s="124" t="e">
        <f>ROUNDUP('C завтраками| Bed and breakfast'!#REF!*0.85,)</f>
        <v>#REF!</v>
      </c>
      <c r="Z10" s="124" t="e">
        <f>ROUNDUP('C завтраками| Bed and breakfast'!#REF!*0.85,)</f>
        <v>#REF!</v>
      </c>
      <c r="AA10" s="124" t="e">
        <f>ROUNDUP('C завтраками| Bed and breakfast'!#REF!*0.85,)</f>
        <v>#REF!</v>
      </c>
      <c r="AB10" s="124" t="e">
        <f>ROUNDUP('C завтраками| Bed and breakfast'!#REF!*0.85,)</f>
        <v>#REF!</v>
      </c>
      <c r="AC10" s="124" t="e">
        <f>ROUNDUP('C завтраками| Bed and breakfast'!#REF!*0.85,)</f>
        <v>#REF!</v>
      </c>
      <c r="AD10" s="124" t="e">
        <f>ROUNDUP('C завтраками| Bed and breakfast'!#REF!*0.85,)</f>
        <v>#REF!</v>
      </c>
      <c r="AE10" s="124" t="e">
        <f>ROUNDUP('C завтраками| Bed and breakfast'!#REF!*0.85,)</f>
        <v>#REF!</v>
      </c>
      <c r="AF10" s="124" t="e">
        <f>ROUNDUP('C завтраками| Bed and breakfast'!#REF!*0.85,)</f>
        <v>#REF!</v>
      </c>
      <c r="AG10" s="124" t="e">
        <f>ROUNDUP('C завтраками| Bed and breakfast'!#REF!*0.85,)</f>
        <v>#REF!</v>
      </c>
      <c r="AH10" s="124" t="e">
        <f>ROUNDUP('C завтраками| Bed and breakfast'!#REF!*0.85,)</f>
        <v>#REF!</v>
      </c>
      <c r="AI10" s="124" t="e">
        <f>ROUNDUP('C завтраками| Bed and breakfast'!#REF!*0.85,)</f>
        <v>#REF!</v>
      </c>
      <c r="AJ10" s="124" t="e">
        <f>ROUNDUP('C завтраками| Bed and breakfast'!#REF!*0.85,)</f>
        <v>#REF!</v>
      </c>
      <c r="AK10" s="124" t="e">
        <f>ROUNDUP('C завтраками| Bed and breakfast'!#REF!*0.85,)</f>
        <v>#REF!</v>
      </c>
      <c r="AL10" s="124" t="e">
        <f>ROUNDUP('C завтраками| Bed and breakfast'!#REF!*0.85,)</f>
        <v>#REF!</v>
      </c>
      <c r="AM10" s="124" t="e">
        <f>ROUNDUP('C завтраками| Bed and breakfast'!#REF!*0.85,)</f>
        <v>#REF!</v>
      </c>
      <c r="AN10" s="124" t="e">
        <f>ROUNDUP('C завтраками| Bed and breakfast'!#REF!*0.85,)</f>
        <v>#REF!</v>
      </c>
      <c r="AO10" s="124" t="e">
        <f>ROUNDUP('C завтраками| Bed and breakfast'!#REF!*0.85,)</f>
        <v>#REF!</v>
      </c>
      <c r="AP10" s="124" t="e">
        <f>ROUNDUP('C завтраками| Bed and breakfast'!#REF!*0.85,)</f>
        <v>#REF!</v>
      </c>
      <c r="AQ10" s="124" t="e">
        <f>ROUNDUP('C завтраками| Bed and breakfast'!#REF!*0.85,)</f>
        <v>#REF!</v>
      </c>
      <c r="AR10" s="124" t="e">
        <f>ROUNDUP('C завтраками| Bed and breakfast'!#REF!*0.85,)</f>
        <v>#REF!</v>
      </c>
      <c r="AS10" s="124" t="e">
        <f>ROUNDUP('C завтраками| Bed and breakfast'!#REF!*0.85,)</f>
        <v>#REF!</v>
      </c>
      <c r="AT10" s="124" t="e">
        <f>ROUNDUP('C завтраками| Bed and breakfast'!#REF!*0.85,)</f>
        <v>#REF!</v>
      </c>
      <c r="AU10" s="124" t="e">
        <f>ROUNDUP('C завтраками| Bed and breakfast'!#REF!*0.85,)</f>
        <v>#REF!</v>
      </c>
      <c r="AV10" s="124" t="e">
        <f>ROUNDUP('C завтраками| Bed and breakfast'!#REF!*0.85,)</f>
        <v>#REF!</v>
      </c>
      <c r="AW10" s="124" t="e">
        <f>ROUNDUP('C завтраками| Bed and breakfast'!#REF!*0.85,)</f>
        <v>#REF!</v>
      </c>
      <c r="AX10" s="124" t="e">
        <f>ROUNDUP('C завтраками| Bed and breakfast'!#REF!*0.85,)</f>
        <v>#REF!</v>
      </c>
      <c r="AY10" s="124" t="e">
        <f>ROUNDUP('C завтраками| Bed and breakfast'!#REF!*0.85,)</f>
        <v>#REF!</v>
      </c>
      <c r="AZ10" s="124" t="e">
        <f>ROUNDUP('C завтраками| Bed and breakfast'!#REF!*0.85,)</f>
        <v>#REF!</v>
      </c>
    </row>
    <row r="11" spans="1:52" x14ac:dyDescent="0.2">
      <c r="A11" s="75">
        <v>2</v>
      </c>
      <c r="B11" s="124" t="e">
        <f>ROUNDUP('C завтраками| Bed and breakfast'!#REF!*0.85,)</f>
        <v>#REF!</v>
      </c>
      <c r="C11" s="124" t="e">
        <f>ROUNDUP('C завтраками| Bed and breakfast'!#REF!*0.85,)</f>
        <v>#REF!</v>
      </c>
      <c r="D11" s="124" t="e">
        <f>ROUNDUP('C завтраками| Bed and breakfast'!#REF!*0.85,)</f>
        <v>#REF!</v>
      </c>
      <c r="E11" s="124" t="e">
        <f>ROUNDUP('C завтраками| Bed and breakfast'!#REF!*0.85,)</f>
        <v>#REF!</v>
      </c>
      <c r="F11" s="124" t="e">
        <f>ROUNDUP('C завтраками| Bed and breakfast'!#REF!*0.85,)</f>
        <v>#REF!</v>
      </c>
      <c r="G11" s="124" t="e">
        <f>ROUNDUP('C завтраками| Bed and breakfast'!#REF!*0.85,)</f>
        <v>#REF!</v>
      </c>
      <c r="H11" s="124" t="e">
        <f>ROUNDUP('C завтраками| Bed and breakfast'!#REF!*0.85,)</f>
        <v>#REF!</v>
      </c>
      <c r="I11" s="124" t="e">
        <f>ROUNDUP('C завтраками| Bed and breakfast'!#REF!*0.85,)</f>
        <v>#REF!</v>
      </c>
      <c r="J11" s="124" t="e">
        <f>ROUNDUP('C завтраками| Bed and breakfast'!#REF!*0.85,)</f>
        <v>#REF!</v>
      </c>
      <c r="K11" s="124" t="e">
        <f>ROUNDUP('C завтраками| Bed and breakfast'!#REF!*0.85,)</f>
        <v>#REF!</v>
      </c>
      <c r="L11" s="124" t="e">
        <f>ROUNDUP('C завтраками| Bed and breakfast'!#REF!*0.85,)</f>
        <v>#REF!</v>
      </c>
      <c r="M11" s="124" t="e">
        <f>ROUNDUP('C завтраками| Bed and breakfast'!#REF!*0.85,)</f>
        <v>#REF!</v>
      </c>
      <c r="N11" s="124" t="e">
        <f>ROUNDUP('C завтраками| Bed and breakfast'!#REF!*0.85,)</f>
        <v>#REF!</v>
      </c>
      <c r="O11" s="124" t="e">
        <f>ROUNDUP('C завтраками| Bed and breakfast'!#REF!*0.85,)</f>
        <v>#REF!</v>
      </c>
      <c r="P11" s="124" t="e">
        <f>ROUNDUP('C завтраками| Bed and breakfast'!#REF!*0.85,)</f>
        <v>#REF!</v>
      </c>
      <c r="Q11" s="124" t="e">
        <f>ROUNDUP('C завтраками| Bed and breakfast'!#REF!*0.85,)</f>
        <v>#REF!</v>
      </c>
      <c r="R11" s="124" t="e">
        <f>ROUNDUP('C завтраками| Bed and breakfast'!#REF!*0.85,)</f>
        <v>#REF!</v>
      </c>
      <c r="S11" s="124" t="e">
        <f>ROUNDUP('C завтраками| Bed and breakfast'!#REF!*0.85,)</f>
        <v>#REF!</v>
      </c>
      <c r="T11" s="124" t="e">
        <f>ROUNDUP('C завтраками| Bed and breakfast'!#REF!*0.85,)</f>
        <v>#REF!</v>
      </c>
      <c r="U11" s="124" t="e">
        <f>ROUNDUP('C завтраками| Bed and breakfast'!#REF!*0.85,)</f>
        <v>#REF!</v>
      </c>
      <c r="V11" s="124" t="e">
        <f>ROUNDUP('C завтраками| Bed and breakfast'!#REF!*0.85,)</f>
        <v>#REF!</v>
      </c>
      <c r="W11" s="124" t="e">
        <f>ROUNDUP('C завтраками| Bed and breakfast'!#REF!*0.85,)</f>
        <v>#REF!</v>
      </c>
      <c r="X11" s="124" t="e">
        <f>ROUNDUP('C завтраками| Bed and breakfast'!#REF!*0.85,)</f>
        <v>#REF!</v>
      </c>
      <c r="Y11" s="124" t="e">
        <f>ROUNDUP('C завтраками| Bed and breakfast'!#REF!*0.85,)</f>
        <v>#REF!</v>
      </c>
      <c r="Z11" s="124" t="e">
        <f>ROUNDUP('C завтраками| Bed and breakfast'!#REF!*0.85,)</f>
        <v>#REF!</v>
      </c>
      <c r="AA11" s="124" t="e">
        <f>ROUNDUP('C завтраками| Bed and breakfast'!#REF!*0.85,)</f>
        <v>#REF!</v>
      </c>
      <c r="AB11" s="124" t="e">
        <f>ROUNDUP('C завтраками| Bed and breakfast'!#REF!*0.85,)</f>
        <v>#REF!</v>
      </c>
      <c r="AC11" s="124" t="e">
        <f>ROUNDUP('C завтраками| Bed and breakfast'!#REF!*0.85,)</f>
        <v>#REF!</v>
      </c>
      <c r="AD11" s="124" t="e">
        <f>ROUNDUP('C завтраками| Bed and breakfast'!#REF!*0.85,)</f>
        <v>#REF!</v>
      </c>
      <c r="AE11" s="124" t="e">
        <f>ROUNDUP('C завтраками| Bed and breakfast'!#REF!*0.85,)</f>
        <v>#REF!</v>
      </c>
      <c r="AF11" s="124" t="e">
        <f>ROUNDUP('C завтраками| Bed and breakfast'!#REF!*0.85,)</f>
        <v>#REF!</v>
      </c>
      <c r="AG11" s="124" t="e">
        <f>ROUNDUP('C завтраками| Bed and breakfast'!#REF!*0.85,)</f>
        <v>#REF!</v>
      </c>
      <c r="AH11" s="124" t="e">
        <f>ROUNDUP('C завтраками| Bed and breakfast'!#REF!*0.85,)</f>
        <v>#REF!</v>
      </c>
      <c r="AI11" s="124" t="e">
        <f>ROUNDUP('C завтраками| Bed and breakfast'!#REF!*0.85,)</f>
        <v>#REF!</v>
      </c>
      <c r="AJ11" s="124" t="e">
        <f>ROUNDUP('C завтраками| Bed and breakfast'!#REF!*0.85,)</f>
        <v>#REF!</v>
      </c>
      <c r="AK11" s="124" t="e">
        <f>ROUNDUP('C завтраками| Bed and breakfast'!#REF!*0.85,)</f>
        <v>#REF!</v>
      </c>
      <c r="AL11" s="124" t="e">
        <f>ROUNDUP('C завтраками| Bed and breakfast'!#REF!*0.85,)</f>
        <v>#REF!</v>
      </c>
      <c r="AM11" s="124" t="e">
        <f>ROUNDUP('C завтраками| Bed and breakfast'!#REF!*0.85,)</f>
        <v>#REF!</v>
      </c>
      <c r="AN11" s="124" t="e">
        <f>ROUNDUP('C завтраками| Bed and breakfast'!#REF!*0.85,)</f>
        <v>#REF!</v>
      </c>
      <c r="AO11" s="124" t="e">
        <f>ROUNDUP('C завтраками| Bed and breakfast'!#REF!*0.85,)</f>
        <v>#REF!</v>
      </c>
      <c r="AP11" s="124" t="e">
        <f>ROUNDUP('C завтраками| Bed and breakfast'!#REF!*0.85,)</f>
        <v>#REF!</v>
      </c>
      <c r="AQ11" s="124" t="e">
        <f>ROUNDUP('C завтраками| Bed and breakfast'!#REF!*0.85,)</f>
        <v>#REF!</v>
      </c>
      <c r="AR11" s="124" t="e">
        <f>ROUNDUP('C завтраками| Bed and breakfast'!#REF!*0.85,)</f>
        <v>#REF!</v>
      </c>
      <c r="AS11" s="124" t="e">
        <f>ROUNDUP('C завтраками| Bed and breakfast'!#REF!*0.85,)</f>
        <v>#REF!</v>
      </c>
      <c r="AT11" s="124" t="e">
        <f>ROUNDUP('C завтраками| Bed and breakfast'!#REF!*0.85,)</f>
        <v>#REF!</v>
      </c>
      <c r="AU11" s="124" t="e">
        <f>ROUNDUP('C завтраками| Bed and breakfast'!#REF!*0.85,)</f>
        <v>#REF!</v>
      </c>
      <c r="AV11" s="124" t="e">
        <f>ROUNDUP('C завтраками| Bed and breakfast'!#REF!*0.85,)</f>
        <v>#REF!</v>
      </c>
      <c r="AW11" s="124" t="e">
        <f>ROUNDUP('C завтраками| Bed and breakfast'!#REF!*0.85,)</f>
        <v>#REF!</v>
      </c>
      <c r="AX11" s="124" t="e">
        <f>ROUNDUP('C завтраками| Bed and breakfast'!#REF!*0.85,)</f>
        <v>#REF!</v>
      </c>
      <c r="AY11" s="124" t="e">
        <f>ROUNDUP('C завтраками| Bed and breakfast'!#REF!*0.85,)</f>
        <v>#REF!</v>
      </c>
      <c r="AZ11" s="124" t="e">
        <f>ROUNDUP('C завтраками| Bed and breakfast'!#REF!*0.85,)</f>
        <v>#REF!</v>
      </c>
    </row>
    <row r="12" spans="1:52" x14ac:dyDescent="0.2">
      <c r="A12" s="97" t="s">
        <v>135</v>
      </c>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c r="AX12" s="124"/>
      <c r="AY12" s="124"/>
      <c r="AZ12" s="124"/>
    </row>
    <row r="13" spans="1:52" x14ac:dyDescent="0.2">
      <c r="A13" s="98">
        <v>1</v>
      </c>
      <c r="B13" s="124" t="e">
        <f>ROUNDUP('C завтраками| Bed and breakfast'!#REF!*0.85,)</f>
        <v>#REF!</v>
      </c>
      <c r="C13" s="124" t="e">
        <f>ROUNDUP('C завтраками| Bed and breakfast'!#REF!*0.85,)</f>
        <v>#REF!</v>
      </c>
      <c r="D13" s="124" t="e">
        <f>ROUNDUP('C завтраками| Bed and breakfast'!#REF!*0.85,)</f>
        <v>#REF!</v>
      </c>
      <c r="E13" s="124" t="e">
        <f>ROUNDUP('C завтраками| Bed and breakfast'!#REF!*0.85,)</f>
        <v>#REF!</v>
      </c>
      <c r="F13" s="124" t="e">
        <f>ROUNDUP('C завтраками| Bed and breakfast'!#REF!*0.85,)</f>
        <v>#REF!</v>
      </c>
      <c r="G13" s="124" t="e">
        <f>ROUNDUP('C завтраками| Bed and breakfast'!#REF!*0.85,)</f>
        <v>#REF!</v>
      </c>
      <c r="H13" s="124" t="e">
        <f>ROUNDUP('C завтраками| Bed and breakfast'!#REF!*0.85,)</f>
        <v>#REF!</v>
      </c>
      <c r="I13" s="124" t="e">
        <f>ROUNDUP('C завтраками| Bed and breakfast'!#REF!*0.85,)</f>
        <v>#REF!</v>
      </c>
      <c r="J13" s="124" t="e">
        <f>ROUNDUP('C завтраками| Bed and breakfast'!#REF!*0.85,)</f>
        <v>#REF!</v>
      </c>
      <c r="K13" s="124" t="e">
        <f>ROUNDUP('C завтраками| Bed and breakfast'!#REF!*0.85,)</f>
        <v>#REF!</v>
      </c>
      <c r="L13" s="124" t="e">
        <f>ROUNDUP('C завтраками| Bed and breakfast'!#REF!*0.85,)</f>
        <v>#REF!</v>
      </c>
      <c r="M13" s="124" t="e">
        <f>ROUNDUP('C завтраками| Bed and breakfast'!#REF!*0.85,)</f>
        <v>#REF!</v>
      </c>
      <c r="N13" s="124" t="e">
        <f>ROUNDUP('C завтраками| Bed and breakfast'!#REF!*0.85,)</f>
        <v>#REF!</v>
      </c>
      <c r="O13" s="124" t="e">
        <f>ROUNDUP('C завтраками| Bed and breakfast'!#REF!*0.85,)</f>
        <v>#REF!</v>
      </c>
      <c r="P13" s="124" t="e">
        <f>ROUNDUP('C завтраками| Bed and breakfast'!#REF!*0.85,)</f>
        <v>#REF!</v>
      </c>
      <c r="Q13" s="124" t="e">
        <f>ROUNDUP('C завтраками| Bed and breakfast'!#REF!*0.85,)</f>
        <v>#REF!</v>
      </c>
      <c r="R13" s="124" t="e">
        <f>ROUNDUP('C завтраками| Bed and breakfast'!#REF!*0.85,)</f>
        <v>#REF!</v>
      </c>
      <c r="S13" s="124" t="e">
        <f>ROUNDUP('C завтраками| Bed and breakfast'!#REF!*0.85,)</f>
        <v>#REF!</v>
      </c>
      <c r="T13" s="124" t="e">
        <f>ROUNDUP('C завтраками| Bed and breakfast'!#REF!*0.85,)</f>
        <v>#REF!</v>
      </c>
      <c r="U13" s="124" t="e">
        <f>ROUNDUP('C завтраками| Bed and breakfast'!#REF!*0.85,)</f>
        <v>#REF!</v>
      </c>
      <c r="V13" s="124" t="e">
        <f>ROUNDUP('C завтраками| Bed and breakfast'!#REF!*0.85,)</f>
        <v>#REF!</v>
      </c>
      <c r="W13" s="124" t="e">
        <f>ROUNDUP('C завтраками| Bed and breakfast'!#REF!*0.85,)</f>
        <v>#REF!</v>
      </c>
      <c r="X13" s="124" t="e">
        <f>ROUNDUP('C завтраками| Bed and breakfast'!#REF!*0.85,)</f>
        <v>#REF!</v>
      </c>
      <c r="Y13" s="124" t="e">
        <f>ROUNDUP('C завтраками| Bed and breakfast'!#REF!*0.85,)</f>
        <v>#REF!</v>
      </c>
      <c r="Z13" s="124" t="e">
        <f>ROUNDUP('C завтраками| Bed and breakfast'!#REF!*0.85,)</f>
        <v>#REF!</v>
      </c>
      <c r="AA13" s="124" t="e">
        <f>ROUNDUP('C завтраками| Bed and breakfast'!#REF!*0.85,)</f>
        <v>#REF!</v>
      </c>
      <c r="AB13" s="124" t="e">
        <f>ROUNDUP('C завтраками| Bed and breakfast'!#REF!*0.85,)</f>
        <v>#REF!</v>
      </c>
      <c r="AC13" s="124" t="e">
        <f>ROUNDUP('C завтраками| Bed and breakfast'!#REF!*0.85,)</f>
        <v>#REF!</v>
      </c>
      <c r="AD13" s="124" t="e">
        <f>ROUNDUP('C завтраками| Bed and breakfast'!#REF!*0.85,)</f>
        <v>#REF!</v>
      </c>
      <c r="AE13" s="124" t="e">
        <f>ROUNDUP('C завтраками| Bed and breakfast'!#REF!*0.85,)</f>
        <v>#REF!</v>
      </c>
      <c r="AF13" s="124" t="e">
        <f>ROUNDUP('C завтраками| Bed and breakfast'!#REF!*0.85,)</f>
        <v>#REF!</v>
      </c>
      <c r="AG13" s="124" t="e">
        <f>ROUNDUP('C завтраками| Bed and breakfast'!#REF!*0.85,)</f>
        <v>#REF!</v>
      </c>
      <c r="AH13" s="124" t="e">
        <f>ROUNDUP('C завтраками| Bed and breakfast'!#REF!*0.85,)</f>
        <v>#REF!</v>
      </c>
      <c r="AI13" s="124" t="e">
        <f>ROUNDUP('C завтраками| Bed and breakfast'!#REF!*0.85,)</f>
        <v>#REF!</v>
      </c>
      <c r="AJ13" s="124" t="e">
        <f>ROUNDUP('C завтраками| Bed and breakfast'!#REF!*0.85,)</f>
        <v>#REF!</v>
      </c>
      <c r="AK13" s="124" t="e">
        <f>ROUNDUP('C завтраками| Bed and breakfast'!#REF!*0.85,)</f>
        <v>#REF!</v>
      </c>
      <c r="AL13" s="124" t="e">
        <f>ROUNDUP('C завтраками| Bed and breakfast'!#REF!*0.85,)</f>
        <v>#REF!</v>
      </c>
      <c r="AM13" s="124" t="e">
        <f>ROUNDUP('C завтраками| Bed and breakfast'!#REF!*0.85,)</f>
        <v>#REF!</v>
      </c>
      <c r="AN13" s="124" t="e">
        <f>ROUNDUP('C завтраками| Bed and breakfast'!#REF!*0.85,)</f>
        <v>#REF!</v>
      </c>
      <c r="AO13" s="124" t="e">
        <f>ROUNDUP('C завтраками| Bed and breakfast'!#REF!*0.85,)</f>
        <v>#REF!</v>
      </c>
      <c r="AP13" s="124" t="e">
        <f>ROUNDUP('C завтраками| Bed and breakfast'!#REF!*0.85,)</f>
        <v>#REF!</v>
      </c>
      <c r="AQ13" s="124" t="e">
        <f>ROUNDUP('C завтраками| Bed and breakfast'!#REF!*0.85,)</f>
        <v>#REF!</v>
      </c>
      <c r="AR13" s="124" t="e">
        <f>ROUNDUP('C завтраками| Bed and breakfast'!#REF!*0.85,)</f>
        <v>#REF!</v>
      </c>
      <c r="AS13" s="124" t="e">
        <f>ROUNDUP('C завтраками| Bed and breakfast'!#REF!*0.85,)</f>
        <v>#REF!</v>
      </c>
      <c r="AT13" s="124" t="e">
        <f>ROUNDUP('C завтраками| Bed and breakfast'!#REF!*0.85,)</f>
        <v>#REF!</v>
      </c>
      <c r="AU13" s="124" t="e">
        <f>ROUNDUP('C завтраками| Bed and breakfast'!#REF!*0.85,)</f>
        <v>#REF!</v>
      </c>
      <c r="AV13" s="124" t="e">
        <f>ROUNDUP('C завтраками| Bed and breakfast'!#REF!*0.85,)</f>
        <v>#REF!</v>
      </c>
      <c r="AW13" s="124" t="e">
        <f>ROUNDUP('C завтраками| Bed and breakfast'!#REF!*0.85,)</f>
        <v>#REF!</v>
      </c>
      <c r="AX13" s="124" t="e">
        <f>ROUNDUP('C завтраками| Bed and breakfast'!#REF!*0.85,)</f>
        <v>#REF!</v>
      </c>
      <c r="AY13" s="124" t="e">
        <f>ROUNDUP('C завтраками| Bed and breakfast'!#REF!*0.85,)</f>
        <v>#REF!</v>
      </c>
      <c r="AZ13" s="124" t="e">
        <f>ROUNDUP('C завтраками| Bed and breakfast'!#REF!*0.85,)</f>
        <v>#REF!</v>
      </c>
    </row>
    <row r="14" spans="1:52" x14ac:dyDescent="0.2">
      <c r="A14" s="98">
        <v>2</v>
      </c>
      <c r="B14" s="124" t="e">
        <f>ROUNDUP('C завтраками| Bed and breakfast'!#REF!*0.85,)</f>
        <v>#REF!</v>
      </c>
      <c r="C14" s="124" t="e">
        <f>ROUNDUP('C завтраками| Bed and breakfast'!#REF!*0.85,)</f>
        <v>#REF!</v>
      </c>
      <c r="D14" s="124" t="e">
        <f>ROUNDUP('C завтраками| Bed and breakfast'!#REF!*0.85,)</f>
        <v>#REF!</v>
      </c>
      <c r="E14" s="124" t="e">
        <f>ROUNDUP('C завтраками| Bed and breakfast'!#REF!*0.85,)</f>
        <v>#REF!</v>
      </c>
      <c r="F14" s="124" t="e">
        <f>ROUNDUP('C завтраками| Bed and breakfast'!#REF!*0.85,)</f>
        <v>#REF!</v>
      </c>
      <c r="G14" s="124" t="e">
        <f>ROUNDUP('C завтраками| Bed and breakfast'!#REF!*0.85,)</f>
        <v>#REF!</v>
      </c>
      <c r="H14" s="124" t="e">
        <f>ROUNDUP('C завтраками| Bed and breakfast'!#REF!*0.85,)</f>
        <v>#REF!</v>
      </c>
      <c r="I14" s="124" t="e">
        <f>ROUNDUP('C завтраками| Bed and breakfast'!#REF!*0.85,)</f>
        <v>#REF!</v>
      </c>
      <c r="J14" s="124" t="e">
        <f>ROUNDUP('C завтраками| Bed and breakfast'!#REF!*0.85,)</f>
        <v>#REF!</v>
      </c>
      <c r="K14" s="124" t="e">
        <f>ROUNDUP('C завтраками| Bed and breakfast'!#REF!*0.85,)</f>
        <v>#REF!</v>
      </c>
      <c r="L14" s="124" t="e">
        <f>ROUNDUP('C завтраками| Bed and breakfast'!#REF!*0.85,)</f>
        <v>#REF!</v>
      </c>
      <c r="M14" s="124" t="e">
        <f>ROUNDUP('C завтраками| Bed and breakfast'!#REF!*0.85,)</f>
        <v>#REF!</v>
      </c>
      <c r="N14" s="124" t="e">
        <f>ROUNDUP('C завтраками| Bed and breakfast'!#REF!*0.85,)</f>
        <v>#REF!</v>
      </c>
      <c r="O14" s="124" t="e">
        <f>ROUNDUP('C завтраками| Bed and breakfast'!#REF!*0.85,)</f>
        <v>#REF!</v>
      </c>
      <c r="P14" s="124" t="e">
        <f>ROUNDUP('C завтраками| Bed and breakfast'!#REF!*0.85,)</f>
        <v>#REF!</v>
      </c>
      <c r="Q14" s="124" t="e">
        <f>ROUNDUP('C завтраками| Bed and breakfast'!#REF!*0.85,)</f>
        <v>#REF!</v>
      </c>
      <c r="R14" s="124" t="e">
        <f>ROUNDUP('C завтраками| Bed and breakfast'!#REF!*0.85,)</f>
        <v>#REF!</v>
      </c>
      <c r="S14" s="124" t="e">
        <f>ROUNDUP('C завтраками| Bed and breakfast'!#REF!*0.85,)</f>
        <v>#REF!</v>
      </c>
      <c r="T14" s="124" t="e">
        <f>ROUNDUP('C завтраками| Bed and breakfast'!#REF!*0.85,)</f>
        <v>#REF!</v>
      </c>
      <c r="U14" s="124" t="e">
        <f>ROUNDUP('C завтраками| Bed and breakfast'!#REF!*0.85,)</f>
        <v>#REF!</v>
      </c>
      <c r="V14" s="124" t="e">
        <f>ROUNDUP('C завтраками| Bed and breakfast'!#REF!*0.85,)</f>
        <v>#REF!</v>
      </c>
      <c r="W14" s="124" t="e">
        <f>ROUNDUP('C завтраками| Bed and breakfast'!#REF!*0.85,)</f>
        <v>#REF!</v>
      </c>
      <c r="X14" s="124" t="e">
        <f>ROUNDUP('C завтраками| Bed and breakfast'!#REF!*0.85,)</f>
        <v>#REF!</v>
      </c>
      <c r="Y14" s="124" t="e">
        <f>ROUNDUP('C завтраками| Bed and breakfast'!#REF!*0.85,)</f>
        <v>#REF!</v>
      </c>
      <c r="Z14" s="124" t="e">
        <f>ROUNDUP('C завтраками| Bed and breakfast'!#REF!*0.85,)</f>
        <v>#REF!</v>
      </c>
      <c r="AA14" s="124" t="e">
        <f>ROUNDUP('C завтраками| Bed and breakfast'!#REF!*0.85,)</f>
        <v>#REF!</v>
      </c>
      <c r="AB14" s="124" t="e">
        <f>ROUNDUP('C завтраками| Bed and breakfast'!#REF!*0.85,)</f>
        <v>#REF!</v>
      </c>
      <c r="AC14" s="124" t="e">
        <f>ROUNDUP('C завтраками| Bed and breakfast'!#REF!*0.85,)</f>
        <v>#REF!</v>
      </c>
      <c r="AD14" s="124" t="e">
        <f>ROUNDUP('C завтраками| Bed and breakfast'!#REF!*0.85,)</f>
        <v>#REF!</v>
      </c>
      <c r="AE14" s="124" t="e">
        <f>ROUNDUP('C завтраками| Bed and breakfast'!#REF!*0.85,)</f>
        <v>#REF!</v>
      </c>
      <c r="AF14" s="124" t="e">
        <f>ROUNDUP('C завтраками| Bed and breakfast'!#REF!*0.85,)</f>
        <v>#REF!</v>
      </c>
      <c r="AG14" s="124" t="e">
        <f>ROUNDUP('C завтраками| Bed and breakfast'!#REF!*0.85,)</f>
        <v>#REF!</v>
      </c>
      <c r="AH14" s="124" t="e">
        <f>ROUNDUP('C завтраками| Bed and breakfast'!#REF!*0.85,)</f>
        <v>#REF!</v>
      </c>
      <c r="AI14" s="124" t="e">
        <f>ROUNDUP('C завтраками| Bed and breakfast'!#REF!*0.85,)</f>
        <v>#REF!</v>
      </c>
      <c r="AJ14" s="124" t="e">
        <f>ROUNDUP('C завтраками| Bed and breakfast'!#REF!*0.85,)</f>
        <v>#REF!</v>
      </c>
      <c r="AK14" s="124" t="e">
        <f>ROUNDUP('C завтраками| Bed and breakfast'!#REF!*0.85,)</f>
        <v>#REF!</v>
      </c>
      <c r="AL14" s="124" t="e">
        <f>ROUNDUP('C завтраками| Bed and breakfast'!#REF!*0.85,)</f>
        <v>#REF!</v>
      </c>
      <c r="AM14" s="124" t="e">
        <f>ROUNDUP('C завтраками| Bed and breakfast'!#REF!*0.85,)</f>
        <v>#REF!</v>
      </c>
      <c r="AN14" s="124" t="e">
        <f>ROUNDUP('C завтраками| Bed and breakfast'!#REF!*0.85,)</f>
        <v>#REF!</v>
      </c>
      <c r="AO14" s="124" t="e">
        <f>ROUNDUP('C завтраками| Bed and breakfast'!#REF!*0.85,)</f>
        <v>#REF!</v>
      </c>
      <c r="AP14" s="124" t="e">
        <f>ROUNDUP('C завтраками| Bed and breakfast'!#REF!*0.85,)</f>
        <v>#REF!</v>
      </c>
      <c r="AQ14" s="124" t="e">
        <f>ROUNDUP('C завтраками| Bed and breakfast'!#REF!*0.85,)</f>
        <v>#REF!</v>
      </c>
      <c r="AR14" s="124" t="e">
        <f>ROUNDUP('C завтраками| Bed and breakfast'!#REF!*0.85,)</f>
        <v>#REF!</v>
      </c>
      <c r="AS14" s="124" t="e">
        <f>ROUNDUP('C завтраками| Bed and breakfast'!#REF!*0.85,)</f>
        <v>#REF!</v>
      </c>
      <c r="AT14" s="124" t="e">
        <f>ROUNDUP('C завтраками| Bed and breakfast'!#REF!*0.85,)</f>
        <v>#REF!</v>
      </c>
      <c r="AU14" s="124" t="e">
        <f>ROUNDUP('C завтраками| Bed and breakfast'!#REF!*0.85,)</f>
        <v>#REF!</v>
      </c>
      <c r="AV14" s="124" t="e">
        <f>ROUNDUP('C завтраками| Bed and breakfast'!#REF!*0.85,)</f>
        <v>#REF!</v>
      </c>
      <c r="AW14" s="124" t="e">
        <f>ROUNDUP('C завтраками| Bed and breakfast'!#REF!*0.85,)</f>
        <v>#REF!</v>
      </c>
      <c r="AX14" s="124" t="e">
        <f>ROUNDUP('C завтраками| Bed and breakfast'!#REF!*0.85,)</f>
        <v>#REF!</v>
      </c>
      <c r="AY14" s="124" t="e">
        <f>ROUNDUP('C завтраками| Bed and breakfast'!#REF!*0.85,)</f>
        <v>#REF!</v>
      </c>
      <c r="AZ14" s="124" t="e">
        <f>ROUNDUP('C завтраками| Bed and breakfast'!#REF!*0.85,)</f>
        <v>#REF!</v>
      </c>
    </row>
    <row r="15" spans="1:52" x14ac:dyDescent="0.2">
      <c r="A15" s="97" t="s">
        <v>137</v>
      </c>
      <c r="B15" s="124"/>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row>
    <row r="16" spans="1:52" x14ac:dyDescent="0.2">
      <c r="A16" s="98">
        <v>1</v>
      </c>
      <c r="B16" s="124" t="e">
        <f>ROUNDUP('C завтраками| Bed and breakfast'!#REF!*0.85,)</f>
        <v>#REF!</v>
      </c>
      <c r="C16" s="124" t="e">
        <f>ROUNDUP('C завтраками| Bed and breakfast'!#REF!*0.85,)</f>
        <v>#REF!</v>
      </c>
      <c r="D16" s="124" t="e">
        <f>ROUNDUP('C завтраками| Bed and breakfast'!#REF!*0.85,)</f>
        <v>#REF!</v>
      </c>
      <c r="E16" s="124" t="e">
        <f>ROUNDUP('C завтраками| Bed and breakfast'!#REF!*0.85,)</f>
        <v>#REF!</v>
      </c>
      <c r="F16" s="124" t="e">
        <f>ROUNDUP('C завтраками| Bed and breakfast'!#REF!*0.85,)</f>
        <v>#REF!</v>
      </c>
      <c r="G16" s="124" t="e">
        <f>ROUNDUP('C завтраками| Bed and breakfast'!#REF!*0.85,)</f>
        <v>#REF!</v>
      </c>
      <c r="H16" s="124" t="e">
        <f>ROUNDUP('C завтраками| Bed and breakfast'!#REF!*0.85,)</f>
        <v>#REF!</v>
      </c>
      <c r="I16" s="124" t="e">
        <f>ROUNDUP('C завтраками| Bed and breakfast'!#REF!*0.85,)</f>
        <v>#REF!</v>
      </c>
      <c r="J16" s="124" t="e">
        <f>ROUNDUP('C завтраками| Bed and breakfast'!#REF!*0.85,)</f>
        <v>#REF!</v>
      </c>
      <c r="K16" s="124" t="e">
        <f>ROUNDUP('C завтраками| Bed and breakfast'!#REF!*0.85,)</f>
        <v>#REF!</v>
      </c>
      <c r="L16" s="124" t="e">
        <f>ROUNDUP('C завтраками| Bed and breakfast'!#REF!*0.85,)</f>
        <v>#REF!</v>
      </c>
      <c r="M16" s="124" t="e">
        <f>ROUNDUP('C завтраками| Bed and breakfast'!#REF!*0.85,)</f>
        <v>#REF!</v>
      </c>
      <c r="N16" s="124" t="e">
        <f>ROUNDUP('C завтраками| Bed and breakfast'!#REF!*0.85,)</f>
        <v>#REF!</v>
      </c>
      <c r="O16" s="124" t="e">
        <f>ROUNDUP('C завтраками| Bed and breakfast'!#REF!*0.85,)</f>
        <v>#REF!</v>
      </c>
      <c r="P16" s="124" t="e">
        <f>ROUNDUP('C завтраками| Bed and breakfast'!#REF!*0.85,)</f>
        <v>#REF!</v>
      </c>
      <c r="Q16" s="124" t="e">
        <f>ROUNDUP('C завтраками| Bed and breakfast'!#REF!*0.85,)</f>
        <v>#REF!</v>
      </c>
      <c r="R16" s="124" t="e">
        <f>ROUNDUP('C завтраками| Bed and breakfast'!#REF!*0.85,)</f>
        <v>#REF!</v>
      </c>
      <c r="S16" s="124" t="e">
        <f>ROUNDUP('C завтраками| Bed and breakfast'!#REF!*0.85,)</f>
        <v>#REF!</v>
      </c>
      <c r="T16" s="124" t="e">
        <f>ROUNDUP('C завтраками| Bed and breakfast'!#REF!*0.85,)</f>
        <v>#REF!</v>
      </c>
      <c r="U16" s="124" t="e">
        <f>ROUNDUP('C завтраками| Bed and breakfast'!#REF!*0.85,)</f>
        <v>#REF!</v>
      </c>
      <c r="V16" s="124" t="e">
        <f>ROUNDUP('C завтраками| Bed and breakfast'!#REF!*0.85,)</f>
        <v>#REF!</v>
      </c>
      <c r="W16" s="124" t="e">
        <f>ROUNDUP('C завтраками| Bed and breakfast'!#REF!*0.85,)</f>
        <v>#REF!</v>
      </c>
      <c r="X16" s="124" t="e">
        <f>ROUNDUP('C завтраками| Bed and breakfast'!#REF!*0.85,)</f>
        <v>#REF!</v>
      </c>
      <c r="Y16" s="124" t="e">
        <f>ROUNDUP('C завтраками| Bed and breakfast'!#REF!*0.85,)</f>
        <v>#REF!</v>
      </c>
      <c r="Z16" s="124" t="e">
        <f>ROUNDUP('C завтраками| Bed and breakfast'!#REF!*0.85,)</f>
        <v>#REF!</v>
      </c>
      <c r="AA16" s="124" t="e">
        <f>ROUNDUP('C завтраками| Bed and breakfast'!#REF!*0.85,)</f>
        <v>#REF!</v>
      </c>
      <c r="AB16" s="124" t="e">
        <f>ROUNDUP('C завтраками| Bed and breakfast'!#REF!*0.85,)</f>
        <v>#REF!</v>
      </c>
      <c r="AC16" s="124" t="e">
        <f>ROUNDUP('C завтраками| Bed and breakfast'!#REF!*0.85,)</f>
        <v>#REF!</v>
      </c>
      <c r="AD16" s="124" t="e">
        <f>ROUNDUP('C завтраками| Bed and breakfast'!#REF!*0.85,)</f>
        <v>#REF!</v>
      </c>
      <c r="AE16" s="124" t="e">
        <f>ROUNDUP('C завтраками| Bed and breakfast'!#REF!*0.85,)</f>
        <v>#REF!</v>
      </c>
      <c r="AF16" s="124" t="e">
        <f>ROUNDUP('C завтраками| Bed and breakfast'!#REF!*0.85,)</f>
        <v>#REF!</v>
      </c>
      <c r="AG16" s="124" t="e">
        <f>ROUNDUP('C завтраками| Bed and breakfast'!#REF!*0.85,)</f>
        <v>#REF!</v>
      </c>
      <c r="AH16" s="124" t="e">
        <f>ROUNDUP('C завтраками| Bed and breakfast'!#REF!*0.85,)</f>
        <v>#REF!</v>
      </c>
      <c r="AI16" s="124" t="e">
        <f>ROUNDUP('C завтраками| Bed and breakfast'!#REF!*0.85,)</f>
        <v>#REF!</v>
      </c>
      <c r="AJ16" s="124" t="e">
        <f>ROUNDUP('C завтраками| Bed and breakfast'!#REF!*0.85,)</f>
        <v>#REF!</v>
      </c>
      <c r="AK16" s="124" t="e">
        <f>ROUNDUP('C завтраками| Bed and breakfast'!#REF!*0.85,)</f>
        <v>#REF!</v>
      </c>
      <c r="AL16" s="124" t="e">
        <f>ROUNDUP('C завтраками| Bed and breakfast'!#REF!*0.85,)</f>
        <v>#REF!</v>
      </c>
      <c r="AM16" s="124" t="e">
        <f>ROUNDUP('C завтраками| Bed and breakfast'!#REF!*0.85,)</f>
        <v>#REF!</v>
      </c>
      <c r="AN16" s="124" t="e">
        <f>ROUNDUP('C завтраками| Bed and breakfast'!#REF!*0.85,)</f>
        <v>#REF!</v>
      </c>
      <c r="AO16" s="124" t="e">
        <f>ROUNDUP('C завтраками| Bed and breakfast'!#REF!*0.85,)</f>
        <v>#REF!</v>
      </c>
      <c r="AP16" s="124" t="e">
        <f>ROUNDUP('C завтраками| Bed and breakfast'!#REF!*0.85,)</f>
        <v>#REF!</v>
      </c>
      <c r="AQ16" s="124" t="e">
        <f>ROUNDUP('C завтраками| Bed and breakfast'!#REF!*0.85,)</f>
        <v>#REF!</v>
      </c>
      <c r="AR16" s="124" t="e">
        <f>ROUNDUP('C завтраками| Bed and breakfast'!#REF!*0.85,)</f>
        <v>#REF!</v>
      </c>
      <c r="AS16" s="124" t="e">
        <f>ROUNDUP('C завтраками| Bed and breakfast'!#REF!*0.85,)</f>
        <v>#REF!</v>
      </c>
      <c r="AT16" s="124" t="e">
        <f>ROUNDUP('C завтраками| Bed and breakfast'!#REF!*0.85,)</f>
        <v>#REF!</v>
      </c>
      <c r="AU16" s="124" t="e">
        <f>ROUNDUP('C завтраками| Bed and breakfast'!#REF!*0.85,)</f>
        <v>#REF!</v>
      </c>
      <c r="AV16" s="124" t="e">
        <f>ROUNDUP('C завтраками| Bed and breakfast'!#REF!*0.85,)</f>
        <v>#REF!</v>
      </c>
      <c r="AW16" s="124" t="e">
        <f>ROUNDUP('C завтраками| Bed and breakfast'!#REF!*0.85,)</f>
        <v>#REF!</v>
      </c>
      <c r="AX16" s="124" t="e">
        <f>ROUNDUP('C завтраками| Bed and breakfast'!#REF!*0.85,)</f>
        <v>#REF!</v>
      </c>
      <c r="AY16" s="124" t="e">
        <f>ROUNDUP('C завтраками| Bed and breakfast'!#REF!*0.85,)</f>
        <v>#REF!</v>
      </c>
      <c r="AZ16" s="124" t="e">
        <f>ROUNDUP('C завтраками| Bed and breakfast'!#REF!*0.85,)</f>
        <v>#REF!</v>
      </c>
    </row>
    <row r="17" spans="1:52" x14ac:dyDescent="0.2">
      <c r="A17" s="98">
        <v>2</v>
      </c>
      <c r="B17" s="124" t="e">
        <f>ROUNDUP('C завтраками| Bed and breakfast'!#REF!*0.85,)</f>
        <v>#REF!</v>
      </c>
      <c r="C17" s="124" t="e">
        <f>ROUNDUP('C завтраками| Bed and breakfast'!#REF!*0.85,)</f>
        <v>#REF!</v>
      </c>
      <c r="D17" s="124" t="e">
        <f>ROUNDUP('C завтраками| Bed and breakfast'!#REF!*0.85,)</f>
        <v>#REF!</v>
      </c>
      <c r="E17" s="124" t="e">
        <f>ROUNDUP('C завтраками| Bed and breakfast'!#REF!*0.85,)</f>
        <v>#REF!</v>
      </c>
      <c r="F17" s="124" t="e">
        <f>ROUNDUP('C завтраками| Bed and breakfast'!#REF!*0.85,)</f>
        <v>#REF!</v>
      </c>
      <c r="G17" s="124" t="e">
        <f>ROUNDUP('C завтраками| Bed and breakfast'!#REF!*0.85,)</f>
        <v>#REF!</v>
      </c>
      <c r="H17" s="124" t="e">
        <f>ROUNDUP('C завтраками| Bed and breakfast'!#REF!*0.85,)</f>
        <v>#REF!</v>
      </c>
      <c r="I17" s="124" t="e">
        <f>ROUNDUP('C завтраками| Bed and breakfast'!#REF!*0.85,)</f>
        <v>#REF!</v>
      </c>
      <c r="J17" s="124" t="e">
        <f>ROUNDUP('C завтраками| Bed and breakfast'!#REF!*0.85,)</f>
        <v>#REF!</v>
      </c>
      <c r="K17" s="124" t="e">
        <f>ROUNDUP('C завтраками| Bed and breakfast'!#REF!*0.85,)</f>
        <v>#REF!</v>
      </c>
      <c r="L17" s="124" t="e">
        <f>ROUNDUP('C завтраками| Bed and breakfast'!#REF!*0.85,)</f>
        <v>#REF!</v>
      </c>
      <c r="M17" s="124" t="e">
        <f>ROUNDUP('C завтраками| Bed and breakfast'!#REF!*0.85,)</f>
        <v>#REF!</v>
      </c>
      <c r="N17" s="124" t="e">
        <f>ROUNDUP('C завтраками| Bed and breakfast'!#REF!*0.85,)</f>
        <v>#REF!</v>
      </c>
      <c r="O17" s="124" t="e">
        <f>ROUNDUP('C завтраками| Bed and breakfast'!#REF!*0.85,)</f>
        <v>#REF!</v>
      </c>
      <c r="P17" s="124" t="e">
        <f>ROUNDUP('C завтраками| Bed and breakfast'!#REF!*0.85,)</f>
        <v>#REF!</v>
      </c>
      <c r="Q17" s="124" t="e">
        <f>ROUNDUP('C завтраками| Bed and breakfast'!#REF!*0.85,)</f>
        <v>#REF!</v>
      </c>
      <c r="R17" s="124" t="e">
        <f>ROUNDUP('C завтраками| Bed and breakfast'!#REF!*0.85,)</f>
        <v>#REF!</v>
      </c>
      <c r="S17" s="124" t="e">
        <f>ROUNDUP('C завтраками| Bed and breakfast'!#REF!*0.85,)</f>
        <v>#REF!</v>
      </c>
      <c r="T17" s="124" t="e">
        <f>ROUNDUP('C завтраками| Bed and breakfast'!#REF!*0.85,)</f>
        <v>#REF!</v>
      </c>
      <c r="U17" s="124" t="e">
        <f>ROUNDUP('C завтраками| Bed and breakfast'!#REF!*0.85,)</f>
        <v>#REF!</v>
      </c>
      <c r="V17" s="124" t="e">
        <f>ROUNDUP('C завтраками| Bed and breakfast'!#REF!*0.85,)</f>
        <v>#REF!</v>
      </c>
      <c r="W17" s="124" t="e">
        <f>ROUNDUP('C завтраками| Bed and breakfast'!#REF!*0.85,)</f>
        <v>#REF!</v>
      </c>
      <c r="X17" s="124" t="e">
        <f>ROUNDUP('C завтраками| Bed and breakfast'!#REF!*0.85,)</f>
        <v>#REF!</v>
      </c>
      <c r="Y17" s="124" t="e">
        <f>ROUNDUP('C завтраками| Bed and breakfast'!#REF!*0.85,)</f>
        <v>#REF!</v>
      </c>
      <c r="Z17" s="124" t="e">
        <f>ROUNDUP('C завтраками| Bed and breakfast'!#REF!*0.85,)</f>
        <v>#REF!</v>
      </c>
      <c r="AA17" s="124" t="e">
        <f>ROUNDUP('C завтраками| Bed and breakfast'!#REF!*0.85,)</f>
        <v>#REF!</v>
      </c>
      <c r="AB17" s="124" t="e">
        <f>ROUNDUP('C завтраками| Bed and breakfast'!#REF!*0.85,)</f>
        <v>#REF!</v>
      </c>
      <c r="AC17" s="124" t="e">
        <f>ROUNDUP('C завтраками| Bed and breakfast'!#REF!*0.85,)</f>
        <v>#REF!</v>
      </c>
      <c r="AD17" s="124" t="e">
        <f>ROUNDUP('C завтраками| Bed and breakfast'!#REF!*0.85,)</f>
        <v>#REF!</v>
      </c>
      <c r="AE17" s="124" t="e">
        <f>ROUNDUP('C завтраками| Bed and breakfast'!#REF!*0.85,)</f>
        <v>#REF!</v>
      </c>
      <c r="AF17" s="124" t="e">
        <f>ROUNDUP('C завтраками| Bed and breakfast'!#REF!*0.85,)</f>
        <v>#REF!</v>
      </c>
      <c r="AG17" s="124" t="e">
        <f>ROUNDUP('C завтраками| Bed and breakfast'!#REF!*0.85,)</f>
        <v>#REF!</v>
      </c>
      <c r="AH17" s="124" t="e">
        <f>ROUNDUP('C завтраками| Bed and breakfast'!#REF!*0.85,)</f>
        <v>#REF!</v>
      </c>
      <c r="AI17" s="124" t="e">
        <f>ROUNDUP('C завтраками| Bed and breakfast'!#REF!*0.85,)</f>
        <v>#REF!</v>
      </c>
      <c r="AJ17" s="124" t="e">
        <f>ROUNDUP('C завтраками| Bed and breakfast'!#REF!*0.85,)</f>
        <v>#REF!</v>
      </c>
      <c r="AK17" s="124" t="e">
        <f>ROUNDUP('C завтраками| Bed and breakfast'!#REF!*0.85,)</f>
        <v>#REF!</v>
      </c>
      <c r="AL17" s="124" t="e">
        <f>ROUNDUP('C завтраками| Bed and breakfast'!#REF!*0.85,)</f>
        <v>#REF!</v>
      </c>
      <c r="AM17" s="124" t="e">
        <f>ROUNDUP('C завтраками| Bed and breakfast'!#REF!*0.85,)</f>
        <v>#REF!</v>
      </c>
      <c r="AN17" s="124" t="e">
        <f>ROUNDUP('C завтраками| Bed and breakfast'!#REF!*0.85,)</f>
        <v>#REF!</v>
      </c>
      <c r="AO17" s="124" t="e">
        <f>ROUNDUP('C завтраками| Bed and breakfast'!#REF!*0.85,)</f>
        <v>#REF!</v>
      </c>
      <c r="AP17" s="124" t="e">
        <f>ROUNDUP('C завтраками| Bed and breakfast'!#REF!*0.85,)</f>
        <v>#REF!</v>
      </c>
      <c r="AQ17" s="124" t="e">
        <f>ROUNDUP('C завтраками| Bed and breakfast'!#REF!*0.85,)</f>
        <v>#REF!</v>
      </c>
      <c r="AR17" s="124" t="e">
        <f>ROUNDUP('C завтраками| Bed and breakfast'!#REF!*0.85,)</f>
        <v>#REF!</v>
      </c>
      <c r="AS17" s="124" t="e">
        <f>ROUNDUP('C завтраками| Bed and breakfast'!#REF!*0.85,)</f>
        <v>#REF!</v>
      </c>
      <c r="AT17" s="124" t="e">
        <f>ROUNDUP('C завтраками| Bed and breakfast'!#REF!*0.85,)</f>
        <v>#REF!</v>
      </c>
      <c r="AU17" s="124" t="e">
        <f>ROUNDUP('C завтраками| Bed and breakfast'!#REF!*0.85,)</f>
        <v>#REF!</v>
      </c>
      <c r="AV17" s="124" t="e">
        <f>ROUNDUP('C завтраками| Bed and breakfast'!#REF!*0.85,)</f>
        <v>#REF!</v>
      </c>
      <c r="AW17" s="124" t="e">
        <f>ROUNDUP('C завтраками| Bed and breakfast'!#REF!*0.85,)</f>
        <v>#REF!</v>
      </c>
      <c r="AX17" s="124" t="e">
        <f>ROUNDUP('C завтраками| Bed and breakfast'!#REF!*0.85,)</f>
        <v>#REF!</v>
      </c>
      <c r="AY17" s="124" t="e">
        <f>ROUNDUP('C завтраками| Bed and breakfast'!#REF!*0.85,)</f>
        <v>#REF!</v>
      </c>
      <c r="AZ17" s="124" t="e">
        <f>ROUNDUP('C завтраками| Bed and breakfast'!#REF!*0.85,)</f>
        <v>#REF!</v>
      </c>
    </row>
    <row r="18" spans="1:52" x14ac:dyDescent="0.2">
      <c r="A18" s="97" t="s">
        <v>139</v>
      </c>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row>
    <row r="19" spans="1:52" x14ac:dyDescent="0.2">
      <c r="A19" s="98" t="s">
        <v>78</v>
      </c>
      <c r="B19" s="124" t="e">
        <f>ROUNDUP('C завтраками| Bed and breakfast'!#REF!*0.85,)</f>
        <v>#REF!</v>
      </c>
      <c r="C19" s="124" t="e">
        <f>ROUNDUP('C завтраками| Bed and breakfast'!#REF!*0.85,)</f>
        <v>#REF!</v>
      </c>
      <c r="D19" s="124" t="e">
        <f>ROUNDUP('C завтраками| Bed and breakfast'!#REF!*0.85,)</f>
        <v>#REF!</v>
      </c>
      <c r="E19" s="124" t="e">
        <f>ROUNDUP('C завтраками| Bed and breakfast'!#REF!*0.85,)</f>
        <v>#REF!</v>
      </c>
      <c r="F19" s="124" t="e">
        <f>ROUNDUP('C завтраками| Bed and breakfast'!#REF!*0.85,)</f>
        <v>#REF!</v>
      </c>
      <c r="G19" s="124" t="e">
        <f>ROUNDUP('C завтраками| Bed and breakfast'!#REF!*0.85,)</f>
        <v>#REF!</v>
      </c>
      <c r="H19" s="124" t="e">
        <f>ROUNDUP('C завтраками| Bed and breakfast'!#REF!*0.85,)</f>
        <v>#REF!</v>
      </c>
      <c r="I19" s="124" t="e">
        <f>ROUNDUP('C завтраками| Bed and breakfast'!#REF!*0.85,)</f>
        <v>#REF!</v>
      </c>
      <c r="J19" s="124" t="e">
        <f>ROUNDUP('C завтраками| Bed and breakfast'!#REF!*0.85,)</f>
        <v>#REF!</v>
      </c>
      <c r="K19" s="124" t="e">
        <f>ROUNDUP('C завтраками| Bed and breakfast'!#REF!*0.85,)</f>
        <v>#REF!</v>
      </c>
      <c r="L19" s="124" t="e">
        <f>ROUNDUP('C завтраками| Bed and breakfast'!#REF!*0.85,)</f>
        <v>#REF!</v>
      </c>
      <c r="M19" s="124" t="e">
        <f>ROUNDUP('C завтраками| Bed and breakfast'!#REF!*0.85,)</f>
        <v>#REF!</v>
      </c>
      <c r="N19" s="124" t="e">
        <f>ROUNDUP('C завтраками| Bed and breakfast'!#REF!*0.85,)</f>
        <v>#REF!</v>
      </c>
      <c r="O19" s="124" t="e">
        <f>ROUNDUP('C завтраками| Bed and breakfast'!#REF!*0.85,)</f>
        <v>#REF!</v>
      </c>
      <c r="P19" s="124" t="e">
        <f>ROUNDUP('C завтраками| Bed and breakfast'!#REF!*0.85,)</f>
        <v>#REF!</v>
      </c>
      <c r="Q19" s="124" t="e">
        <f>ROUNDUP('C завтраками| Bed and breakfast'!#REF!*0.85,)</f>
        <v>#REF!</v>
      </c>
      <c r="R19" s="124" t="e">
        <f>ROUNDUP('C завтраками| Bed and breakfast'!#REF!*0.85,)</f>
        <v>#REF!</v>
      </c>
      <c r="S19" s="124" t="e">
        <f>ROUNDUP('C завтраками| Bed and breakfast'!#REF!*0.85,)</f>
        <v>#REF!</v>
      </c>
      <c r="T19" s="124" t="e">
        <f>ROUNDUP('C завтраками| Bed and breakfast'!#REF!*0.85,)</f>
        <v>#REF!</v>
      </c>
      <c r="U19" s="124" t="e">
        <f>ROUNDUP('C завтраками| Bed and breakfast'!#REF!*0.85,)</f>
        <v>#REF!</v>
      </c>
      <c r="V19" s="124" t="e">
        <f>ROUNDUP('C завтраками| Bed and breakfast'!#REF!*0.85,)</f>
        <v>#REF!</v>
      </c>
      <c r="W19" s="124" t="e">
        <f>ROUNDUP('C завтраками| Bed and breakfast'!#REF!*0.85,)</f>
        <v>#REF!</v>
      </c>
      <c r="X19" s="124" t="e">
        <f>ROUNDUP('C завтраками| Bed and breakfast'!#REF!*0.85,)</f>
        <v>#REF!</v>
      </c>
      <c r="Y19" s="124" t="e">
        <f>ROUNDUP('C завтраками| Bed and breakfast'!#REF!*0.85,)</f>
        <v>#REF!</v>
      </c>
      <c r="Z19" s="124" t="e">
        <f>ROUNDUP('C завтраками| Bed and breakfast'!#REF!*0.85,)</f>
        <v>#REF!</v>
      </c>
      <c r="AA19" s="124" t="e">
        <f>ROUNDUP('C завтраками| Bed and breakfast'!#REF!*0.85,)</f>
        <v>#REF!</v>
      </c>
      <c r="AB19" s="124" t="e">
        <f>ROUNDUP('C завтраками| Bed and breakfast'!#REF!*0.85,)</f>
        <v>#REF!</v>
      </c>
      <c r="AC19" s="124" t="e">
        <f>ROUNDUP('C завтраками| Bed and breakfast'!#REF!*0.85,)</f>
        <v>#REF!</v>
      </c>
      <c r="AD19" s="124" t="e">
        <f>ROUNDUP('C завтраками| Bed and breakfast'!#REF!*0.85,)</f>
        <v>#REF!</v>
      </c>
      <c r="AE19" s="124" t="e">
        <f>ROUNDUP('C завтраками| Bed and breakfast'!#REF!*0.85,)</f>
        <v>#REF!</v>
      </c>
      <c r="AF19" s="124" t="e">
        <f>ROUNDUP('C завтраками| Bed and breakfast'!#REF!*0.85,)</f>
        <v>#REF!</v>
      </c>
      <c r="AG19" s="124" t="e">
        <f>ROUNDUP('C завтраками| Bed and breakfast'!#REF!*0.85,)</f>
        <v>#REF!</v>
      </c>
      <c r="AH19" s="124" t="e">
        <f>ROUNDUP('C завтраками| Bed and breakfast'!#REF!*0.85,)</f>
        <v>#REF!</v>
      </c>
      <c r="AI19" s="124" t="e">
        <f>ROUNDUP('C завтраками| Bed and breakfast'!#REF!*0.85,)</f>
        <v>#REF!</v>
      </c>
      <c r="AJ19" s="124" t="e">
        <f>ROUNDUP('C завтраками| Bed and breakfast'!#REF!*0.85,)</f>
        <v>#REF!</v>
      </c>
      <c r="AK19" s="124" t="e">
        <f>ROUNDUP('C завтраками| Bed and breakfast'!#REF!*0.85,)</f>
        <v>#REF!</v>
      </c>
      <c r="AL19" s="124" t="e">
        <f>ROUNDUP('C завтраками| Bed and breakfast'!#REF!*0.85,)</f>
        <v>#REF!</v>
      </c>
      <c r="AM19" s="124" t="e">
        <f>ROUNDUP('C завтраками| Bed and breakfast'!#REF!*0.85,)</f>
        <v>#REF!</v>
      </c>
      <c r="AN19" s="124" t="e">
        <f>ROUNDUP('C завтраками| Bed and breakfast'!#REF!*0.85,)</f>
        <v>#REF!</v>
      </c>
      <c r="AO19" s="124" t="e">
        <f>ROUNDUP('C завтраками| Bed and breakfast'!#REF!*0.85,)</f>
        <v>#REF!</v>
      </c>
      <c r="AP19" s="124" t="e">
        <f>ROUNDUP('C завтраками| Bed and breakfast'!#REF!*0.85,)</f>
        <v>#REF!</v>
      </c>
      <c r="AQ19" s="124" t="e">
        <f>ROUNDUP('C завтраками| Bed and breakfast'!#REF!*0.85,)</f>
        <v>#REF!</v>
      </c>
      <c r="AR19" s="124" t="e">
        <f>ROUNDUP('C завтраками| Bed and breakfast'!#REF!*0.85,)</f>
        <v>#REF!</v>
      </c>
      <c r="AS19" s="124" t="e">
        <f>ROUNDUP('C завтраками| Bed and breakfast'!#REF!*0.85,)</f>
        <v>#REF!</v>
      </c>
      <c r="AT19" s="124" t="e">
        <f>ROUNDUP('C завтраками| Bed and breakfast'!#REF!*0.85,)</f>
        <v>#REF!</v>
      </c>
      <c r="AU19" s="124" t="e">
        <f>ROUNDUP('C завтраками| Bed and breakfast'!#REF!*0.85,)</f>
        <v>#REF!</v>
      </c>
      <c r="AV19" s="124" t="e">
        <f>ROUNDUP('C завтраками| Bed and breakfast'!#REF!*0.85,)</f>
        <v>#REF!</v>
      </c>
      <c r="AW19" s="124" t="e">
        <f>ROUNDUP('C завтраками| Bed and breakfast'!#REF!*0.85,)</f>
        <v>#REF!</v>
      </c>
      <c r="AX19" s="124" t="e">
        <f>ROUNDUP('C завтраками| Bed and breakfast'!#REF!*0.85,)</f>
        <v>#REF!</v>
      </c>
      <c r="AY19" s="124" t="e">
        <f>ROUNDUP('C завтраками| Bed and breakfast'!#REF!*0.85,)</f>
        <v>#REF!</v>
      </c>
      <c r="AZ19" s="124" t="e">
        <f>ROUNDUP('C завтраками| Bed and breakfast'!#REF!*0.85,)</f>
        <v>#REF!</v>
      </c>
    </row>
    <row r="20" spans="1:52" x14ac:dyDescent="0.2">
      <c r="A20" s="97" t="s">
        <v>138</v>
      </c>
      <c r="B20" s="124"/>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4"/>
    </row>
    <row r="21" spans="1:52" x14ac:dyDescent="0.2">
      <c r="A21" s="98" t="s">
        <v>67</v>
      </c>
      <c r="B21" s="124" t="e">
        <f>ROUNDUP('C завтраками| Bed and breakfast'!#REF!*0.85,)</f>
        <v>#REF!</v>
      </c>
      <c r="C21" s="124" t="e">
        <f>ROUNDUP('C завтраками| Bed and breakfast'!#REF!*0.85,)</f>
        <v>#REF!</v>
      </c>
      <c r="D21" s="124" t="e">
        <f>ROUNDUP('C завтраками| Bed and breakfast'!#REF!*0.85,)</f>
        <v>#REF!</v>
      </c>
      <c r="E21" s="124" t="e">
        <f>ROUNDUP('C завтраками| Bed and breakfast'!#REF!*0.85,)</f>
        <v>#REF!</v>
      </c>
      <c r="F21" s="124" t="e">
        <f>ROUNDUP('C завтраками| Bed and breakfast'!#REF!*0.85,)</f>
        <v>#REF!</v>
      </c>
      <c r="G21" s="124" t="e">
        <f>ROUNDUP('C завтраками| Bed and breakfast'!#REF!*0.85,)</f>
        <v>#REF!</v>
      </c>
      <c r="H21" s="124" t="e">
        <f>ROUNDUP('C завтраками| Bed and breakfast'!#REF!*0.85,)</f>
        <v>#REF!</v>
      </c>
      <c r="I21" s="124" t="e">
        <f>ROUNDUP('C завтраками| Bed and breakfast'!#REF!*0.85,)</f>
        <v>#REF!</v>
      </c>
      <c r="J21" s="124" t="e">
        <f>ROUNDUP('C завтраками| Bed and breakfast'!#REF!*0.85,)</f>
        <v>#REF!</v>
      </c>
      <c r="K21" s="124" t="e">
        <f>ROUNDUP('C завтраками| Bed and breakfast'!#REF!*0.85,)</f>
        <v>#REF!</v>
      </c>
      <c r="L21" s="124" t="e">
        <f>ROUNDUP('C завтраками| Bed and breakfast'!#REF!*0.85,)</f>
        <v>#REF!</v>
      </c>
      <c r="M21" s="124" t="e">
        <f>ROUNDUP('C завтраками| Bed and breakfast'!#REF!*0.85,)</f>
        <v>#REF!</v>
      </c>
      <c r="N21" s="124" t="e">
        <f>ROUNDUP('C завтраками| Bed and breakfast'!#REF!*0.85,)</f>
        <v>#REF!</v>
      </c>
      <c r="O21" s="124" t="e">
        <f>ROUNDUP('C завтраками| Bed and breakfast'!#REF!*0.85,)</f>
        <v>#REF!</v>
      </c>
      <c r="P21" s="124" t="e">
        <f>ROUNDUP('C завтраками| Bed and breakfast'!#REF!*0.85,)</f>
        <v>#REF!</v>
      </c>
      <c r="Q21" s="124" t="e">
        <f>ROUNDUP('C завтраками| Bed and breakfast'!#REF!*0.85,)</f>
        <v>#REF!</v>
      </c>
      <c r="R21" s="124" t="e">
        <f>ROUNDUP('C завтраками| Bed and breakfast'!#REF!*0.85,)</f>
        <v>#REF!</v>
      </c>
      <c r="S21" s="124" t="e">
        <f>ROUNDUP('C завтраками| Bed and breakfast'!#REF!*0.85,)</f>
        <v>#REF!</v>
      </c>
      <c r="T21" s="124" t="e">
        <f>ROUNDUP('C завтраками| Bed and breakfast'!#REF!*0.85,)</f>
        <v>#REF!</v>
      </c>
      <c r="U21" s="124" t="e">
        <f>ROUNDUP('C завтраками| Bed and breakfast'!#REF!*0.85,)</f>
        <v>#REF!</v>
      </c>
      <c r="V21" s="124" t="e">
        <f>ROUNDUP('C завтраками| Bed and breakfast'!#REF!*0.85,)</f>
        <v>#REF!</v>
      </c>
      <c r="W21" s="124" t="e">
        <f>ROUNDUP('C завтраками| Bed and breakfast'!#REF!*0.85,)</f>
        <v>#REF!</v>
      </c>
      <c r="X21" s="124" t="e">
        <f>ROUNDUP('C завтраками| Bed and breakfast'!#REF!*0.85,)</f>
        <v>#REF!</v>
      </c>
      <c r="Y21" s="124" t="e">
        <f>ROUNDUP('C завтраками| Bed and breakfast'!#REF!*0.85,)</f>
        <v>#REF!</v>
      </c>
      <c r="Z21" s="124" t="e">
        <f>ROUNDUP('C завтраками| Bed and breakfast'!#REF!*0.85,)</f>
        <v>#REF!</v>
      </c>
      <c r="AA21" s="124" t="e">
        <f>ROUNDUP('C завтраками| Bed and breakfast'!#REF!*0.85,)</f>
        <v>#REF!</v>
      </c>
      <c r="AB21" s="124" t="e">
        <f>ROUNDUP('C завтраками| Bed and breakfast'!#REF!*0.85,)</f>
        <v>#REF!</v>
      </c>
      <c r="AC21" s="124" t="e">
        <f>ROUNDUP('C завтраками| Bed and breakfast'!#REF!*0.85,)</f>
        <v>#REF!</v>
      </c>
      <c r="AD21" s="124" t="e">
        <f>ROUNDUP('C завтраками| Bed and breakfast'!#REF!*0.85,)</f>
        <v>#REF!</v>
      </c>
      <c r="AE21" s="124" t="e">
        <f>ROUNDUP('C завтраками| Bed and breakfast'!#REF!*0.85,)</f>
        <v>#REF!</v>
      </c>
      <c r="AF21" s="124" t="e">
        <f>ROUNDUP('C завтраками| Bed and breakfast'!#REF!*0.85,)</f>
        <v>#REF!</v>
      </c>
      <c r="AG21" s="124" t="e">
        <f>ROUNDUP('C завтраками| Bed and breakfast'!#REF!*0.85,)</f>
        <v>#REF!</v>
      </c>
      <c r="AH21" s="124" t="e">
        <f>ROUNDUP('C завтраками| Bed and breakfast'!#REF!*0.85,)</f>
        <v>#REF!</v>
      </c>
      <c r="AI21" s="124" t="e">
        <f>ROUNDUP('C завтраками| Bed and breakfast'!#REF!*0.85,)</f>
        <v>#REF!</v>
      </c>
      <c r="AJ21" s="124" t="e">
        <f>ROUNDUP('C завтраками| Bed and breakfast'!#REF!*0.85,)</f>
        <v>#REF!</v>
      </c>
      <c r="AK21" s="124" t="e">
        <f>ROUNDUP('C завтраками| Bed and breakfast'!#REF!*0.85,)</f>
        <v>#REF!</v>
      </c>
      <c r="AL21" s="124" t="e">
        <f>ROUNDUP('C завтраками| Bed and breakfast'!#REF!*0.85,)</f>
        <v>#REF!</v>
      </c>
      <c r="AM21" s="124" t="e">
        <f>ROUNDUP('C завтраками| Bed and breakfast'!#REF!*0.85,)</f>
        <v>#REF!</v>
      </c>
      <c r="AN21" s="124" t="e">
        <f>ROUNDUP('C завтраками| Bed and breakfast'!#REF!*0.85,)</f>
        <v>#REF!</v>
      </c>
      <c r="AO21" s="124" t="e">
        <f>ROUNDUP('C завтраками| Bed and breakfast'!#REF!*0.85,)</f>
        <v>#REF!</v>
      </c>
      <c r="AP21" s="124" t="e">
        <f>ROUNDUP('C завтраками| Bed and breakfast'!#REF!*0.85,)</f>
        <v>#REF!</v>
      </c>
      <c r="AQ21" s="124" t="e">
        <f>ROUNDUP('C завтраками| Bed and breakfast'!#REF!*0.85,)</f>
        <v>#REF!</v>
      </c>
      <c r="AR21" s="124" t="e">
        <f>ROUNDUP('C завтраками| Bed and breakfast'!#REF!*0.85,)</f>
        <v>#REF!</v>
      </c>
      <c r="AS21" s="124" t="e">
        <f>ROUNDUP('C завтраками| Bed and breakfast'!#REF!*0.85,)</f>
        <v>#REF!</v>
      </c>
      <c r="AT21" s="124" t="e">
        <f>ROUNDUP('C завтраками| Bed and breakfast'!#REF!*0.85,)</f>
        <v>#REF!</v>
      </c>
      <c r="AU21" s="124" t="e">
        <f>ROUNDUP('C завтраками| Bed and breakfast'!#REF!*0.85,)</f>
        <v>#REF!</v>
      </c>
      <c r="AV21" s="124" t="e">
        <f>ROUNDUP('C завтраками| Bed and breakfast'!#REF!*0.85,)</f>
        <v>#REF!</v>
      </c>
      <c r="AW21" s="124" t="e">
        <f>ROUNDUP('C завтраками| Bed and breakfast'!#REF!*0.85,)</f>
        <v>#REF!</v>
      </c>
      <c r="AX21" s="124" t="e">
        <f>ROUNDUP('C завтраками| Bed and breakfast'!#REF!*0.85,)</f>
        <v>#REF!</v>
      </c>
      <c r="AY21" s="124" t="e">
        <f>ROUNDUP('C завтраками| Bed and breakfast'!#REF!*0.85,)</f>
        <v>#REF!</v>
      </c>
      <c r="AZ21" s="124" t="e">
        <f>ROUNDUP('C завтраками| Bed and breakfast'!#REF!*0.85,)</f>
        <v>#REF!</v>
      </c>
    </row>
    <row r="22" spans="1:52" x14ac:dyDescent="0.2">
      <c r="A22" s="158"/>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5"/>
    </row>
    <row r="23" spans="1:52" ht="10.35" customHeight="1" x14ac:dyDescent="0.2">
      <c r="A23" s="158"/>
      <c r="B23" s="171"/>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1"/>
      <c r="AM23" s="171"/>
      <c r="AN23" s="171"/>
      <c r="AO23" s="171"/>
      <c r="AP23" s="171"/>
      <c r="AQ23" s="171"/>
      <c r="AR23" s="171"/>
      <c r="AS23" s="171"/>
      <c r="AT23" s="171"/>
      <c r="AU23" s="171"/>
      <c r="AV23" s="171"/>
      <c r="AW23" s="171"/>
      <c r="AX23" s="171"/>
      <c r="AY23" s="171"/>
      <c r="AZ23" s="171"/>
    </row>
    <row r="24" spans="1:52" ht="10.35" customHeight="1" x14ac:dyDescent="0.2">
      <c r="A24" s="107"/>
      <c r="B24" s="125"/>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c r="AN24" s="125"/>
      <c r="AO24" s="125"/>
      <c r="AP24" s="125"/>
      <c r="AQ24" s="125"/>
      <c r="AR24" s="125"/>
      <c r="AS24" s="125"/>
      <c r="AT24" s="125"/>
      <c r="AU24" s="125"/>
      <c r="AV24" s="125"/>
      <c r="AW24" s="125"/>
      <c r="AX24" s="125"/>
      <c r="AY24" s="125"/>
      <c r="AZ24" s="125"/>
    </row>
    <row r="25" spans="1:52" ht="25.5" customHeight="1" x14ac:dyDescent="0.2">
      <c r="A25" s="157" t="s">
        <v>163</v>
      </c>
      <c r="B25" s="194" t="e">
        <f t="shared" ref="B25:AZ26" si="0">B4</f>
        <v>#REF!</v>
      </c>
      <c r="C25" s="194" t="e">
        <f t="shared" si="0"/>
        <v>#REF!</v>
      </c>
      <c r="D25" s="194" t="e">
        <f t="shared" si="0"/>
        <v>#REF!</v>
      </c>
      <c r="E25" s="194" t="e">
        <f t="shared" si="0"/>
        <v>#REF!</v>
      </c>
      <c r="F25" s="194" t="e">
        <f t="shared" si="0"/>
        <v>#REF!</v>
      </c>
      <c r="G25" s="194" t="e">
        <f t="shared" si="0"/>
        <v>#REF!</v>
      </c>
      <c r="H25" s="194" t="e">
        <f t="shared" si="0"/>
        <v>#REF!</v>
      </c>
      <c r="I25" s="194" t="e">
        <f t="shared" si="0"/>
        <v>#REF!</v>
      </c>
      <c r="J25" s="194" t="e">
        <f t="shared" si="0"/>
        <v>#REF!</v>
      </c>
      <c r="K25" s="194" t="e">
        <f t="shared" si="0"/>
        <v>#REF!</v>
      </c>
      <c r="L25" s="194" t="e">
        <f t="shared" si="0"/>
        <v>#REF!</v>
      </c>
      <c r="M25" s="194" t="e">
        <f t="shared" si="0"/>
        <v>#REF!</v>
      </c>
      <c r="N25" s="194" t="e">
        <f t="shared" si="0"/>
        <v>#REF!</v>
      </c>
      <c r="O25" s="194" t="e">
        <f t="shared" si="0"/>
        <v>#REF!</v>
      </c>
      <c r="P25" s="194" t="e">
        <f t="shared" si="0"/>
        <v>#REF!</v>
      </c>
      <c r="Q25" s="194" t="e">
        <f t="shared" si="0"/>
        <v>#REF!</v>
      </c>
      <c r="R25" s="194" t="e">
        <f t="shared" si="0"/>
        <v>#REF!</v>
      </c>
      <c r="S25" s="194" t="e">
        <f t="shared" si="0"/>
        <v>#REF!</v>
      </c>
      <c r="T25" s="194" t="e">
        <f t="shared" si="0"/>
        <v>#REF!</v>
      </c>
      <c r="U25" s="194" t="e">
        <f t="shared" si="0"/>
        <v>#REF!</v>
      </c>
      <c r="V25" s="194" t="e">
        <f t="shared" si="0"/>
        <v>#REF!</v>
      </c>
      <c r="W25" s="194" t="e">
        <f t="shared" si="0"/>
        <v>#REF!</v>
      </c>
      <c r="X25" s="194" t="e">
        <f t="shared" si="0"/>
        <v>#REF!</v>
      </c>
      <c r="Y25" s="194" t="e">
        <f t="shared" si="0"/>
        <v>#REF!</v>
      </c>
      <c r="Z25" s="194" t="e">
        <f t="shared" si="0"/>
        <v>#REF!</v>
      </c>
      <c r="AA25" s="194" t="e">
        <f t="shared" si="0"/>
        <v>#REF!</v>
      </c>
      <c r="AB25" s="194" t="e">
        <f t="shared" si="0"/>
        <v>#REF!</v>
      </c>
      <c r="AC25" s="194" t="e">
        <f t="shared" si="0"/>
        <v>#REF!</v>
      </c>
      <c r="AD25" s="194" t="e">
        <f t="shared" si="0"/>
        <v>#REF!</v>
      </c>
      <c r="AE25" s="194" t="e">
        <f t="shared" si="0"/>
        <v>#REF!</v>
      </c>
      <c r="AF25" s="194" t="e">
        <f t="shared" si="0"/>
        <v>#REF!</v>
      </c>
      <c r="AG25" s="194" t="e">
        <f t="shared" si="0"/>
        <v>#REF!</v>
      </c>
      <c r="AH25" s="194" t="e">
        <f t="shared" si="0"/>
        <v>#REF!</v>
      </c>
      <c r="AI25" s="194" t="e">
        <f t="shared" si="0"/>
        <v>#REF!</v>
      </c>
      <c r="AJ25" s="194" t="e">
        <f t="shared" si="0"/>
        <v>#REF!</v>
      </c>
      <c r="AK25" s="194" t="e">
        <f t="shared" si="0"/>
        <v>#REF!</v>
      </c>
      <c r="AL25" s="194" t="e">
        <f t="shared" si="0"/>
        <v>#REF!</v>
      </c>
      <c r="AM25" s="194" t="e">
        <f t="shared" si="0"/>
        <v>#REF!</v>
      </c>
      <c r="AN25" s="194" t="e">
        <f t="shared" si="0"/>
        <v>#REF!</v>
      </c>
      <c r="AO25" s="194" t="e">
        <f t="shared" si="0"/>
        <v>#REF!</v>
      </c>
      <c r="AP25" s="194" t="e">
        <f t="shared" si="0"/>
        <v>#REF!</v>
      </c>
      <c r="AQ25" s="194" t="e">
        <f t="shared" si="0"/>
        <v>#REF!</v>
      </c>
      <c r="AR25" s="194" t="e">
        <f t="shared" si="0"/>
        <v>#REF!</v>
      </c>
      <c r="AS25" s="194" t="e">
        <f t="shared" si="0"/>
        <v>#REF!</v>
      </c>
      <c r="AT25" s="194" t="e">
        <f t="shared" si="0"/>
        <v>#REF!</v>
      </c>
      <c r="AU25" s="194" t="e">
        <f t="shared" si="0"/>
        <v>#REF!</v>
      </c>
      <c r="AV25" s="194" t="e">
        <f t="shared" si="0"/>
        <v>#REF!</v>
      </c>
      <c r="AW25" s="194" t="e">
        <f t="shared" si="0"/>
        <v>#REF!</v>
      </c>
      <c r="AX25" s="194" t="e">
        <f t="shared" si="0"/>
        <v>#REF!</v>
      </c>
      <c r="AY25" s="194" t="e">
        <f t="shared" si="0"/>
        <v>#REF!</v>
      </c>
      <c r="AZ25" s="194" t="e">
        <f t="shared" si="0"/>
        <v>#REF!</v>
      </c>
    </row>
    <row r="26" spans="1:52" s="34" customFormat="1" ht="24.6" customHeight="1" x14ac:dyDescent="0.2">
      <c r="A26" s="67" t="s">
        <v>124</v>
      </c>
      <c r="B26" s="194" t="e">
        <f t="shared" si="0"/>
        <v>#REF!</v>
      </c>
      <c r="C26" s="196" t="e">
        <f t="shared" si="0"/>
        <v>#REF!</v>
      </c>
      <c r="D26" s="196" t="e">
        <f t="shared" si="0"/>
        <v>#REF!</v>
      </c>
      <c r="E26" s="196" t="e">
        <f t="shared" si="0"/>
        <v>#REF!</v>
      </c>
      <c r="F26" s="196" t="e">
        <f t="shared" si="0"/>
        <v>#REF!</v>
      </c>
      <c r="G26" s="196" t="e">
        <f t="shared" si="0"/>
        <v>#REF!</v>
      </c>
      <c r="H26" s="196" t="e">
        <f t="shared" si="0"/>
        <v>#REF!</v>
      </c>
      <c r="I26" s="196" t="e">
        <f t="shared" si="0"/>
        <v>#REF!</v>
      </c>
      <c r="J26" s="196" t="e">
        <f t="shared" si="0"/>
        <v>#REF!</v>
      </c>
      <c r="K26" s="196" t="e">
        <f t="shared" si="0"/>
        <v>#REF!</v>
      </c>
      <c r="L26" s="196" t="e">
        <f t="shared" si="0"/>
        <v>#REF!</v>
      </c>
      <c r="M26" s="196" t="e">
        <f t="shared" si="0"/>
        <v>#REF!</v>
      </c>
      <c r="N26" s="196" t="e">
        <f t="shared" si="0"/>
        <v>#REF!</v>
      </c>
      <c r="O26" s="196" t="e">
        <f t="shared" si="0"/>
        <v>#REF!</v>
      </c>
      <c r="P26" s="196" t="e">
        <f t="shared" si="0"/>
        <v>#REF!</v>
      </c>
      <c r="Q26" s="196" t="e">
        <f t="shared" si="0"/>
        <v>#REF!</v>
      </c>
      <c r="R26" s="196" t="e">
        <f t="shared" si="0"/>
        <v>#REF!</v>
      </c>
      <c r="S26" s="196" t="e">
        <f t="shared" si="0"/>
        <v>#REF!</v>
      </c>
      <c r="T26" s="196" t="e">
        <f t="shared" si="0"/>
        <v>#REF!</v>
      </c>
      <c r="U26" s="196" t="e">
        <f t="shared" si="0"/>
        <v>#REF!</v>
      </c>
      <c r="V26" s="196" t="e">
        <f t="shared" si="0"/>
        <v>#REF!</v>
      </c>
      <c r="W26" s="196" t="e">
        <f t="shared" si="0"/>
        <v>#REF!</v>
      </c>
      <c r="X26" s="196" t="e">
        <f t="shared" si="0"/>
        <v>#REF!</v>
      </c>
      <c r="Y26" s="196" t="e">
        <f t="shared" si="0"/>
        <v>#REF!</v>
      </c>
      <c r="Z26" s="196" t="e">
        <f t="shared" si="0"/>
        <v>#REF!</v>
      </c>
      <c r="AA26" s="196" t="e">
        <f t="shared" si="0"/>
        <v>#REF!</v>
      </c>
      <c r="AB26" s="196" t="e">
        <f t="shared" si="0"/>
        <v>#REF!</v>
      </c>
      <c r="AC26" s="196" t="e">
        <f t="shared" si="0"/>
        <v>#REF!</v>
      </c>
      <c r="AD26" s="196" t="e">
        <f t="shared" si="0"/>
        <v>#REF!</v>
      </c>
      <c r="AE26" s="196" t="e">
        <f t="shared" si="0"/>
        <v>#REF!</v>
      </c>
      <c r="AF26" s="196" t="e">
        <f t="shared" si="0"/>
        <v>#REF!</v>
      </c>
      <c r="AG26" s="196" t="e">
        <f t="shared" si="0"/>
        <v>#REF!</v>
      </c>
      <c r="AH26" s="196" t="e">
        <f t="shared" si="0"/>
        <v>#REF!</v>
      </c>
      <c r="AI26" s="196" t="e">
        <f t="shared" si="0"/>
        <v>#REF!</v>
      </c>
      <c r="AJ26" s="196" t="e">
        <f t="shared" si="0"/>
        <v>#REF!</v>
      </c>
      <c r="AK26" s="196" t="e">
        <f t="shared" si="0"/>
        <v>#REF!</v>
      </c>
      <c r="AL26" s="196" t="e">
        <f t="shared" si="0"/>
        <v>#REF!</v>
      </c>
      <c r="AM26" s="196" t="e">
        <f t="shared" si="0"/>
        <v>#REF!</v>
      </c>
      <c r="AN26" s="196" t="e">
        <f t="shared" si="0"/>
        <v>#REF!</v>
      </c>
      <c r="AO26" s="196" t="e">
        <f t="shared" si="0"/>
        <v>#REF!</v>
      </c>
      <c r="AP26" s="196" t="e">
        <f t="shared" si="0"/>
        <v>#REF!</v>
      </c>
      <c r="AQ26" s="196" t="e">
        <f t="shared" si="0"/>
        <v>#REF!</v>
      </c>
      <c r="AR26" s="196" t="e">
        <f t="shared" si="0"/>
        <v>#REF!</v>
      </c>
      <c r="AS26" s="196" t="e">
        <f t="shared" si="0"/>
        <v>#REF!</v>
      </c>
      <c r="AT26" s="196" t="e">
        <f t="shared" si="0"/>
        <v>#REF!</v>
      </c>
      <c r="AU26" s="196" t="e">
        <f t="shared" si="0"/>
        <v>#REF!</v>
      </c>
      <c r="AV26" s="196" t="e">
        <f t="shared" si="0"/>
        <v>#REF!</v>
      </c>
      <c r="AW26" s="196" t="e">
        <f t="shared" si="0"/>
        <v>#REF!</v>
      </c>
      <c r="AX26" s="196" t="e">
        <f t="shared" si="0"/>
        <v>#REF!</v>
      </c>
      <c r="AY26" s="196" t="e">
        <f t="shared" si="0"/>
        <v>#REF!</v>
      </c>
      <c r="AZ26" s="196" t="e">
        <f t="shared" si="0"/>
        <v>#REF!</v>
      </c>
    </row>
    <row r="27" spans="1:52" x14ac:dyDescent="0.2">
      <c r="A27" s="97" t="s">
        <v>136</v>
      </c>
    </row>
    <row r="28" spans="1:52" x14ac:dyDescent="0.2">
      <c r="A28" s="98">
        <v>1</v>
      </c>
      <c r="B28" s="124" t="e">
        <f>ROUND(B7*0.87,)+25</f>
        <v>#REF!</v>
      </c>
      <c r="C28" s="124" t="e">
        <f t="shared" ref="C28:AZ35" si="1">ROUND(C7*0.87,)+25</f>
        <v>#REF!</v>
      </c>
      <c r="D28" s="124" t="e">
        <f t="shared" si="1"/>
        <v>#REF!</v>
      </c>
      <c r="E28" s="124" t="e">
        <f t="shared" si="1"/>
        <v>#REF!</v>
      </c>
      <c r="F28" s="124" t="e">
        <f t="shared" si="1"/>
        <v>#REF!</v>
      </c>
      <c r="G28" s="124" t="e">
        <f t="shared" si="1"/>
        <v>#REF!</v>
      </c>
      <c r="H28" s="124" t="e">
        <f t="shared" si="1"/>
        <v>#REF!</v>
      </c>
      <c r="I28" s="124" t="e">
        <f t="shared" si="1"/>
        <v>#REF!</v>
      </c>
      <c r="J28" s="124" t="e">
        <f t="shared" si="1"/>
        <v>#REF!</v>
      </c>
      <c r="K28" s="124" t="e">
        <f t="shared" si="1"/>
        <v>#REF!</v>
      </c>
      <c r="L28" s="124" t="e">
        <f t="shared" si="1"/>
        <v>#REF!</v>
      </c>
      <c r="M28" s="124" t="e">
        <f t="shared" si="1"/>
        <v>#REF!</v>
      </c>
      <c r="N28" s="124" t="e">
        <f t="shared" si="1"/>
        <v>#REF!</v>
      </c>
      <c r="O28" s="124" t="e">
        <f t="shared" si="1"/>
        <v>#REF!</v>
      </c>
      <c r="P28" s="124" t="e">
        <f t="shared" si="1"/>
        <v>#REF!</v>
      </c>
      <c r="Q28" s="124" t="e">
        <f t="shared" si="1"/>
        <v>#REF!</v>
      </c>
      <c r="R28" s="124" t="e">
        <f t="shared" si="1"/>
        <v>#REF!</v>
      </c>
      <c r="S28" s="124" t="e">
        <f t="shared" si="1"/>
        <v>#REF!</v>
      </c>
      <c r="T28" s="124" t="e">
        <f t="shared" si="1"/>
        <v>#REF!</v>
      </c>
      <c r="U28" s="124" t="e">
        <f t="shared" si="1"/>
        <v>#REF!</v>
      </c>
      <c r="V28" s="124" t="e">
        <f t="shared" si="1"/>
        <v>#REF!</v>
      </c>
      <c r="W28" s="124" t="e">
        <f t="shared" si="1"/>
        <v>#REF!</v>
      </c>
      <c r="X28" s="124" t="e">
        <f t="shared" si="1"/>
        <v>#REF!</v>
      </c>
      <c r="Y28" s="124" t="e">
        <f t="shared" si="1"/>
        <v>#REF!</v>
      </c>
      <c r="Z28" s="124" t="e">
        <f t="shared" si="1"/>
        <v>#REF!</v>
      </c>
      <c r="AA28" s="124" t="e">
        <f t="shared" si="1"/>
        <v>#REF!</v>
      </c>
      <c r="AB28" s="124" t="e">
        <f t="shared" si="1"/>
        <v>#REF!</v>
      </c>
      <c r="AC28" s="124" t="e">
        <f t="shared" si="1"/>
        <v>#REF!</v>
      </c>
      <c r="AD28" s="124" t="e">
        <f t="shared" si="1"/>
        <v>#REF!</v>
      </c>
      <c r="AE28" s="124" t="e">
        <f t="shared" si="1"/>
        <v>#REF!</v>
      </c>
      <c r="AF28" s="124" t="e">
        <f t="shared" si="1"/>
        <v>#REF!</v>
      </c>
      <c r="AG28" s="124" t="e">
        <f t="shared" si="1"/>
        <v>#REF!</v>
      </c>
      <c r="AH28" s="124" t="e">
        <f t="shared" si="1"/>
        <v>#REF!</v>
      </c>
      <c r="AI28" s="124" t="e">
        <f t="shared" si="1"/>
        <v>#REF!</v>
      </c>
      <c r="AJ28" s="124" t="e">
        <f t="shared" si="1"/>
        <v>#REF!</v>
      </c>
      <c r="AK28" s="124" t="e">
        <f t="shared" si="1"/>
        <v>#REF!</v>
      </c>
      <c r="AL28" s="124" t="e">
        <f t="shared" si="1"/>
        <v>#REF!</v>
      </c>
      <c r="AM28" s="124" t="e">
        <f t="shared" si="1"/>
        <v>#REF!</v>
      </c>
      <c r="AN28" s="124" t="e">
        <f t="shared" si="1"/>
        <v>#REF!</v>
      </c>
      <c r="AO28" s="124" t="e">
        <f t="shared" si="1"/>
        <v>#REF!</v>
      </c>
      <c r="AP28" s="124" t="e">
        <f t="shared" si="1"/>
        <v>#REF!</v>
      </c>
      <c r="AQ28" s="124" t="e">
        <f t="shared" si="1"/>
        <v>#REF!</v>
      </c>
      <c r="AR28" s="124" t="e">
        <f t="shared" si="1"/>
        <v>#REF!</v>
      </c>
      <c r="AS28" s="124" t="e">
        <f t="shared" si="1"/>
        <v>#REF!</v>
      </c>
      <c r="AT28" s="124" t="e">
        <f t="shared" si="1"/>
        <v>#REF!</v>
      </c>
      <c r="AU28" s="124" t="e">
        <f t="shared" si="1"/>
        <v>#REF!</v>
      </c>
      <c r="AV28" s="124" t="e">
        <f t="shared" si="1"/>
        <v>#REF!</v>
      </c>
      <c r="AW28" s="124" t="e">
        <f t="shared" si="1"/>
        <v>#REF!</v>
      </c>
      <c r="AX28" s="124" t="e">
        <f t="shared" si="1"/>
        <v>#REF!</v>
      </c>
      <c r="AY28" s="124" t="e">
        <f t="shared" si="1"/>
        <v>#REF!</v>
      </c>
      <c r="AZ28" s="124" t="e">
        <f t="shared" si="1"/>
        <v>#REF!</v>
      </c>
    </row>
    <row r="29" spans="1:52" x14ac:dyDescent="0.2">
      <c r="A29" s="98">
        <v>2</v>
      </c>
      <c r="B29" s="124" t="e">
        <f t="shared" ref="B29:Q42" si="2">ROUND(B8*0.87,)+25</f>
        <v>#REF!</v>
      </c>
      <c r="C29" s="124" t="e">
        <f t="shared" si="2"/>
        <v>#REF!</v>
      </c>
      <c r="D29" s="124" t="e">
        <f t="shared" si="2"/>
        <v>#REF!</v>
      </c>
      <c r="E29" s="124" t="e">
        <f t="shared" si="2"/>
        <v>#REF!</v>
      </c>
      <c r="F29" s="124" t="e">
        <f t="shared" si="2"/>
        <v>#REF!</v>
      </c>
      <c r="G29" s="124" t="e">
        <f t="shared" si="2"/>
        <v>#REF!</v>
      </c>
      <c r="H29" s="124" t="e">
        <f t="shared" si="2"/>
        <v>#REF!</v>
      </c>
      <c r="I29" s="124" t="e">
        <f t="shared" si="2"/>
        <v>#REF!</v>
      </c>
      <c r="J29" s="124" t="e">
        <f t="shared" si="2"/>
        <v>#REF!</v>
      </c>
      <c r="K29" s="124" t="e">
        <f t="shared" si="2"/>
        <v>#REF!</v>
      </c>
      <c r="L29" s="124" t="e">
        <f t="shared" si="2"/>
        <v>#REF!</v>
      </c>
      <c r="M29" s="124" t="e">
        <f t="shared" si="2"/>
        <v>#REF!</v>
      </c>
      <c r="N29" s="124" t="e">
        <f t="shared" si="2"/>
        <v>#REF!</v>
      </c>
      <c r="O29" s="124" t="e">
        <f t="shared" si="2"/>
        <v>#REF!</v>
      </c>
      <c r="P29" s="124" t="e">
        <f t="shared" si="2"/>
        <v>#REF!</v>
      </c>
      <c r="Q29" s="124" t="e">
        <f t="shared" si="2"/>
        <v>#REF!</v>
      </c>
      <c r="R29" s="124" t="e">
        <f t="shared" si="1"/>
        <v>#REF!</v>
      </c>
      <c r="S29" s="124" t="e">
        <f t="shared" si="1"/>
        <v>#REF!</v>
      </c>
      <c r="T29" s="124" t="e">
        <f t="shared" si="1"/>
        <v>#REF!</v>
      </c>
      <c r="U29" s="124" t="e">
        <f t="shared" si="1"/>
        <v>#REF!</v>
      </c>
      <c r="V29" s="124" t="e">
        <f t="shared" si="1"/>
        <v>#REF!</v>
      </c>
      <c r="W29" s="124" t="e">
        <f t="shared" si="1"/>
        <v>#REF!</v>
      </c>
      <c r="X29" s="124" t="e">
        <f t="shared" si="1"/>
        <v>#REF!</v>
      </c>
      <c r="Y29" s="124" t="e">
        <f t="shared" si="1"/>
        <v>#REF!</v>
      </c>
      <c r="Z29" s="124" t="e">
        <f t="shared" si="1"/>
        <v>#REF!</v>
      </c>
      <c r="AA29" s="124" t="e">
        <f t="shared" si="1"/>
        <v>#REF!</v>
      </c>
      <c r="AB29" s="124" t="e">
        <f t="shared" si="1"/>
        <v>#REF!</v>
      </c>
      <c r="AC29" s="124" t="e">
        <f t="shared" si="1"/>
        <v>#REF!</v>
      </c>
      <c r="AD29" s="124" t="e">
        <f t="shared" si="1"/>
        <v>#REF!</v>
      </c>
      <c r="AE29" s="124" t="e">
        <f t="shared" si="1"/>
        <v>#REF!</v>
      </c>
      <c r="AF29" s="124" t="e">
        <f t="shared" si="1"/>
        <v>#REF!</v>
      </c>
      <c r="AG29" s="124" t="e">
        <f t="shared" si="1"/>
        <v>#REF!</v>
      </c>
      <c r="AH29" s="124" t="e">
        <f t="shared" si="1"/>
        <v>#REF!</v>
      </c>
      <c r="AI29" s="124" t="e">
        <f t="shared" si="1"/>
        <v>#REF!</v>
      </c>
      <c r="AJ29" s="124" t="e">
        <f t="shared" si="1"/>
        <v>#REF!</v>
      </c>
      <c r="AK29" s="124" t="e">
        <f t="shared" si="1"/>
        <v>#REF!</v>
      </c>
      <c r="AL29" s="124" t="e">
        <f t="shared" si="1"/>
        <v>#REF!</v>
      </c>
      <c r="AM29" s="124" t="e">
        <f t="shared" si="1"/>
        <v>#REF!</v>
      </c>
      <c r="AN29" s="124" t="e">
        <f t="shared" si="1"/>
        <v>#REF!</v>
      </c>
      <c r="AO29" s="124" t="e">
        <f t="shared" si="1"/>
        <v>#REF!</v>
      </c>
      <c r="AP29" s="124" t="e">
        <f t="shared" si="1"/>
        <v>#REF!</v>
      </c>
      <c r="AQ29" s="124" t="e">
        <f t="shared" si="1"/>
        <v>#REF!</v>
      </c>
      <c r="AR29" s="124" t="e">
        <f t="shared" si="1"/>
        <v>#REF!</v>
      </c>
      <c r="AS29" s="124" t="e">
        <f t="shared" si="1"/>
        <v>#REF!</v>
      </c>
      <c r="AT29" s="124" t="e">
        <f t="shared" si="1"/>
        <v>#REF!</v>
      </c>
      <c r="AU29" s="124" t="e">
        <f t="shared" si="1"/>
        <v>#REF!</v>
      </c>
      <c r="AV29" s="124" t="e">
        <f t="shared" si="1"/>
        <v>#REF!</v>
      </c>
      <c r="AW29" s="124" t="e">
        <f t="shared" si="1"/>
        <v>#REF!</v>
      </c>
      <c r="AX29" s="124" t="e">
        <f t="shared" si="1"/>
        <v>#REF!</v>
      </c>
      <c r="AY29" s="124" t="e">
        <f t="shared" si="1"/>
        <v>#REF!</v>
      </c>
      <c r="AZ29" s="124" t="e">
        <f t="shared" si="1"/>
        <v>#REF!</v>
      </c>
    </row>
    <row r="30" spans="1:52" x14ac:dyDescent="0.2">
      <c r="A30" s="106" t="s">
        <v>147</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row>
    <row r="31" spans="1:52" x14ac:dyDescent="0.2">
      <c r="A31" s="98">
        <v>1</v>
      </c>
      <c r="B31" s="124" t="e">
        <f t="shared" si="2"/>
        <v>#REF!</v>
      </c>
      <c r="C31" s="124" t="e">
        <f t="shared" si="1"/>
        <v>#REF!</v>
      </c>
      <c r="D31" s="124" t="e">
        <f t="shared" si="1"/>
        <v>#REF!</v>
      </c>
      <c r="E31" s="124" t="e">
        <f t="shared" si="1"/>
        <v>#REF!</v>
      </c>
      <c r="F31" s="124" t="e">
        <f t="shared" si="1"/>
        <v>#REF!</v>
      </c>
      <c r="G31" s="124" t="e">
        <f t="shared" si="1"/>
        <v>#REF!</v>
      </c>
      <c r="H31" s="124" t="e">
        <f t="shared" si="1"/>
        <v>#REF!</v>
      </c>
      <c r="I31" s="124" t="e">
        <f t="shared" si="1"/>
        <v>#REF!</v>
      </c>
      <c r="J31" s="124" t="e">
        <f t="shared" si="1"/>
        <v>#REF!</v>
      </c>
      <c r="K31" s="124" t="e">
        <f t="shared" si="1"/>
        <v>#REF!</v>
      </c>
      <c r="L31" s="124" t="e">
        <f t="shared" si="1"/>
        <v>#REF!</v>
      </c>
      <c r="M31" s="124" t="e">
        <f t="shared" si="1"/>
        <v>#REF!</v>
      </c>
      <c r="N31" s="124" t="e">
        <f t="shared" si="1"/>
        <v>#REF!</v>
      </c>
      <c r="O31" s="124" t="e">
        <f t="shared" si="1"/>
        <v>#REF!</v>
      </c>
      <c r="P31" s="124" t="e">
        <f t="shared" si="1"/>
        <v>#REF!</v>
      </c>
      <c r="Q31" s="124" t="e">
        <f t="shared" si="1"/>
        <v>#REF!</v>
      </c>
      <c r="R31" s="124" t="e">
        <f t="shared" si="1"/>
        <v>#REF!</v>
      </c>
      <c r="S31" s="124" t="e">
        <f t="shared" si="1"/>
        <v>#REF!</v>
      </c>
      <c r="T31" s="124" t="e">
        <f t="shared" si="1"/>
        <v>#REF!</v>
      </c>
      <c r="U31" s="124" t="e">
        <f t="shared" si="1"/>
        <v>#REF!</v>
      </c>
      <c r="V31" s="124" t="e">
        <f t="shared" si="1"/>
        <v>#REF!</v>
      </c>
      <c r="W31" s="124" t="e">
        <f t="shared" si="1"/>
        <v>#REF!</v>
      </c>
      <c r="X31" s="124" t="e">
        <f t="shared" si="1"/>
        <v>#REF!</v>
      </c>
      <c r="Y31" s="124" t="e">
        <f t="shared" si="1"/>
        <v>#REF!</v>
      </c>
      <c r="Z31" s="124" t="e">
        <f t="shared" si="1"/>
        <v>#REF!</v>
      </c>
      <c r="AA31" s="124" t="e">
        <f t="shared" si="1"/>
        <v>#REF!</v>
      </c>
      <c r="AB31" s="124" t="e">
        <f t="shared" si="1"/>
        <v>#REF!</v>
      </c>
      <c r="AC31" s="124" t="e">
        <f t="shared" si="1"/>
        <v>#REF!</v>
      </c>
      <c r="AD31" s="124" t="e">
        <f t="shared" si="1"/>
        <v>#REF!</v>
      </c>
      <c r="AE31" s="124" t="e">
        <f t="shared" si="1"/>
        <v>#REF!</v>
      </c>
      <c r="AF31" s="124" t="e">
        <f t="shared" si="1"/>
        <v>#REF!</v>
      </c>
      <c r="AG31" s="124" t="e">
        <f t="shared" si="1"/>
        <v>#REF!</v>
      </c>
      <c r="AH31" s="124" t="e">
        <f t="shared" si="1"/>
        <v>#REF!</v>
      </c>
      <c r="AI31" s="124" t="e">
        <f t="shared" si="1"/>
        <v>#REF!</v>
      </c>
      <c r="AJ31" s="124" t="e">
        <f t="shared" si="1"/>
        <v>#REF!</v>
      </c>
      <c r="AK31" s="124" t="e">
        <f t="shared" si="1"/>
        <v>#REF!</v>
      </c>
      <c r="AL31" s="124" t="e">
        <f t="shared" si="1"/>
        <v>#REF!</v>
      </c>
      <c r="AM31" s="124" t="e">
        <f t="shared" si="1"/>
        <v>#REF!</v>
      </c>
      <c r="AN31" s="124" t="e">
        <f t="shared" si="1"/>
        <v>#REF!</v>
      </c>
      <c r="AO31" s="124" t="e">
        <f t="shared" si="1"/>
        <v>#REF!</v>
      </c>
      <c r="AP31" s="124" t="e">
        <f t="shared" si="1"/>
        <v>#REF!</v>
      </c>
      <c r="AQ31" s="124" t="e">
        <f t="shared" si="1"/>
        <v>#REF!</v>
      </c>
      <c r="AR31" s="124" t="e">
        <f t="shared" si="1"/>
        <v>#REF!</v>
      </c>
      <c r="AS31" s="124" t="e">
        <f t="shared" si="1"/>
        <v>#REF!</v>
      </c>
      <c r="AT31" s="124" t="e">
        <f t="shared" si="1"/>
        <v>#REF!</v>
      </c>
      <c r="AU31" s="124" t="e">
        <f t="shared" si="1"/>
        <v>#REF!</v>
      </c>
      <c r="AV31" s="124" t="e">
        <f t="shared" si="1"/>
        <v>#REF!</v>
      </c>
      <c r="AW31" s="124" t="e">
        <f t="shared" si="1"/>
        <v>#REF!</v>
      </c>
      <c r="AX31" s="124" t="e">
        <f t="shared" si="1"/>
        <v>#REF!</v>
      </c>
      <c r="AY31" s="124" t="e">
        <f t="shared" si="1"/>
        <v>#REF!</v>
      </c>
      <c r="AZ31" s="124" t="e">
        <f t="shared" si="1"/>
        <v>#REF!</v>
      </c>
    </row>
    <row r="32" spans="1:52" x14ac:dyDescent="0.2">
      <c r="A32" s="98">
        <v>2</v>
      </c>
      <c r="B32" s="124" t="e">
        <f t="shared" si="2"/>
        <v>#REF!</v>
      </c>
      <c r="C32" s="124" t="e">
        <f t="shared" si="1"/>
        <v>#REF!</v>
      </c>
      <c r="D32" s="124" t="e">
        <f t="shared" si="1"/>
        <v>#REF!</v>
      </c>
      <c r="E32" s="124" t="e">
        <f t="shared" si="1"/>
        <v>#REF!</v>
      </c>
      <c r="F32" s="124" t="e">
        <f t="shared" si="1"/>
        <v>#REF!</v>
      </c>
      <c r="G32" s="124" t="e">
        <f t="shared" si="1"/>
        <v>#REF!</v>
      </c>
      <c r="H32" s="124" t="e">
        <f t="shared" si="1"/>
        <v>#REF!</v>
      </c>
      <c r="I32" s="124" t="e">
        <f t="shared" si="1"/>
        <v>#REF!</v>
      </c>
      <c r="J32" s="124" t="e">
        <f t="shared" si="1"/>
        <v>#REF!</v>
      </c>
      <c r="K32" s="124" t="e">
        <f t="shared" si="1"/>
        <v>#REF!</v>
      </c>
      <c r="L32" s="124" t="e">
        <f t="shared" si="1"/>
        <v>#REF!</v>
      </c>
      <c r="M32" s="124" t="e">
        <f t="shared" si="1"/>
        <v>#REF!</v>
      </c>
      <c r="N32" s="124" t="e">
        <f t="shared" si="1"/>
        <v>#REF!</v>
      </c>
      <c r="O32" s="124" t="e">
        <f t="shared" si="1"/>
        <v>#REF!</v>
      </c>
      <c r="P32" s="124" t="e">
        <f t="shared" si="1"/>
        <v>#REF!</v>
      </c>
      <c r="Q32" s="124" t="e">
        <f t="shared" si="1"/>
        <v>#REF!</v>
      </c>
      <c r="R32" s="124" t="e">
        <f t="shared" si="1"/>
        <v>#REF!</v>
      </c>
      <c r="S32" s="124" t="e">
        <f t="shared" si="1"/>
        <v>#REF!</v>
      </c>
      <c r="T32" s="124" t="e">
        <f t="shared" si="1"/>
        <v>#REF!</v>
      </c>
      <c r="U32" s="124" t="e">
        <f t="shared" si="1"/>
        <v>#REF!</v>
      </c>
      <c r="V32" s="124" t="e">
        <f t="shared" si="1"/>
        <v>#REF!</v>
      </c>
      <c r="W32" s="124" t="e">
        <f t="shared" si="1"/>
        <v>#REF!</v>
      </c>
      <c r="X32" s="124" t="e">
        <f t="shared" si="1"/>
        <v>#REF!</v>
      </c>
      <c r="Y32" s="124" t="e">
        <f t="shared" si="1"/>
        <v>#REF!</v>
      </c>
      <c r="Z32" s="124" t="e">
        <f t="shared" si="1"/>
        <v>#REF!</v>
      </c>
      <c r="AA32" s="124" t="e">
        <f t="shared" si="1"/>
        <v>#REF!</v>
      </c>
      <c r="AB32" s="124" t="e">
        <f t="shared" si="1"/>
        <v>#REF!</v>
      </c>
      <c r="AC32" s="124" t="e">
        <f t="shared" si="1"/>
        <v>#REF!</v>
      </c>
      <c r="AD32" s="124" t="e">
        <f t="shared" si="1"/>
        <v>#REF!</v>
      </c>
      <c r="AE32" s="124" t="e">
        <f t="shared" si="1"/>
        <v>#REF!</v>
      </c>
      <c r="AF32" s="124" t="e">
        <f t="shared" si="1"/>
        <v>#REF!</v>
      </c>
      <c r="AG32" s="124" t="e">
        <f t="shared" si="1"/>
        <v>#REF!</v>
      </c>
      <c r="AH32" s="124" t="e">
        <f t="shared" si="1"/>
        <v>#REF!</v>
      </c>
      <c r="AI32" s="124" t="e">
        <f t="shared" si="1"/>
        <v>#REF!</v>
      </c>
      <c r="AJ32" s="124" t="e">
        <f t="shared" si="1"/>
        <v>#REF!</v>
      </c>
      <c r="AK32" s="124" t="e">
        <f t="shared" si="1"/>
        <v>#REF!</v>
      </c>
      <c r="AL32" s="124" t="e">
        <f t="shared" si="1"/>
        <v>#REF!</v>
      </c>
      <c r="AM32" s="124" t="e">
        <f t="shared" si="1"/>
        <v>#REF!</v>
      </c>
      <c r="AN32" s="124" t="e">
        <f t="shared" si="1"/>
        <v>#REF!</v>
      </c>
      <c r="AO32" s="124" t="e">
        <f t="shared" si="1"/>
        <v>#REF!</v>
      </c>
      <c r="AP32" s="124" t="e">
        <f t="shared" si="1"/>
        <v>#REF!</v>
      </c>
      <c r="AQ32" s="124" t="e">
        <f t="shared" si="1"/>
        <v>#REF!</v>
      </c>
      <c r="AR32" s="124" t="e">
        <f t="shared" si="1"/>
        <v>#REF!</v>
      </c>
      <c r="AS32" s="124" t="e">
        <f t="shared" si="1"/>
        <v>#REF!</v>
      </c>
      <c r="AT32" s="124" t="e">
        <f t="shared" si="1"/>
        <v>#REF!</v>
      </c>
      <c r="AU32" s="124" t="e">
        <f t="shared" si="1"/>
        <v>#REF!</v>
      </c>
      <c r="AV32" s="124" t="e">
        <f t="shared" si="1"/>
        <v>#REF!</v>
      </c>
      <c r="AW32" s="124" t="e">
        <f t="shared" si="1"/>
        <v>#REF!</v>
      </c>
      <c r="AX32" s="124" t="e">
        <f t="shared" si="1"/>
        <v>#REF!</v>
      </c>
      <c r="AY32" s="124" t="e">
        <f t="shared" si="1"/>
        <v>#REF!</v>
      </c>
      <c r="AZ32" s="124" t="e">
        <f t="shared" si="1"/>
        <v>#REF!</v>
      </c>
    </row>
    <row r="33" spans="1:52" x14ac:dyDescent="0.2">
      <c r="A33" s="97" t="s">
        <v>135</v>
      </c>
      <c r="B33" s="124"/>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row>
    <row r="34" spans="1:52" x14ac:dyDescent="0.2">
      <c r="A34" s="99">
        <v>1</v>
      </c>
      <c r="B34" s="124" t="e">
        <f t="shared" si="2"/>
        <v>#REF!</v>
      </c>
      <c r="C34" s="124" t="e">
        <f t="shared" si="1"/>
        <v>#REF!</v>
      </c>
      <c r="D34" s="124" t="e">
        <f t="shared" si="1"/>
        <v>#REF!</v>
      </c>
      <c r="E34" s="124" t="e">
        <f t="shared" si="1"/>
        <v>#REF!</v>
      </c>
      <c r="F34" s="124" t="e">
        <f t="shared" si="1"/>
        <v>#REF!</v>
      </c>
      <c r="G34" s="124" t="e">
        <f t="shared" si="1"/>
        <v>#REF!</v>
      </c>
      <c r="H34" s="124" t="e">
        <f t="shared" si="1"/>
        <v>#REF!</v>
      </c>
      <c r="I34" s="124" t="e">
        <f t="shared" si="1"/>
        <v>#REF!</v>
      </c>
      <c r="J34" s="124" t="e">
        <f t="shared" si="1"/>
        <v>#REF!</v>
      </c>
      <c r="K34" s="124" t="e">
        <f t="shared" si="1"/>
        <v>#REF!</v>
      </c>
      <c r="L34" s="124" t="e">
        <f t="shared" si="1"/>
        <v>#REF!</v>
      </c>
      <c r="M34" s="124" t="e">
        <f t="shared" si="1"/>
        <v>#REF!</v>
      </c>
      <c r="N34" s="124" t="e">
        <f t="shared" si="1"/>
        <v>#REF!</v>
      </c>
      <c r="O34" s="124" t="e">
        <f t="shared" si="1"/>
        <v>#REF!</v>
      </c>
      <c r="P34" s="124" t="e">
        <f t="shared" si="1"/>
        <v>#REF!</v>
      </c>
      <c r="Q34" s="124" t="e">
        <f t="shared" si="1"/>
        <v>#REF!</v>
      </c>
      <c r="R34" s="124" t="e">
        <f t="shared" si="1"/>
        <v>#REF!</v>
      </c>
      <c r="S34" s="124" t="e">
        <f t="shared" si="1"/>
        <v>#REF!</v>
      </c>
      <c r="T34" s="124" t="e">
        <f t="shared" si="1"/>
        <v>#REF!</v>
      </c>
      <c r="U34" s="124" t="e">
        <f t="shared" si="1"/>
        <v>#REF!</v>
      </c>
      <c r="V34" s="124" t="e">
        <f t="shared" si="1"/>
        <v>#REF!</v>
      </c>
      <c r="W34" s="124" t="e">
        <f t="shared" si="1"/>
        <v>#REF!</v>
      </c>
      <c r="X34" s="124" t="e">
        <f t="shared" si="1"/>
        <v>#REF!</v>
      </c>
      <c r="Y34" s="124" t="e">
        <f t="shared" si="1"/>
        <v>#REF!</v>
      </c>
      <c r="Z34" s="124" t="e">
        <f t="shared" si="1"/>
        <v>#REF!</v>
      </c>
      <c r="AA34" s="124" t="e">
        <f t="shared" si="1"/>
        <v>#REF!</v>
      </c>
      <c r="AB34" s="124" t="e">
        <f t="shared" si="1"/>
        <v>#REF!</v>
      </c>
      <c r="AC34" s="124" t="e">
        <f t="shared" si="1"/>
        <v>#REF!</v>
      </c>
      <c r="AD34" s="124" t="e">
        <f t="shared" si="1"/>
        <v>#REF!</v>
      </c>
      <c r="AE34" s="124" t="e">
        <f t="shared" si="1"/>
        <v>#REF!</v>
      </c>
      <c r="AF34" s="124" t="e">
        <f t="shared" si="1"/>
        <v>#REF!</v>
      </c>
      <c r="AG34" s="124" t="e">
        <f t="shared" si="1"/>
        <v>#REF!</v>
      </c>
      <c r="AH34" s="124" t="e">
        <f t="shared" si="1"/>
        <v>#REF!</v>
      </c>
      <c r="AI34" s="124" t="e">
        <f t="shared" si="1"/>
        <v>#REF!</v>
      </c>
      <c r="AJ34" s="124" t="e">
        <f t="shared" si="1"/>
        <v>#REF!</v>
      </c>
      <c r="AK34" s="124" t="e">
        <f t="shared" si="1"/>
        <v>#REF!</v>
      </c>
      <c r="AL34" s="124" t="e">
        <f t="shared" si="1"/>
        <v>#REF!</v>
      </c>
      <c r="AM34" s="124" t="e">
        <f t="shared" si="1"/>
        <v>#REF!</v>
      </c>
      <c r="AN34" s="124" t="e">
        <f t="shared" si="1"/>
        <v>#REF!</v>
      </c>
      <c r="AO34" s="124" t="e">
        <f t="shared" si="1"/>
        <v>#REF!</v>
      </c>
      <c r="AP34" s="124" t="e">
        <f t="shared" si="1"/>
        <v>#REF!</v>
      </c>
      <c r="AQ34" s="124" t="e">
        <f t="shared" si="1"/>
        <v>#REF!</v>
      </c>
      <c r="AR34" s="124" t="e">
        <f t="shared" si="1"/>
        <v>#REF!</v>
      </c>
      <c r="AS34" s="124" t="e">
        <f t="shared" si="1"/>
        <v>#REF!</v>
      </c>
      <c r="AT34" s="124" t="e">
        <f t="shared" si="1"/>
        <v>#REF!</v>
      </c>
      <c r="AU34" s="124" t="e">
        <f t="shared" si="1"/>
        <v>#REF!</v>
      </c>
      <c r="AV34" s="124" t="e">
        <f t="shared" si="1"/>
        <v>#REF!</v>
      </c>
      <c r="AW34" s="124" t="e">
        <f t="shared" si="1"/>
        <v>#REF!</v>
      </c>
      <c r="AX34" s="124" t="e">
        <f t="shared" si="1"/>
        <v>#REF!</v>
      </c>
      <c r="AY34" s="124" t="e">
        <f t="shared" si="1"/>
        <v>#REF!</v>
      </c>
      <c r="AZ34" s="124" t="e">
        <f t="shared" si="1"/>
        <v>#REF!</v>
      </c>
    </row>
    <row r="35" spans="1:52" x14ac:dyDescent="0.2">
      <c r="A35" s="99">
        <v>2</v>
      </c>
      <c r="B35" s="124" t="e">
        <f t="shared" si="2"/>
        <v>#REF!</v>
      </c>
      <c r="C35" s="124" t="e">
        <f t="shared" si="1"/>
        <v>#REF!</v>
      </c>
      <c r="D35" s="124" t="e">
        <f t="shared" si="1"/>
        <v>#REF!</v>
      </c>
      <c r="E35" s="124" t="e">
        <f t="shared" si="1"/>
        <v>#REF!</v>
      </c>
      <c r="F35" s="124" t="e">
        <f t="shared" si="1"/>
        <v>#REF!</v>
      </c>
      <c r="G35" s="124" t="e">
        <f t="shared" si="1"/>
        <v>#REF!</v>
      </c>
      <c r="H35" s="124" t="e">
        <f t="shared" si="1"/>
        <v>#REF!</v>
      </c>
      <c r="I35" s="124" t="e">
        <f t="shared" si="1"/>
        <v>#REF!</v>
      </c>
      <c r="J35" s="124" t="e">
        <f t="shared" si="1"/>
        <v>#REF!</v>
      </c>
      <c r="K35" s="124" t="e">
        <f t="shared" si="1"/>
        <v>#REF!</v>
      </c>
      <c r="L35" s="124" t="e">
        <f t="shared" si="1"/>
        <v>#REF!</v>
      </c>
      <c r="M35" s="124" t="e">
        <f t="shared" si="1"/>
        <v>#REF!</v>
      </c>
      <c r="N35" s="124" t="e">
        <f t="shared" si="1"/>
        <v>#REF!</v>
      </c>
      <c r="O35" s="124" t="e">
        <f t="shared" si="1"/>
        <v>#REF!</v>
      </c>
      <c r="P35" s="124" t="e">
        <f t="shared" si="1"/>
        <v>#REF!</v>
      </c>
      <c r="Q35" s="124" t="e">
        <f t="shared" si="1"/>
        <v>#REF!</v>
      </c>
      <c r="R35" s="124" t="e">
        <f t="shared" si="1"/>
        <v>#REF!</v>
      </c>
      <c r="S35" s="124" t="e">
        <f t="shared" si="1"/>
        <v>#REF!</v>
      </c>
      <c r="T35" s="124" t="e">
        <f t="shared" si="1"/>
        <v>#REF!</v>
      </c>
      <c r="U35" s="124" t="e">
        <f t="shared" si="1"/>
        <v>#REF!</v>
      </c>
      <c r="V35" s="124" t="e">
        <f t="shared" si="1"/>
        <v>#REF!</v>
      </c>
      <c r="W35" s="124" t="e">
        <f t="shared" ref="C35:AZ42" si="3">ROUND(W14*0.87,)+25</f>
        <v>#REF!</v>
      </c>
      <c r="X35" s="124" t="e">
        <f t="shared" si="3"/>
        <v>#REF!</v>
      </c>
      <c r="Y35" s="124" t="e">
        <f t="shared" si="3"/>
        <v>#REF!</v>
      </c>
      <c r="Z35" s="124" t="e">
        <f t="shared" si="3"/>
        <v>#REF!</v>
      </c>
      <c r="AA35" s="124" t="e">
        <f t="shared" si="3"/>
        <v>#REF!</v>
      </c>
      <c r="AB35" s="124" t="e">
        <f t="shared" si="3"/>
        <v>#REF!</v>
      </c>
      <c r="AC35" s="124" t="e">
        <f t="shared" si="3"/>
        <v>#REF!</v>
      </c>
      <c r="AD35" s="124" t="e">
        <f t="shared" si="3"/>
        <v>#REF!</v>
      </c>
      <c r="AE35" s="124" t="e">
        <f t="shared" si="3"/>
        <v>#REF!</v>
      </c>
      <c r="AF35" s="124" t="e">
        <f t="shared" si="3"/>
        <v>#REF!</v>
      </c>
      <c r="AG35" s="124" t="e">
        <f t="shared" si="3"/>
        <v>#REF!</v>
      </c>
      <c r="AH35" s="124" t="e">
        <f t="shared" si="3"/>
        <v>#REF!</v>
      </c>
      <c r="AI35" s="124" t="e">
        <f t="shared" si="3"/>
        <v>#REF!</v>
      </c>
      <c r="AJ35" s="124" t="e">
        <f t="shared" si="3"/>
        <v>#REF!</v>
      </c>
      <c r="AK35" s="124" t="e">
        <f t="shared" si="3"/>
        <v>#REF!</v>
      </c>
      <c r="AL35" s="124" t="e">
        <f t="shared" si="3"/>
        <v>#REF!</v>
      </c>
      <c r="AM35" s="124" t="e">
        <f t="shared" si="3"/>
        <v>#REF!</v>
      </c>
      <c r="AN35" s="124" t="e">
        <f t="shared" si="3"/>
        <v>#REF!</v>
      </c>
      <c r="AO35" s="124" t="e">
        <f t="shared" si="3"/>
        <v>#REF!</v>
      </c>
      <c r="AP35" s="124" t="e">
        <f t="shared" si="3"/>
        <v>#REF!</v>
      </c>
      <c r="AQ35" s="124" t="e">
        <f t="shared" si="3"/>
        <v>#REF!</v>
      </c>
      <c r="AR35" s="124" t="e">
        <f t="shared" si="3"/>
        <v>#REF!</v>
      </c>
      <c r="AS35" s="124" t="e">
        <f t="shared" si="3"/>
        <v>#REF!</v>
      </c>
      <c r="AT35" s="124" t="e">
        <f t="shared" si="3"/>
        <v>#REF!</v>
      </c>
      <c r="AU35" s="124" t="e">
        <f t="shared" si="3"/>
        <v>#REF!</v>
      </c>
      <c r="AV35" s="124" t="e">
        <f t="shared" si="3"/>
        <v>#REF!</v>
      </c>
      <c r="AW35" s="124" t="e">
        <f t="shared" si="3"/>
        <v>#REF!</v>
      </c>
      <c r="AX35" s="124" t="e">
        <f t="shared" si="3"/>
        <v>#REF!</v>
      </c>
      <c r="AY35" s="124" t="e">
        <f t="shared" si="3"/>
        <v>#REF!</v>
      </c>
      <c r="AZ35" s="124" t="e">
        <f t="shared" si="3"/>
        <v>#REF!</v>
      </c>
    </row>
    <row r="36" spans="1:52" x14ac:dyDescent="0.2">
      <c r="A36" s="97" t="s">
        <v>137</v>
      </c>
      <c r="B36" s="124"/>
      <c r="C36" s="124"/>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row>
    <row r="37" spans="1:52" x14ac:dyDescent="0.2">
      <c r="A37" s="99">
        <v>1</v>
      </c>
      <c r="B37" s="124" t="e">
        <f t="shared" si="2"/>
        <v>#REF!</v>
      </c>
      <c r="C37" s="124" t="e">
        <f t="shared" si="3"/>
        <v>#REF!</v>
      </c>
      <c r="D37" s="124" t="e">
        <f t="shared" si="3"/>
        <v>#REF!</v>
      </c>
      <c r="E37" s="124" t="e">
        <f t="shared" si="3"/>
        <v>#REF!</v>
      </c>
      <c r="F37" s="124" t="e">
        <f t="shared" si="3"/>
        <v>#REF!</v>
      </c>
      <c r="G37" s="124" t="e">
        <f t="shared" si="3"/>
        <v>#REF!</v>
      </c>
      <c r="H37" s="124" t="e">
        <f t="shared" si="3"/>
        <v>#REF!</v>
      </c>
      <c r="I37" s="124" t="e">
        <f t="shared" si="3"/>
        <v>#REF!</v>
      </c>
      <c r="J37" s="124" t="e">
        <f t="shared" si="3"/>
        <v>#REF!</v>
      </c>
      <c r="K37" s="124" t="e">
        <f t="shared" si="3"/>
        <v>#REF!</v>
      </c>
      <c r="L37" s="124" t="e">
        <f t="shared" si="3"/>
        <v>#REF!</v>
      </c>
      <c r="M37" s="124" t="e">
        <f t="shared" si="3"/>
        <v>#REF!</v>
      </c>
      <c r="N37" s="124" t="e">
        <f t="shared" si="3"/>
        <v>#REF!</v>
      </c>
      <c r="O37" s="124" t="e">
        <f t="shared" si="3"/>
        <v>#REF!</v>
      </c>
      <c r="P37" s="124" t="e">
        <f t="shared" si="3"/>
        <v>#REF!</v>
      </c>
      <c r="Q37" s="124" t="e">
        <f t="shared" si="3"/>
        <v>#REF!</v>
      </c>
      <c r="R37" s="124" t="e">
        <f t="shared" si="3"/>
        <v>#REF!</v>
      </c>
      <c r="S37" s="124" t="e">
        <f t="shared" si="3"/>
        <v>#REF!</v>
      </c>
      <c r="T37" s="124" t="e">
        <f t="shared" si="3"/>
        <v>#REF!</v>
      </c>
      <c r="U37" s="124" t="e">
        <f t="shared" si="3"/>
        <v>#REF!</v>
      </c>
      <c r="V37" s="124" t="e">
        <f t="shared" si="3"/>
        <v>#REF!</v>
      </c>
      <c r="W37" s="124" t="e">
        <f t="shared" si="3"/>
        <v>#REF!</v>
      </c>
      <c r="X37" s="124" t="e">
        <f t="shared" si="3"/>
        <v>#REF!</v>
      </c>
      <c r="Y37" s="124" t="e">
        <f t="shared" si="3"/>
        <v>#REF!</v>
      </c>
      <c r="Z37" s="124" t="e">
        <f t="shared" si="3"/>
        <v>#REF!</v>
      </c>
      <c r="AA37" s="124" t="e">
        <f t="shared" si="3"/>
        <v>#REF!</v>
      </c>
      <c r="AB37" s="124" t="e">
        <f t="shared" si="3"/>
        <v>#REF!</v>
      </c>
      <c r="AC37" s="124" t="e">
        <f t="shared" si="3"/>
        <v>#REF!</v>
      </c>
      <c r="AD37" s="124" t="e">
        <f t="shared" si="3"/>
        <v>#REF!</v>
      </c>
      <c r="AE37" s="124" t="e">
        <f t="shared" si="3"/>
        <v>#REF!</v>
      </c>
      <c r="AF37" s="124" t="e">
        <f t="shared" si="3"/>
        <v>#REF!</v>
      </c>
      <c r="AG37" s="124" t="e">
        <f t="shared" si="3"/>
        <v>#REF!</v>
      </c>
      <c r="AH37" s="124" t="e">
        <f t="shared" si="3"/>
        <v>#REF!</v>
      </c>
      <c r="AI37" s="124" t="e">
        <f t="shared" si="3"/>
        <v>#REF!</v>
      </c>
      <c r="AJ37" s="124" t="e">
        <f t="shared" si="3"/>
        <v>#REF!</v>
      </c>
      <c r="AK37" s="124" t="e">
        <f t="shared" si="3"/>
        <v>#REF!</v>
      </c>
      <c r="AL37" s="124" t="e">
        <f t="shared" si="3"/>
        <v>#REF!</v>
      </c>
      <c r="AM37" s="124" t="e">
        <f t="shared" si="3"/>
        <v>#REF!</v>
      </c>
      <c r="AN37" s="124" t="e">
        <f t="shared" si="3"/>
        <v>#REF!</v>
      </c>
      <c r="AO37" s="124" t="e">
        <f t="shared" si="3"/>
        <v>#REF!</v>
      </c>
      <c r="AP37" s="124" t="e">
        <f t="shared" si="3"/>
        <v>#REF!</v>
      </c>
      <c r="AQ37" s="124" t="e">
        <f t="shared" si="3"/>
        <v>#REF!</v>
      </c>
      <c r="AR37" s="124" t="e">
        <f t="shared" si="3"/>
        <v>#REF!</v>
      </c>
      <c r="AS37" s="124" t="e">
        <f t="shared" si="3"/>
        <v>#REF!</v>
      </c>
      <c r="AT37" s="124" t="e">
        <f t="shared" si="3"/>
        <v>#REF!</v>
      </c>
      <c r="AU37" s="124" t="e">
        <f t="shared" si="3"/>
        <v>#REF!</v>
      </c>
      <c r="AV37" s="124" t="e">
        <f t="shared" si="3"/>
        <v>#REF!</v>
      </c>
      <c r="AW37" s="124" t="e">
        <f t="shared" si="3"/>
        <v>#REF!</v>
      </c>
      <c r="AX37" s="124" t="e">
        <f t="shared" si="3"/>
        <v>#REF!</v>
      </c>
      <c r="AY37" s="124" t="e">
        <f t="shared" si="3"/>
        <v>#REF!</v>
      </c>
      <c r="AZ37" s="124" t="e">
        <f t="shared" si="3"/>
        <v>#REF!</v>
      </c>
    </row>
    <row r="38" spans="1:52" x14ac:dyDescent="0.2">
      <c r="A38" s="99">
        <v>2</v>
      </c>
      <c r="B38" s="124" t="e">
        <f t="shared" si="2"/>
        <v>#REF!</v>
      </c>
      <c r="C38" s="124" t="e">
        <f t="shared" si="3"/>
        <v>#REF!</v>
      </c>
      <c r="D38" s="124" t="e">
        <f t="shared" si="3"/>
        <v>#REF!</v>
      </c>
      <c r="E38" s="124" t="e">
        <f t="shared" si="3"/>
        <v>#REF!</v>
      </c>
      <c r="F38" s="124" t="e">
        <f t="shared" si="3"/>
        <v>#REF!</v>
      </c>
      <c r="G38" s="124" t="e">
        <f t="shared" si="3"/>
        <v>#REF!</v>
      </c>
      <c r="H38" s="124" t="e">
        <f t="shared" si="3"/>
        <v>#REF!</v>
      </c>
      <c r="I38" s="124" t="e">
        <f t="shared" si="3"/>
        <v>#REF!</v>
      </c>
      <c r="J38" s="124" t="e">
        <f t="shared" si="3"/>
        <v>#REF!</v>
      </c>
      <c r="K38" s="124" t="e">
        <f t="shared" si="3"/>
        <v>#REF!</v>
      </c>
      <c r="L38" s="124" t="e">
        <f t="shared" si="3"/>
        <v>#REF!</v>
      </c>
      <c r="M38" s="124" t="e">
        <f t="shared" si="3"/>
        <v>#REF!</v>
      </c>
      <c r="N38" s="124" t="e">
        <f t="shared" si="3"/>
        <v>#REF!</v>
      </c>
      <c r="O38" s="124" t="e">
        <f t="shared" si="3"/>
        <v>#REF!</v>
      </c>
      <c r="P38" s="124" t="e">
        <f t="shared" si="3"/>
        <v>#REF!</v>
      </c>
      <c r="Q38" s="124" t="e">
        <f t="shared" si="3"/>
        <v>#REF!</v>
      </c>
      <c r="R38" s="124" t="e">
        <f t="shared" si="3"/>
        <v>#REF!</v>
      </c>
      <c r="S38" s="124" t="e">
        <f t="shared" si="3"/>
        <v>#REF!</v>
      </c>
      <c r="T38" s="124" t="e">
        <f t="shared" si="3"/>
        <v>#REF!</v>
      </c>
      <c r="U38" s="124" t="e">
        <f t="shared" si="3"/>
        <v>#REF!</v>
      </c>
      <c r="V38" s="124" t="e">
        <f t="shared" si="3"/>
        <v>#REF!</v>
      </c>
      <c r="W38" s="124" t="e">
        <f t="shared" si="3"/>
        <v>#REF!</v>
      </c>
      <c r="X38" s="124" t="e">
        <f t="shared" si="3"/>
        <v>#REF!</v>
      </c>
      <c r="Y38" s="124" t="e">
        <f t="shared" si="3"/>
        <v>#REF!</v>
      </c>
      <c r="Z38" s="124" t="e">
        <f t="shared" si="3"/>
        <v>#REF!</v>
      </c>
      <c r="AA38" s="124" t="e">
        <f t="shared" si="3"/>
        <v>#REF!</v>
      </c>
      <c r="AB38" s="124" t="e">
        <f t="shared" si="3"/>
        <v>#REF!</v>
      </c>
      <c r="AC38" s="124" t="e">
        <f t="shared" si="3"/>
        <v>#REF!</v>
      </c>
      <c r="AD38" s="124" t="e">
        <f t="shared" si="3"/>
        <v>#REF!</v>
      </c>
      <c r="AE38" s="124" t="e">
        <f t="shared" si="3"/>
        <v>#REF!</v>
      </c>
      <c r="AF38" s="124" t="e">
        <f t="shared" si="3"/>
        <v>#REF!</v>
      </c>
      <c r="AG38" s="124" t="e">
        <f t="shared" si="3"/>
        <v>#REF!</v>
      </c>
      <c r="AH38" s="124" t="e">
        <f t="shared" si="3"/>
        <v>#REF!</v>
      </c>
      <c r="AI38" s="124" t="e">
        <f t="shared" si="3"/>
        <v>#REF!</v>
      </c>
      <c r="AJ38" s="124" t="e">
        <f t="shared" si="3"/>
        <v>#REF!</v>
      </c>
      <c r="AK38" s="124" t="e">
        <f t="shared" si="3"/>
        <v>#REF!</v>
      </c>
      <c r="AL38" s="124" t="e">
        <f t="shared" si="3"/>
        <v>#REF!</v>
      </c>
      <c r="AM38" s="124" t="e">
        <f t="shared" si="3"/>
        <v>#REF!</v>
      </c>
      <c r="AN38" s="124" t="e">
        <f t="shared" si="3"/>
        <v>#REF!</v>
      </c>
      <c r="AO38" s="124" t="e">
        <f t="shared" si="3"/>
        <v>#REF!</v>
      </c>
      <c r="AP38" s="124" t="e">
        <f t="shared" si="3"/>
        <v>#REF!</v>
      </c>
      <c r="AQ38" s="124" t="e">
        <f t="shared" si="3"/>
        <v>#REF!</v>
      </c>
      <c r="AR38" s="124" t="e">
        <f t="shared" si="3"/>
        <v>#REF!</v>
      </c>
      <c r="AS38" s="124" t="e">
        <f t="shared" si="3"/>
        <v>#REF!</v>
      </c>
      <c r="AT38" s="124" t="e">
        <f t="shared" si="3"/>
        <v>#REF!</v>
      </c>
      <c r="AU38" s="124" t="e">
        <f t="shared" si="3"/>
        <v>#REF!</v>
      </c>
      <c r="AV38" s="124" t="e">
        <f t="shared" si="3"/>
        <v>#REF!</v>
      </c>
      <c r="AW38" s="124" t="e">
        <f t="shared" si="3"/>
        <v>#REF!</v>
      </c>
      <c r="AX38" s="124" t="e">
        <f t="shared" si="3"/>
        <v>#REF!</v>
      </c>
      <c r="AY38" s="124" t="e">
        <f t="shared" si="3"/>
        <v>#REF!</v>
      </c>
      <c r="AZ38" s="124" t="e">
        <f t="shared" si="3"/>
        <v>#REF!</v>
      </c>
    </row>
    <row r="39" spans="1:52" x14ac:dyDescent="0.2">
      <c r="A39" s="97" t="s">
        <v>139</v>
      </c>
      <c r="B39" s="124"/>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c r="AY39" s="124"/>
      <c r="AZ39" s="124"/>
    </row>
    <row r="40" spans="1:52" x14ac:dyDescent="0.2">
      <c r="A40" s="98" t="s">
        <v>78</v>
      </c>
      <c r="B40" s="124" t="e">
        <f t="shared" si="2"/>
        <v>#REF!</v>
      </c>
      <c r="C40" s="124" t="e">
        <f t="shared" si="3"/>
        <v>#REF!</v>
      </c>
      <c r="D40" s="124" t="e">
        <f t="shared" si="3"/>
        <v>#REF!</v>
      </c>
      <c r="E40" s="124" t="e">
        <f t="shared" si="3"/>
        <v>#REF!</v>
      </c>
      <c r="F40" s="124" t="e">
        <f t="shared" si="3"/>
        <v>#REF!</v>
      </c>
      <c r="G40" s="124" t="e">
        <f t="shared" si="3"/>
        <v>#REF!</v>
      </c>
      <c r="H40" s="124" t="e">
        <f t="shared" si="3"/>
        <v>#REF!</v>
      </c>
      <c r="I40" s="124" t="e">
        <f t="shared" si="3"/>
        <v>#REF!</v>
      </c>
      <c r="J40" s="124" t="e">
        <f t="shared" si="3"/>
        <v>#REF!</v>
      </c>
      <c r="K40" s="124" t="e">
        <f t="shared" si="3"/>
        <v>#REF!</v>
      </c>
      <c r="L40" s="124" t="e">
        <f t="shared" si="3"/>
        <v>#REF!</v>
      </c>
      <c r="M40" s="124" t="e">
        <f t="shared" si="3"/>
        <v>#REF!</v>
      </c>
      <c r="N40" s="124" t="e">
        <f t="shared" si="3"/>
        <v>#REF!</v>
      </c>
      <c r="O40" s="124" t="e">
        <f t="shared" si="3"/>
        <v>#REF!</v>
      </c>
      <c r="P40" s="124" t="e">
        <f t="shared" si="3"/>
        <v>#REF!</v>
      </c>
      <c r="Q40" s="124" t="e">
        <f t="shared" si="3"/>
        <v>#REF!</v>
      </c>
      <c r="R40" s="124" t="e">
        <f t="shared" si="3"/>
        <v>#REF!</v>
      </c>
      <c r="S40" s="124" t="e">
        <f t="shared" si="3"/>
        <v>#REF!</v>
      </c>
      <c r="T40" s="124" t="e">
        <f t="shared" si="3"/>
        <v>#REF!</v>
      </c>
      <c r="U40" s="124" t="e">
        <f t="shared" si="3"/>
        <v>#REF!</v>
      </c>
      <c r="V40" s="124" t="e">
        <f t="shared" si="3"/>
        <v>#REF!</v>
      </c>
      <c r="W40" s="124" t="e">
        <f t="shared" si="3"/>
        <v>#REF!</v>
      </c>
      <c r="X40" s="124" t="e">
        <f t="shared" si="3"/>
        <v>#REF!</v>
      </c>
      <c r="Y40" s="124" t="e">
        <f t="shared" si="3"/>
        <v>#REF!</v>
      </c>
      <c r="Z40" s="124" t="e">
        <f t="shared" si="3"/>
        <v>#REF!</v>
      </c>
      <c r="AA40" s="124" t="e">
        <f t="shared" si="3"/>
        <v>#REF!</v>
      </c>
      <c r="AB40" s="124" t="e">
        <f t="shared" si="3"/>
        <v>#REF!</v>
      </c>
      <c r="AC40" s="124" t="e">
        <f t="shared" si="3"/>
        <v>#REF!</v>
      </c>
      <c r="AD40" s="124" t="e">
        <f t="shared" si="3"/>
        <v>#REF!</v>
      </c>
      <c r="AE40" s="124" t="e">
        <f t="shared" si="3"/>
        <v>#REF!</v>
      </c>
      <c r="AF40" s="124" t="e">
        <f t="shared" si="3"/>
        <v>#REF!</v>
      </c>
      <c r="AG40" s="124" t="e">
        <f t="shared" si="3"/>
        <v>#REF!</v>
      </c>
      <c r="AH40" s="124" t="e">
        <f t="shared" si="3"/>
        <v>#REF!</v>
      </c>
      <c r="AI40" s="124" t="e">
        <f t="shared" si="3"/>
        <v>#REF!</v>
      </c>
      <c r="AJ40" s="124" t="e">
        <f t="shared" si="3"/>
        <v>#REF!</v>
      </c>
      <c r="AK40" s="124" t="e">
        <f t="shared" si="3"/>
        <v>#REF!</v>
      </c>
      <c r="AL40" s="124" t="e">
        <f t="shared" si="3"/>
        <v>#REF!</v>
      </c>
      <c r="AM40" s="124" t="e">
        <f t="shared" si="3"/>
        <v>#REF!</v>
      </c>
      <c r="AN40" s="124" t="e">
        <f t="shared" si="3"/>
        <v>#REF!</v>
      </c>
      <c r="AO40" s="124" t="e">
        <f t="shared" si="3"/>
        <v>#REF!</v>
      </c>
      <c r="AP40" s="124" t="e">
        <f t="shared" si="3"/>
        <v>#REF!</v>
      </c>
      <c r="AQ40" s="124" t="e">
        <f t="shared" si="3"/>
        <v>#REF!</v>
      </c>
      <c r="AR40" s="124" t="e">
        <f t="shared" si="3"/>
        <v>#REF!</v>
      </c>
      <c r="AS40" s="124" t="e">
        <f t="shared" si="3"/>
        <v>#REF!</v>
      </c>
      <c r="AT40" s="124" t="e">
        <f t="shared" si="3"/>
        <v>#REF!</v>
      </c>
      <c r="AU40" s="124" t="e">
        <f t="shared" si="3"/>
        <v>#REF!</v>
      </c>
      <c r="AV40" s="124" t="e">
        <f t="shared" si="3"/>
        <v>#REF!</v>
      </c>
      <c r="AW40" s="124" t="e">
        <f t="shared" si="3"/>
        <v>#REF!</v>
      </c>
      <c r="AX40" s="124" t="e">
        <f t="shared" si="3"/>
        <v>#REF!</v>
      </c>
      <c r="AY40" s="124" t="e">
        <f t="shared" si="3"/>
        <v>#REF!</v>
      </c>
      <c r="AZ40" s="124" t="e">
        <f t="shared" si="3"/>
        <v>#REF!</v>
      </c>
    </row>
    <row r="41" spans="1:52" x14ac:dyDescent="0.2">
      <c r="A41" s="97" t="s">
        <v>138</v>
      </c>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24"/>
      <c r="AZ41" s="124"/>
    </row>
    <row r="42" spans="1:52" x14ac:dyDescent="0.2">
      <c r="A42" s="98" t="s">
        <v>67</v>
      </c>
      <c r="B42" s="124" t="e">
        <f t="shared" si="2"/>
        <v>#REF!</v>
      </c>
      <c r="C42" s="124" t="e">
        <f t="shared" si="3"/>
        <v>#REF!</v>
      </c>
      <c r="D42" s="124" t="e">
        <f t="shared" si="3"/>
        <v>#REF!</v>
      </c>
      <c r="E42" s="124" t="e">
        <f t="shared" si="3"/>
        <v>#REF!</v>
      </c>
      <c r="F42" s="124" t="e">
        <f t="shared" si="3"/>
        <v>#REF!</v>
      </c>
      <c r="G42" s="124" t="e">
        <f t="shared" si="3"/>
        <v>#REF!</v>
      </c>
      <c r="H42" s="124" t="e">
        <f t="shared" si="3"/>
        <v>#REF!</v>
      </c>
      <c r="I42" s="124" t="e">
        <f t="shared" si="3"/>
        <v>#REF!</v>
      </c>
      <c r="J42" s="124" t="e">
        <f t="shared" si="3"/>
        <v>#REF!</v>
      </c>
      <c r="K42" s="124" t="e">
        <f t="shared" si="3"/>
        <v>#REF!</v>
      </c>
      <c r="L42" s="124" t="e">
        <f t="shared" si="3"/>
        <v>#REF!</v>
      </c>
      <c r="M42" s="124" t="e">
        <f t="shared" si="3"/>
        <v>#REF!</v>
      </c>
      <c r="N42" s="124" t="e">
        <f t="shared" si="3"/>
        <v>#REF!</v>
      </c>
      <c r="O42" s="124" t="e">
        <f t="shared" si="3"/>
        <v>#REF!</v>
      </c>
      <c r="P42" s="124" t="e">
        <f t="shared" si="3"/>
        <v>#REF!</v>
      </c>
      <c r="Q42" s="124" t="e">
        <f t="shared" si="3"/>
        <v>#REF!</v>
      </c>
      <c r="R42" s="124" t="e">
        <f t="shared" si="3"/>
        <v>#REF!</v>
      </c>
      <c r="S42" s="124" t="e">
        <f t="shared" si="3"/>
        <v>#REF!</v>
      </c>
      <c r="T42" s="124" t="e">
        <f t="shared" si="3"/>
        <v>#REF!</v>
      </c>
      <c r="U42" s="124" t="e">
        <f t="shared" si="3"/>
        <v>#REF!</v>
      </c>
      <c r="V42" s="124" t="e">
        <f t="shared" si="3"/>
        <v>#REF!</v>
      </c>
      <c r="W42" s="124" t="e">
        <f t="shared" si="3"/>
        <v>#REF!</v>
      </c>
      <c r="X42" s="124" t="e">
        <f t="shared" si="3"/>
        <v>#REF!</v>
      </c>
      <c r="Y42" s="124" t="e">
        <f t="shared" si="3"/>
        <v>#REF!</v>
      </c>
      <c r="Z42" s="124" t="e">
        <f t="shared" si="3"/>
        <v>#REF!</v>
      </c>
      <c r="AA42" s="124" t="e">
        <f t="shared" si="3"/>
        <v>#REF!</v>
      </c>
      <c r="AB42" s="124" t="e">
        <f t="shared" si="3"/>
        <v>#REF!</v>
      </c>
      <c r="AC42" s="124" t="e">
        <f t="shared" si="3"/>
        <v>#REF!</v>
      </c>
      <c r="AD42" s="124" t="e">
        <f t="shared" si="3"/>
        <v>#REF!</v>
      </c>
      <c r="AE42" s="124" t="e">
        <f t="shared" si="3"/>
        <v>#REF!</v>
      </c>
      <c r="AF42" s="124" t="e">
        <f t="shared" si="3"/>
        <v>#REF!</v>
      </c>
      <c r="AG42" s="124" t="e">
        <f t="shared" si="3"/>
        <v>#REF!</v>
      </c>
      <c r="AH42" s="124" t="e">
        <f t="shared" si="3"/>
        <v>#REF!</v>
      </c>
      <c r="AI42" s="124" t="e">
        <f t="shared" si="3"/>
        <v>#REF!</v>
      </c>
      <c r="AJ42" s="124" t="e">
        <f t="shared" si="3"/>
        <v>#REF!</v>
      </c>
      <c r="AK42" s="124" t="e">
        <f t="shared" si="3"/>
        <v>#REF!</v>
      </c>
      <c r="AL42" s="124" t="e">
        <f t="shared" si="3"/>
        <v>#REF!</v>
      </c>
      <c r="AM42" s="124" t="e">
        <f t="shared" si="3"/>
        <v>#REF!</v>
      </c>
      <c r="AN42" s="124" t="e">
        <f t="shared" si="3"/>
        <v>#REF!</v>
      </c>
      <c r="AO42" s="124" t="e">
        <f t="shared" si="3"/>
        <v>#REF!</v>
      </c>
      <c r="AP42" s="124" t="e">
        <f t="shared" si="3"/>
        <v>#REF!</v>
      </c>
      <c r="AQ42" s="124" t="e">
        <f t="shared" si="3"/>
        <v>#REF!</v>
      </c>
      <c r="AR42" s="124" t="e">
        <f t="shared" si="3"/>
        <v>#REF!</v>
      </c>
      <c r="AS42" s="124" t="e">
        <f t="shared" si="3"/>
        <v>#REF!</v>
      </c>
      <c r="AT42" s="124" t="e">
        <f t="shared" si="3"/>
        <v>#REF!</v>
      </c>
      <c r="AU42" s="124" t="e">
        <f t="shared" si="3"/>
        <v>#REF!</v>
      </c>
      <c r="AV42" s="124" t="e">
        <f t="shared" si="3"/>
        <v>#REF!</v>
      </c>
      <c r="AW42" s="124" t="e">
        <f t="shared" si="3"/>
        <v>#REF!</v>
      </c>
      <c r="AX42" s="124" t="e">
        <f t="shared" si="3"/>
        <v>#REF!</v>
      </c>
      <c r="AY42" s="124" t="e">
        <f t="shared" si="3"/>
        <v>#REF!</v>
      </c>
      <c r="AZ42" s="124" t="e">
        <f t="shared" si="3"/>
        <v>#REF!</v>
      </c>
    </row>
    <row r="43" spans="1:52" x14ac:dyDescent="0.2">
      <c r="A43" s="158"/>
      <c r="B43" s="125"/>
      <c r="C43" s="125"/>
      <c r="D43" s="125"/>
      <c r="E43" s="125"/>
      <c r="F43" s="125"/>
      <c r="G43" s="125"/>
      <c r="H43" s="125"/>
      <c r="I43" s="125"/>
      <c r="J43" s="125"/>
      <c r="K43" s="125"/>
      <c r="L43" s="125"/>
      <c r="M43" s="125"/>
      <c r="N43" s="125"/>
      <c r="O43" s="125"/>
      <c r="P43" s="125"/>
      <c r="Q43" s="125"/>
      <c r="R43" s="125"/>
      <c r="S43" s="125"/>
      <c r="T43" s="125"/>
      <c r="U43" s="125"/>
      <c r="V43" s="125"/>
    </row>
    <row r="44" spans="1:52" ht="10.35" customHeight="1" thickBot="1" x14ac:dyDescent="0.25">
      <c r="A44" s="82"/>
      <c r="B44" s="171"/>
      <c r="C44" s="171"/>
      <c r="D44" s="171"/>
      <c r="E44" s="171"/>
      <c r="F44" s="171"/>
      <c r="G44" s="171"/>
      <c r="H44" s="171"/>
      <c r="I44" s="171"/>
      <c r="J44" s="171"/>
      <c r="K44" s="171"/>
      <c r="L44" s="171"/>
      <c r="M44" s="171"/>
      <c r="N44" s="171"/>
      <c r="O44" s="171"/>
      <c r="P44" s="171"/>
      <c r="Q44" s="171"/>
      <c r="R44" s="171"/>
      <c r="S44" s="171"/>
      <c r="T44" s="171"/>
      <c r="U44" s="171"/>
      <c r="V44" s="171"/>
    </row>
    <row r="45" spans="1:52" ht="12.75" thickBot="1" x14ac:dyDescent="0.25">
      <c r="A45" s="160" t="s">
        <v>128</v>
      </c>
    </row>
    <row r="46" spans="1:52" x14ac:dyDescent="0.2">
      <c r="A46" s="92" t="s">
        <v>129</v>
      </c>
    </row>
    <row r="47" spans="1:52" x14ac:dyDescent="0.2">
      <c r="A47" s="92" t="s">
        <v>130</v>
      </c>
    </row>
    <row r="48" spans="1:52" ht="12" customHeight="1" x14ac:dyDescent="0.2">
      <c r="A48" s="108" t="s">
        <v>131</v>
      </c>
    </row>
    <row r="49" spans="1:1" x14ac:dyDescent="0.2">
      <c r="A49" s="204" t="s">
        <v>244</v>
      </c>
    </row>
    <row r="50" spans="1:1" ht="11.45" customHeight="1" x14ac:dyDescent="0.2">
      <c r="A50" s="82"/>
    </row>
    <row r="51" spans="1:1" x14ac:dyDescent="0.2">
      <c r="A51" s="172" t="s">
        <v>143</v>
      </c>
    </row>
    <row r="52" spans="1:1" x14ac:dyDescent="0.2">
      <c r="A52" s="199" t="s">
        <v>243</v>
      </c>
    </row>
    <row r="53" spans="1:1" ht="12.75" thickBot="1" x14ac:dyDescent="0.25">
      <c r="A53" s="20"/>
    </row>
    <row r="54" spans="1:1" ht="12.75" thickBot="1" x14ac:dyDescent="0.25">
      <c r="A54" s="162" t="s">
        <v>133</v>
      </c>
    </row>
    <row r="55" spans="1:1" ht="48" x14ac:dyDescent="0.2">
      <c r="A55" s="135" t="s">
        <v>165</v>
      </c>
    </row>
  </sheetData>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dimension ref="A1:C34"/>
  <sheetViews>
    <sheetView zoomScaleNormal="100" workbookViewId="0">
      <pane xSplit="1" topLeftCell="B1" activePane="topRight" state="frozen"/>
      <selection pane="topRight" activeCell="D6" sqref="D6"/>
    </sheetView>
  </sheetViews>
  <sheetFormatPr defaultColWidth="9" defaultRowHeight="12" x14ac:dyDescent="0.2"/>
  <cols>
    <col min="1" max="1" width="80.5703125" style="65" customWidth="1"/>
    <col min="2" max="16384" width="9" style="65"/>
  </cols>
  <sheetData>
    <row r="1" spans="1:3" ht="11.45" customHeight="1" x14ac:dyDescent="0.2">
      <c r="A1" s="94" t="s">
        <v>134</v>
      </c>
    </row>
    <row r="2" spans="1:3" ht="11.45" customHeight="1" x14ac:dyDescent="0.2">
      <c r="A2" s="136" t="s">
        <v>189</v>
      </c>
    </row>
    <row r="3" spans="1:3" ht="11.45" customHeight="1" x14ac:dyDescent="0.2">
      <c r="A3" s="136"/>
    </row>
    <row r="4" spans="1:3" ht="11.45" customHeight="1" x14ac:dyDescent="0.2">
      <c r="A4" s="136" t="s">
        <v>125</v>
      </c>
      <c r="B4" s="194" t="e">
        <f>'C завтраками| Bed and breakfast'!#REF!</f>
        <v>#REF!</v>
      </c>
      <c r="C4" s="194" t="e">
        <f>'C завтраками| Bed and breakfast'!#REF!</f>
        <v>#REF!</v>
      </c>
    </row>
    <row r="5" spans="1:3" s="34" customFormat="1" ht="21.6" customHeight="1" x14ac:dyDescent="0.2">
      <c r="A5" s="67" t="s">
        <v>124</v>
      </c>
      <c r="B5" s="196" t="e">
        <f>'C завтраками| Bed and breakfast'!#REF!</f>
        <v>#REF!</v>
      </c>
      <c r="C5" s="196" t="e">
        <f>'C завтраками| Bed and breakfast'!#REF!</f>
        <v>#REF!</v>
      </c>
    </row>
    <row r="6" spans="1:3" x14ac:dyDescent="0.2">
      <c r="A6" s="74" t="s">
        <v>148</v>
      </c>
    </row>
    <row r="7" spans="1:3" x14ac:dyDescent="0.2">
      <c r="A7" s="75">
        <v>1</v>
      </c>
      <c r="B7" s="124" t="e">
        <f>ROUNDUP('C завтраками| Bed and breakfast'!#REF!*0.85,)</f>
        <v>#REF!</v>
      </c>
      <c r="C7" s="124" t="e">
        <f>ROUNDUP('C завтраками| Bed and breakfast'!#REF!*0.85,)</f>
        <v>#REF!</v>
      </c>
    </row>
    <row r="8" spans="1:3" x14ac:dyDescent="0.2">
      <c r="A8" s="75">
        <v>2</v>
      </c>
      <c r="B8" s="124" t="e">
        <f>ROUNDUP('C завтраками| Bed and breakfast'!#REF!*0.85,)</f>
        <v>#REF!</v>
      </c>
      <c r="C8" s="124" t="e">
        <f>ROUNDUP('C завтраками| Bed and breakfast'!#REF!*0.85,)</f>
        <v>#REF!</v>
      </c>
    </row>
    <row r="9" spans="1:3" x14ac:dyDescent="0.2">
      <c r="A9" s="74" t="s">
        <v>149</v>
      </c>
      <c r="B9" s="124"/>
      <c r="C9" s="124"/>
    </row>
    <row r="10" spans="1:3" x14ac:dyDescent="0.2">
      <c r="A10" s="75">
        <v>1</v>
      </c>
      <c r="B10" s="124" t="e">
        <f>ROUNDUP('C завтраками| Bed and breakfast'!#REF!*0.85,)</f>
        <v>#REF!</v>
      </c>
      <c r="C10" s="124" t="e">
        <f>ROUNDUP('C завтраками| Bed and breakfast'!#REF!*0.85,)</f>
        <v>#REF!</v>
      </c>
    </row>
    <row r="11" spans="1:3" x14ac:dyDescent="0.2">
      <c r="A11" s="75">
        <v>2</v>
      </c>
      <c r="B11" s="124" t="e">
        <f>ROUNDUP('C завтраками| Bed and breakfast'!#REF!*0.85,)</f>
        <v>#REF!</v>
      </c>
      <c r="C11" s="124" t="e">
        <f>ROUNDUP('C завтраками| Bed and breakfast'!#REF!*0.85,)</f>
        <v>#REF!</v>
      </c>
    </row>
    <row r="12" spans="1:3" x14ac:dyDescent="0.2">
      <c r="A12" s="97" t="s">
        <v>135</v>
      </c>
      <c r="B12" s="124"/>
      <c r="C12" s="124"/>
    </row>
    <row r="13" spans="1:3" x14ac:dyDescent="0.2">
      <c r="A13" s="98">
        <v>1</v>
      </c>
      <c r="B13" s="124" t="e">
        <f>ROUNDUP('C завтраками| Bed and breakfast'!#REF!*0.85,)</f>
        <v>#REF!</v>
      </c>
      <c r="C13" s="124" t="e">
        <f>ROUNDUP('C завтраками| Bed and breakfast'!#REF!*0.85,)</f>
        <v>#REF!</v>
      </c>
    </row>
    <row r="14" spans="1:3" x14ac:dyDescent="0.2">
      <c r="A14" s="98">
        <v>2</v>
      </c>
      <c r="B14" s="124" t="e">
        <f>ROUNDUP('C завтраками| Bed and breakfast'!#REF!*0.85,)</f>
        <v>#REF!</v>
      </c>
      <c r="C14" s="124" t="e">
        <f>ROUNDUP('C завтраками| Bed and breakfast'!#REF!*0.85,)</f>
        <v>#REF!</v>
      </c>
    </row>
    <row r="15" spans="1:3" x14ac:dyDescent="0.2">
      <c r="A15" s="97" t="s">
        <v>137</v>
      </c>
      <c r="B15" s="124"/>
      <c r="C15" s="124"/>
    </row>
    <row r="16" spans="1:3" x14ac:dyDescent="0.2">
      <c r="A16" s="98">
        <v>1</v>
      </c>
      <c r="B16" s="124" t="e">
        <f>ROUNDUP('C завтраками| Bed and breakfast'!#REF!*0.85,)</f>
        <v>#REF!</v>
      </c>
      <c r="C16" s="124" t="e">
        <f>ROUNDUP('C завтраками| Bed and breakfast'!#REF!*0.85,)</f>
        <v>#REF!</v>
      </c>
    </row>
    <row r="17" spans="1:3" x14ac:dyDescent="0.2">
      <c r="A17" s="98">
        <v>2</v>
      </c>
      <c r="B17" s="124" t="e">
        <f>ROUNDUP('C завтраками| Bed and breakfast'!#REF!*0.85,)</f>
        <v>#REF!</v>
      </c>
      <c r="C17" s="124" t="e">
        <f>ROUNDUP('C завтраками| Bed and breakfast'!#REF!*0.85,)</f>
        <v>#REF!</v>
      </c>
    </row>
    <row r="18" spans="1:3" x14ac:dyDescent="0.2">
      <c r="A18" s="97" t="s">
        <v>139</v>
      </c>
      <c r="B18" s="124"/>
      <c r="C18" s="124"/>
    </row>
    <row r="19" spans="1:3" x14ac:dyDescent="0.2">
      <c r="A19" s="98" t="s">
        <v>78</v>
      </c>
      <c r="B19" s="124" t="e">
        <f>ROUNDUP('C завтраками| Bed and breakfast'!#REF!*0.85,)</f>
        <v>#REF!</v>
      </c>
      <c r="C19" s="124" t="e">
        <f>ROUNDUP('C завтраками| Bed and breakfast'!#REF!*0.85,)</f>
        <v>#REF!</v>
      </c>
    </row>
    <row r="20" spans="1:3" x14ac:dyDescent="0.2">
      <c r="A20" s="97" t="s">
        <v>138</v>
      </c>
      <c r="B20" s="124"/>
      <c r="C20" s="124"/>
    </row>
    <row r="21" spans="1:3" x14ac:dyDescent="0.2">
      <c r="A21" s="98" t="s">
        <v>67</v>
      </c>
      <c r="B21" s="124" t="e">
        <f>ROUNDUP('C завтраками| Bed and breakfast'!#REF!*0.85,)</f>
        <v>#REF!</v>
      </c>
      <c r="C21" s="124" t="e">
        <f>ROUNDUP('C завтраками| Bed and breakfast'!#REF!*0.85,)</f>
        <v>#REF!</v>
      </c>
    </row>
    <row r="22" spans="1:3" x14ac:dyDescent="0.2">
      <c r="A22" s="158"/>
      <c r="B22" s="125"/>
      <c r="C22" s="125"/>
    </row>
    <row r="23" spans="1:3" ht="12.75" thickBot="1" x14ac:dyDescent="0.25">
      <c r="A23" s="158"/>
    </row>
    <row r="24" spans="1:3" ht="12.75" thickBot="1" x14ac:dyDescent="0.25">
      <c r="A24" s="160" t="s">
        <v>128</v>
      </c>
    </row>
    <row r="25" spans="1:3" x14ac:dyDescent="0.2">
      <c r="A25" s="92" t="s">
        <v>129</v>
      </c>
    </row>
    <row r="26" spans="1:3" x14ac:dyDescent="0.2">
      <c r="A26" s="92" t="s">
        <v>130</v>
      </c>
    </row>
    <row r="27" spans="1:3" ht="12" customHeight="1" x14ac:dyDescent="0.2">
      <c r="A27" s="108" t="s">
        <v>131</v>
      </c>
    </row>
    <row r="28" spans="1:3" x14ac:dyDescent="0.2">
      <c r="A28" s="92" t="s">
        <v>247</v>
      </c>
    </row>
    <row r="29" spans="1:3" ht="11.45" customHeight="1" x14ac:dyDescent="0.2">
      <c r="A29" s="82"/>
    </row>
    <row r="30" spans="1:3" x14ac:dyDescent="0.2">
      <c r="A30" s="172" t="s">
        <v>143</v>
      </c>
    </row>
    <row r="31" spans="1:3" x14ac:dyDescent="0.2">
      <c r="A31" s="199" t="s">
        <v>243</v>
      </c>
    </row>
    <row r="32" spans="1:3" ht="12.75" thickBot="1" x14ac:dyDescent="0.25">
      <c r="A32" s="20"/>
    </row>
    <row r="33" spans="1:1" ht="12.75" thickBot="1" x14ac:dyDescent="0.25">
      <c r="A33" s="162" t="s">
        <v>133</v>
      </c>
    </row>
    <row r="34" spans="1:1" ht="48" x14ac:dyDescent="0.2">
      <c r="A34" s="135" t="s">
        <v>165</v>
      </c>
    </row>
  </sheetData>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C35"/>
  <sheetViews>
    <sheetView zoomScaleNormal="100" workbookViewId="0">
      <pane xSplit="1" topLeftCell="B1" activePane="topRight" state="frozen"/>
      <selection pane="topRight" activeCell="F13" sqref="F13"/>
    </sheetView>
  </sheetViews>
  <sheetFormatPr defaultColWidth="9" defaultRowHeight="12" x14ac:dyDescent="0.2"/>
  <cols>
    <col min="1" max="1" width="84.5703125" style="65" customWidth="1"/>
    <col min="2" max="16384" width="9" style="65"/>
  </cols>
  <sheetData>
    <row r="1" spans="1:3" s="21" customFormat="1" ht="12" customHeight="1" x14ac:dyDescent="0.2">
      <c r="A1" s="68" t="s">
        <v>134</v>
      </c>
    </row>
    <row r="2" spans="1:3" s="21" customFormat="1" ht="12" customHeight="1" x14ac:dyDescent="0.2">
      <c r="A2" s="136" t="s">
        <v>145</v>
      </c>
    </row>
    <row r="3" spans="1:3" s="21" customFormat="1" ht="11.1" customHeight="1" x14ac:dyDescent="0.2">
      <c r="A3" s="136"/>
    </row>
    <row r="4" spans="1:3" s="21" customFormat="1" ht="16.5" customHeight="1" x14ac:dyDescent="0.2">
      <c r="A4" s="136" t="s">
        <v>125</v>
      </c>
      <c r="B4" s="123" t="e">
        <f>'C завтраками| Bed and breakfast'!#REF!</f>
        <v>#REF!</v>
      </c>
      <c r="C4" s="123" t="e">
        <f>'C завтраками| Bed and breakfast'!#REF!</f>
        <v>#REF!</v>
      </c>
    </row>
    <row r="5" spans="1:3" s="111" customFormat="1" ht="24" customHeight="1" x14ac:dyDescent="0.15">
      <c r="A5" s="110"/>
      <c r="B5" s="123" t="e">
        <f>'C завтраками| Bed and breakfast'!#REF!</f>
        <v>#REF!</v>
      </c>
      <c r="C5" s="123" t="e">
        <f>'C завтраками| Bed and breakfast'!#REF!</f>
        <v>#REF!</v>
      </c>
    </row>
    <row r="6" spans="1:3" s="77" customFormat="1" x14ac:dyDescent="0.2">
      <c r="A6" s="74" t="s">
        <v>136</v>
      </c>
    </row>
    <row r="7" spans="1:3" s="77" customFormat="1" x14ac:dyDescent="0.2">
      <c r="A7" s="75" t="s">
        <v>146</v>
      </c>
      <c r="B7" s="75" t="e">
        <f>'C завтраками| Bed and breakfast'!#REF!-1500</f>
        <v>#REF!</v>
      </c>
      <c r="C7" s="75" t="e">
        <f>'C завтраками| Bed and breakfast'!#REF!-1500</f>
        <v>#REF!</v>
      </c>
    </row>
    <row r="8" spans="1:3" s="77" customFormat="1" x14ac:dyDescent="0.2">
      <c r="A8" s="106" t="s">
        <v>147</v>
      </c>
      <c r="B8" s="76"/>
      <c r="C8" s="76"/>
    </row>
    <row r="9" spans="1:3" s="77" customFormat="1" x14ac:dyDescent="0.2">
      <c r="A9" s="75" t="s">
        <v>146</v>
      </c>
      <c r="B9" s="75" t="e">
        <f>'C завтраками| Bed and breakfast'!#REF!-1500</f>
        <v>#REF!</v>
      </c>
      <c r="C9" s="75" t="e">
        <f>'C завтраками| Bed and breakfast'!#REF!-1500</f>
        <v>#REF!</v>
      </c>
    </row>
    <row r="10" spans="1:3" s="77" customFormat="1" x14ac:dyDescent="0.2">
      <c r="A10" s="74" t="s">
        <v>135</v>
      </c>
      <c r="B10" s="76"/>
      <c r="C10" s="76"/>
    </row>
    <row r="11" spans="1:3" s="77" customFormat="1" x14ac:dyDescent="0.2">
      <c r="A11" s="75" t="s">
        <v>146</v>
      </c>
      <c r="B11" s="75" t="e">
        <f>'C завтраками| Bed and breakfast'!#REF!-1500</f>
        <v>#REF!</v>
      </c>
      <c r="C11" s="75" t="e">
        <f>'C завтраками| Bed and breakfast'!#REF!-1500</f>
        <v>#REF!</v>
      </c>
    </row>
    <row r="12" spans="1:3" s="77" customFormat="1" x14ac:dyDescent="0.2">
      <c r="A12" s="74" t="s">
        <v>137</v>
      </c>
      <c r="B12" s="76"/>
      <c r="C12" s="76"/>
    </row>
    <row r="13" spans="1:3" s="77" customFormat="1" ht="10.35" customHeight="1" x14ac:dyDescent="0.2">
      <c r="A13" s="75" t="s">
        <v>146</v>
      </c>
      <c r="B13" s="75" t="e">
        <f>'C завтраками| Bed and breakfast'!#REF!-1500</f>
        <v>#REF!</v>
      </c>
      <c r="C13" s="75" t="e">
        <f>'C завтраками| Bed and breakfast'!#REF!-1500</f>
        <v>#REF!</v>
      </c>
    </row>
    <row r="14" spans="1:3" s="77" customFormat="1" ht="10.35" customHeight="1" x14ac:dyDescent="0.2">
      <c r="A14" s="93"/>
      <c r="B14" s="125"/>
      <c r="C14" s="125"/>
    </row>
    <row r="15" spans="1:3" s="77" customFormat="1" ht="10.35" customHeight="1" x14ac:dyDescent="0.2">
      <c r="A15" s="93"/>
      <c r="B15" s="93"/>
      <c r="C15" s="93"/>
    </row>
    <row r="16" spans="1:3" s="77" customFormat="1" ht="19.5" customHeight="1" x14ac:dyDescent="0.2">
      <c r="A16" s="157" t="s">
        <v>163</v>
      </c>
      <c r="B16" s="189" t="e">
        <f t="shared" ref="B16:C16" si="0">B4</f>
        <v>#REF!</v>
      </c>
      <c r="C16" s="189" t="e">
        <f t="shared" si="0"/>
        <v>#REF!</v>
      </c>
    </row>
    <row r="17" spans="1:3" s="77" customFormat="1" ht="27.75" customHeight="1" x14ac:dyDescent="0.2">
      <c r="A17" s="67"/>
      <c r="B17" s="195" t="e">
        <f t="shared" ref="B17:C17" si="1">B5</f>
        <v>#REF!</v>
      </c>
      <c r="C17" s="195" t="e">
        <f t="shared" si="1"/>
        <v>#REF!</v>
      </c>
    </row>
    <row r="18" spans="1:3" s="77" customFormat="1" x14ac:dyDescent="0.2">
      <c r="A18" s="74" t="s">
        <v>136</v>
      </c>
    </row>
    <row r="19" spans="1:3" s="77" customFormat="1" x14ac:dyDescent="0.2">
      <c r="A19" s="75" t="s">
        <v>146</v>
      </c>
      <c r="B19" s="75" t="e">
        <f t="shared" ref="B19:C19" si="2">ROUNDUP(B7*0.87,)</f>
        <v>#REF!</v>
      </c>
      <c r="C19" s="75" t="e">
        <f t="shared" si="2"/>
        <v>#REF!</v>
      </c>
    </row>
    <row r="20" spans="1:3" s="77" customFormat="1" x14ac:dyDescent="0.2">
      <c r="A20" s="106" t="s">
        <v>147</v>
      </c>
      <c r="B20" s="75"/>
      <c r="C20" s="75"/>
    </row>
    <row r="21" spans="1:3" s="77" customFormat="1" x14ac:dyDescent="0.2">
      <c r="A21" s="75" t="s">
        <v>146</v>
      </c>
      <c r="B21" s="75" t="e">
        <f t="shared" ref="B21:C21" si="3">ROUNDUP(B9*0.87,)</f>
        <v>#REF!</v>
      </c>
      <c r="C21" s="75" t="e">
        <f t="shared" si="3"/>
        <v>#REF!</v>
      </c>
    </row>
    <row r="22" spans="1:3" s="77" customFormat="1" x14ac:dyDescent="0.2">
      <c r="A22" s="74" t="s">
        <v>135</v>
      </c>
      <c r="B22" s="75"/>
      <c r="C22" s="75"/>
    </row>
    <row r="23" spans="1:3" s="77" customFormat="1" x14ac:dyDescent="0.2">
      <c r="A23" s="75" t="s">
        <v>146</v>
      </c>
      <c r="B23" s="75" t="e">
        <f t="shared" ref="B23:C23" si="4">ROUNDUP(B11*0.87,)</f>
        <v>#REF!</v>
      </c>
      <c r="C23" s="75" t="e">
        <f t="shared" si="4"/>
        <v>#REF!</v>
      </c>
    </row>
    <row r="24" spans="1:3" s="77" customFormat="1" x14ac:dyDescent="0.2">
      <c r="A24" s="74" t="s">
        <v>137</v>
      </c>
      <c r="B24" s="75"/>
      <c r="C24" s="75"/>
    </row>
    <row r="25" spans="1:3" s="77" customFormat="1" x14ac:dyDescent="0.2">
      <c r="A25" s="75" t="s">
        <v>146</v>
      </c>
      <c r="B25" s="75" t="e">
        <f t="shared" ref="B25:C25" si="5">ROUNDUP(B13*0.87,)</f>
        <v>#REF!</v>
      </c>
      <c r="C25" s="75" t="e">
        <f t="shared" si="5"/>
        <v>#REF!</v>
      </c>
    </row>
    <row r="26" spans="1:3" s="77" customFormat="1" ht="12.75" thickBot="1" x14ac:dyDescent="0.25">
      <c r="A26" s="93"/>
    </row>
    <row r="27" spans="1:3" ht="12.75" thickBot="1" x14ac:dyDescent="0.25">
      <c r="A27" s="162" t="s">
        <v>128</v>
      </c>
    </row>
    <row r="28" spans="1:3" ht="13.35" customHeight="1" x14ac:dyDescent="0.2">
      <c r="A28" s="92" t="s">
        <v>129</v>
      </c>
    </row>
    <row r="29" spans="1:3" ht="13.35" customHeight="1" x14ac:dyDescent="0.2">
      <c r="A29" s="92" t="s">
        <v>130</v>
      </c>
    </row>
    <row r="30" spans="1:3" ht="12.6" customHeight="1" x14ac:dyDescent="0.2">
      <c r="A30" s="108" t="s">
        <v>131</v>
      </c>
    </row>
    <row r="31" spans="1:3" ht="13.35" customHeight="1" x14ac:dyDescent="0.2">
      <c r="A31" s="92" t="s">
        <v>247</v>
      </c>
    </row>
    <row r="32" spans="1:3" ht="11.45" customHeight="1" thickBot="1" x14ac:dyDescent="0.25">
      <c r="A32" s="92"/>
    </row>
    <row r="33" spans="1:1" ht="12.75" thickBot="1" x14ac:dyDescent="0.25">
      <c r="A33" s="162" t="s">
        <v>133</v>
      </c>
    </row>
    <row r="34" spans="1:1" ht="84" x14ac:dyDescent="0.2">
      <c r="A34" s="105" t="s">
        <v>162</v>
      </c>
    </row>
    <row r="35" spans="1:1" ht="14.25" x14ac:dyDescent="0.2">
      <c r="A35" s="187"/>
    </row>
  </sheetData>
  <pageMargins left="0.7" right="0.7" top="0.75" bottom="0.75" header="0.3" footer="0.3"/>
  <pageSetup paperSize="9" orientation="portrait" horizontalDpi="4294967295" verticalDpi="4294967295"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C35"/>
  <sheetViews>
    <sheetView zoomScaleNormal="100" workbookViewId="0">
      <pane xSplit="1" topLeftCell="B1" activePane="topRight" state="frozen"/>
      <selection pane="topRight" activeCell="D8" sqref="D8"/>
    </sheetView>
  </sheetViews>
  <sheetFormatPr defaultColWidth="9" defaultRowHeight="12" x14ac:dyDescent="0.2"/>
  <cols>
    <col min="1" max="1" width="84.5703125" style="65" customWidth="1"/>
    <col min="2" max="16384" width="9" style="65"/>
  </cols>
  <sheetData>
    <row r="1" spans="1:3" s="21" customFormat="1" ht="12" customHeight="1" x14ac:dyDescent="0.2">
      <c r="A1" s="68" t="s">
        <v>134</v>
      </c>
    </row>
    <row r="2" spans="1:3" s="21" customFormat="1" ht="12" customHeight="1" x14ac:dyDescent="0.2">
      <c r="A2" s="136" t="s">
        <v>145</v>
      </c>
    </row>
    <row r="3" spans="1:3" s="21" customFormat="1" ht="11.1" customHeight="1" x14ac:dyDescent="0.2">
      <c r="A3" s="136"/>
    </row>
    <row r="4" spans="1:3" s="21" customFormat="1" ht="16.5" customHeight="1" x14ac:dyDescent="0.2">
      <c r="A4" s="136" t="s">
        <v>125</v>
      </c>
      <c r="B4" s="123" t="e">
        <f>'C завтраками| Bed and breakfast'!#REF!</f>
        <v>#REF!</v>
      </c>
      <c r="C4" s="123" t="e">
        <f>'C завтраками| Bed and breakfast'!#REF!</f>
        <v>#REF!</v>
      </c>
    </row>
    <row r="5" spans="1:3" s="111" customFormat="1" ht="24" customHeight="1" x14ac:dyDescent="0.15">
      <c r="A5" s="110"/>
      <c r="B5" s="123" t="e">
        <f>'C завтраками| Bed and breakfast'!#REF!</f>
        <v>#REF!</v>
      </c>
      <c r="C5" s="123" t="e">
        <f>'C завтраками| Bed and breakfast'!#REF!</f>
        <v>#REF!</v>
      </c>
    </row>
    <row r="6" spans="1:3" s="77" customFormat="1" x14ac:dyDescent="0.2">
      <c r="A6" s="74" t="s">
        <v>136</v>
      </c>
    </row>
    <row r="7" spans="1:3" s="77" customFormat="1" x14ac:dyDescent="0.2">
      <c r="A7" s="75" t="s">
        <v>146</v>
      </c>
      <c r="B7" s="75" t="e">
        <f>'C завтраками| Bed and breakfast'!#REF!-1500</f>
        <v>#REF!</v>
      </c>
      <c r="C7" s="75" t="e">
        <f>'C завтраками| Bed and breakfast'!#REF!-1500</f>
        <v>#REF!</v>
      </c>
    </row>
    <row r="8" spans="1:3" s="77" customFormat="1" x14ac:dyDescent="0.2">
      <c r="A8" s="106" t="s">
        <v>147</v>
      </c>
      <c r="B8" s="76"/>
      <c r="C8" s="76"/>
    </row>
    <row r="9" spans="1:3" s="77" customFormat="1" x14ac:dyDescent="0.2">
      <c r="A9" s="75" t="s">
        <v>146</v>
      </c>
      <c r="B9" s="75" t="e">
        <f>'C завтраками| Bed and breakfast'!#REF!-1500</f>
        <v>#REF!</v>
      </c>
      <c r="C9" s="75" t="e">
        <f>'C завтраками| Bed and breakfast'!#REF!-1500</f>
        <v>#REF!</v>
      </c>
    </row>
    <row r="10" spans="1:3" s="77" customFormat="1" x14ac:dyDescent="0.2">
      <c r="A10" s="74" t="s">
        <v>135</v>
      </c>
      <c r="B10" s="76"/>
      <c r="C10" s="76"/>
    </row>
    <row r="11" spans="1:3" s="77" customFormat="1" x14ac:dyDescent="0.2">
      <c r="A11" s="75" t="s">
        <v>146</v>
      </c>
      <c r="B11" s="75" t="e">
        <f>'C завтраками| Bed and breakfast'!#REF!-1500</f>
        <v>#REF!</v>
      </c>
      <c r="C11" s="75" t="e">
        <f>'C завтраками| Bed and breakfast'!#REF!-1500</f>
        <v>#REF!</v>
      </c>
    </row>
    <row r="12" spans="1:3" s="77" customFormat="1" x14ac:dyDescent="0.2">
      <c r="A12" s="74" t="s">
        <v>137</v>
      </c>
      <c r="B12" s="76"/>
      <c r="C12" s="76"/>
    </row>
    <row r="13" spans="1:3" s="77" customFormat="1" ht="10.35" customHeight="1" x14ac:dyDescent="0.2">
      <c r="A13" s="75" t="s">
        <v>146</v>
      </c>
      <c r="B13" s="75" t="e">
        <f>'C завтраками| Bed and breakfast'!#REF!-1500</f>
        <v>#REF!</v>
      </c>
      <c r="C13" s="75" t="e">
        <f>'C завтраками| Bed and breakfast'!#REF!-1500</f>
        <v>#REF!</v>
      </c>
    </row>
    <row r="14" spans="1:3" s="77" customFormat="1" ht="10.35" customHeight="1" x14ac:dyDescent="0.2">
      <c r="A14" s="93"/>
      <c r="B14" s="125"/>
      <c r="C14" s="125"/>
    </row>
    <row r="15" spans="1:3" s="77" customFormat="1" ht="10.35" customHeight="1" x14ac:dyDescent="0.2">
      <c r="A15" s="93"/>
      <c r="B15" s="93"/>
      <c r="C15" s="93"/>
    </row>
    <row r="16" spans="1:3" s="77" customFormat="1" ht="19.5" customHeight="1" x14ac:dyDescent="0.2">
      <c r="A16" s="157" t="s">
        <v>163</v>
      </c>
      <c r="B16" s="189" t="e">
        <f t="shared" ref="B16:C16" si="0">B4</f>
        <v>#REF!</v>
      </c>
      <c r="C16" s="189" t="e">
        <f t="shared" si="0"/>
        <v>#REF!</v>
      </c>
    </row>
    <row r="17" spans="1:3" s="77" customFormat="1" ht="27.75" customHeight="1" x14ac:dyDescent="0.2">
      <c r="A17" s="67"/>
      <c r="B17" s="195" t="e">
        <f t="shared" ref="B17:C17" si="1">B5</f>
        <v>#REF!</v>
      </c>
      <c r="C17" s="195" t="e">
        <f t="shared" si="1"/>
        <v>#REF!</v>
      </c>
    </row>
    <row r="18" spans="1:3" s="77" customFormat="1" x14ac:dyDescent="0.2">
      <c r="A18" s="74" t="s">
        <v>136</v>
      </c>
    </row>
    <row r="19" spans="1:3" s="77" customFormat="1" x14ac:dyDescent="0.2">
      <c r="A19" s="75" t="s">
        <v>146</v>
      </c>
      <c r="B19" s="75" t="e">
        <f t="shared" ref="B19:C19" si="2">ROUNDUP(B7*0.85,)</f>
        <v>#REF!</v>
      </c>
      <c r="C19" s="75" t="e">
        <f t="shared" si="2"/>
        <v>#REF!</v>
      </c>
    </row>
    <row r="20" spans="1:3" s="77" customFormat="1" x14ac:dyDescent="0.2">
      <c r="A20" s="106" t="s">
        <v>147</v>
      </c>
      <c r="B20" s="75"/>
      <c r="C20" s="75"/>
    </row>
    <row r="21" spans="1:3" s="77" customFormat="1" x14ac:dyDescent="0.2">
      <c r="A21" s="75" t="s">
        <v>146</v>
      </c>
      <c r="B21" s="75" t="e">
        <f t="shared" ref="B21:C21" si="3">ROUNDUP(B9*0.85,)</f>
        <v>#REF!</v>
      </c>
      <c r="C21" s="75" t="e">
        <f t="shared" si="3"/>
        <v>#REF!</v>
      </c>
    </row>
    <row r="22" spans="1:3" s="77" customFormat="1" x14ac:dyDescent="0.2">
      <c r="A22" s="74" t="s">
        <v>135</v>
      </c>
      <c r="B22" s="75"/>
      <c r="C22" s="75"/>
    </row>
    <row r="23" spans="1:3" s="77" customFormat="1" x14ac:dyDescent="0.2">
      <c r="A23" s="75" t="s">
        <v>146</v>
      </c>
      <c r="B23" s="75" t="e">
        <f t="shared" ref="B23:C23" si="4">ROUNDUP(B11*0.85,)</f>
        <v>#REF!</v>
      </c>
      <c r="C23" s="75" t="e">
        <f t="shared" si="4"/>
        <v>#REF!</v>
      </c>
    </row>
    <row r="24" spans="1:3" s="77" customFormat="1" x14ac:dyDescent="0.2">
      <c r="A24" s="74" t="s">
        <v>137</v>
      </c>
      <c r="B24" s="75"/>
      <c r="C24" s="75"/>
    </row>
    <row r="25" spans="1:3" s="77" customFormat="1" x14ac:dyDescent="0.2">
      <c r="A25" s="75" t="s">
        <v>146</v>
      </c>
      <c r="B25" s="75" t="e">
        <f t="shared" ref="B25:C25" si="5">ROUNDUP(B13*0.85,)</f>
        <v>#REF!</v>
      </c>
      <c r="C25" s="75" t="e">
        <f t="shared" si="5"/>
        <v>#REF!</v>
      </c>
    </row>
    <row r="26" spans="1:3" s="77" customFormat="1" ht="12.75" thickBot="1" x14ac:dyDescent="0.25">
      <c r="A26" s="93"/>
    </row>
    <row r="27" spans="1:3" ht="12.75" thickBot="1" x14ac:dyDescent="0.25">
      <c r="A27" s="162" t="s">
        <v>128</v>
      </c>
    </row>
    <row r="28" spans="1:3" ht="13.35" customHeight="1" x14ac:dyDescent="0.2">
      <c r="A28" s="92" t="s">
        <v>129</v>
      </c>
    </row>
    <row r="29" spans="1:3" ht="13.35" customHeight="1" x14ac:dyDescent="0.2">
      <c r="A29" s="92" t="s">
        <v>130</v>
      </c>
    </row>
    <row r="30" spans="1:3" ht="12.6" customHeight="1" x14ac:dyDescent="0.2">
      <c r="A30" s="108" t="s">
        <v>131</v>
      </c>
    </row>
    <row r="31" spans="1:3" ht="13.35" customHeight="1" x14ac:dyDescent="0.2">
      <c r="A31" s="92" t="s">
        <v>247</v>
      </c>
    </row>
    <row r="32" spans="1:3" ht="11.45" customHeight="1" thickBot="1" x14ac:dyDescent="0.25">
      <c r="A32" s="92"/>
    </row>
    <row r="33" spans="1:1" ht="12.75" thickBot="1" x14ac:dyDescent="0.25">
      <c r="A33" s="162" t="s">
        <v>133</v>
      </c>
    </row>
    <row r="34" spans="1:1" ht="84" x14ac:dyDescent="0.2">
      <c r="A34" s="105" t="s">
        <v>162</v>
      </c>
    </row>
    <row r="35" spans="1:1" ht="14.25" x14ac:dyDescent="0.2">
      <c r="A35" s="187"/>
    </row>
  </sheetData>
  <pageMargins left="0.7" right="0.7" top="0.75" bottom="0.75" header="0.3" footer="0.3"/>
  <pageSetup paperSize="9" orientation="portrait" horizontalDpi="4294967295" verticalDpi="4294967295"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5"/>
  <sheetViews>
    <sheetView zoomScaleNormal="100" workbookViewId="0">
      <pane xSplit="1" topLeftCell="B1" activePane="topRight" state="frozen"/>
      <selection pane="topRight" activeCell="B19" sqref="B19:AZ25"/>
    </sheetView>
  </sheetViews>
  <sheetFormatPr defaultColWidth="9" defaultRowHeight="12" x14ac:dyDescent="0.2"/>
  <cols>
    <col min="1" max="1" width="84.5703125" style="65" customWidth="1"/>
    <col min="2" max="16384" width="9" style="65"/>
  </cols>
  <sheetData>
    <row r="1" spans="1:52" s="21" customFormat="1" ht="12" customHeight="1" x14ac:dyDescent="0.2">
      <c r="A1" s="68" t="s">
        <v>134</v>
      </c>
    </row>
    <row r="2" spans="1:52" s="21" customFormat="1" ht="12" customHeight="1" x14ac:dyDescent="0.2">
      <c r="A2" s="136" t="s">
        <v>145</v>
      </c>
    </row>
    <row r="3" spans="1:52" s="21" customFormat="1" ht="11.1" customHeight="1" x14ac:dyDescent="0.2">
      <c r="A3" s="136"/>
    </row>
    <row r="4" spans="1:52" s="21" customFormat="1" ht="16.5" customHeight="1" x14ac:dyDescent="0.2">
      <c r="A4" s="136" t="s">
        <v>125</v>
      </c>
      <c r="B4" s="123" t="e">
        <f>'C завтраками| Bed and breakfast'!#REF!</f>
        <v>#REF!</v>
      </c>
      <c r="C4" s="123" t="e">
        <f>'C завтраками| Bed and breakfast'!#REF!</f>
        <v>#REF!</v>
      </c>
      <c r="D4" s="123" t="e">
        <f>'C завтраками| Bed and breakfast'!#REF!</f>
        <v>#REF!</v>
      </c>
      <c r="E4" s="123" t="e">
        <f>'C завтраками| Bed and breakfast'!#REF!</f>
        <v>#REF!</v>
      </c>
      <c r="F4" s="123" t="e">
        <f>'C завтраками| Bed and breakfast'!#REF!</f>
        <v>#REF!</v>
      </c>
      <c r="G4" s="123" t="e">
        <f>'C завтраками| Bed and breakfast'!#REF!</f>
        <v>#REF!</v>
      </c>
      <c r="H4" s="123" t="e">
        <f>'C завтраками| Bed and breakfast'!#REF!</f>
        <v>#REF!</v>
      </c>
      <c r="I4" s="123" t="e">
        <f>'C завтраками| Bed and breakfast'!#REF!</f>
        <v>#REF!</v>
      </c>
      <c r="J4" s="123" t="e">
        <f>'C завтраками| Bed and breakfast'!#REF!</f>
        <v>#REF!</v>
      </c>
      <c r="K4" s="123" t="e">
        <f>'C завтраками| Bed and breakfast'!#REF!</f>
        <v>#REF!</v>
      </c>
      <c r="L4" s="123" t="e">
        <f>'C завтраками| Bed and breakfast'!#REF!</f>
        <v>#REF!</v>
      </c>
      <c r="M4" s="123" t="e">
        <f>'C завтраками| Bed and breakfast'!#REF!</f>
        <v>#REF!</v>
      </c>
      <c r="N4" s="123" t="e">
        <f>'C завтраками| Bed and breakfast'!#REF!</f>
        <v>#REF!</v>
      </c>
      <c r="O4" s="123" t="e">
        <f>'C завтраками| Bed and breakfast'!#REF!</f>
        <v>#REF!</v>
      </c>
      <c r="P4" s="123" t="e">
        <f>'C завтраками| Bed and breakfast'!#REF!</f>
        <v>#REF!</v>
      </c>
      <c r="Q4" s="123" t="e">
        <f>'C завтраками| Bed and breakfast'!#REF!</f>
        <v>#REF!</v>
      </c>
      <c r="R4" s="123" t="e">
        <f>'C завтраками| Bed and breakfast'!#REF!</f>
        <v>#REF!</v>
      </c>
      <c r="S4" s="123" t="e">
        <f>'C завтраками| Bed and breakfast'!#REF!</f>
        <v>#REF!</v>
      </c>
      <c r="T4" s="123" t="e">
        <f>'C завтраками| Bed and breakfast'!#REF!</f>
        <v>#REF!</v>
      </c>
      <c r="U4" s="123" t="e">
        <f>'C завтраками| Bed and breakfast'!#REF!</f>
        <v>#REF!</v>
      </c>
      <c r="V4" s="123" t="e">
        <f>'C завтраками| Bed and breakfast'!#REF!</f>
        <v>#REF!</v>
      </c>
      <c r="W4" s="123" t="e">
        <f>'C завтраками| Bed and breakfast'!#REF!</f>
        <v>#REF!</v>
      </c>
      <c r="X4" s="123" t="e">
        <f>'C завтраками| Bed and breakfast'!#REF!</f>
        <v>#REF!</v>
      </c>
      <c r="Y4" s="123" t="e">
        <f>'C завтраками| Bed and breakfast'!#REF!</f>
        <v>#REF!</v>
      </c>
      <c r="Z4" s="123" t="e">
        <f>'C завтраками| Bed and breakfast'!#REF!</f>
        <v>#REF!</v>
      </c>
      <c r="AA4" s="123" t="e">
        <f>'C завтраками| Bed and breakfast'!#REF!</f>
        <v>#REF!</v>
      </c>
      <c r="AB4" s="123" t="e">
        <f>'C завтраками| Bed and breakfast'!#REF!</f>
        <v>#REF!</v>
      </c>
      <c r="AC4" s="123" t="e">
        <f>'C завтраками| Bed and breakfast'!#REF!</f>
        <v>#REF!</v>
      </c>
      <c r="AD4" s="123" t="e">
        <f>'C завтраками| Bed and breakfast'!#REF!</f>
        <v>#REF!</v>
      </c>
      <c r="AE4" s="123" t="e">
        <f>'C завтраками| Bed and breakfast'!#REF!</f>
        <v>#REF!</v>
      </c>
      <c r="AF4" s="123" t="e">
        <f>'C завтраками| Bed and breakfast'!#REF!</f>
        <v>#REF!</v>
      </c>
      <c r="AG4" s="123" t="e">
        <f>'C завтраками| Bed and breakfast'!#REF!</f>
        <v>#REF!</v>
      </c>
      <c r="AH4" s="123" t="e">
        <f>'C завтраками| Bed and breakfast'!#REF!</f>
        <v>#REF!</v>
      </c>
      <c r="AI4" s="123" t="e">
        <f>'C завтраками| Bed and breakfast'!#REF!</f>
        <v>#REF!</v>
      </c>
      <c r="AJ4" s="123" t="e">
        <f>'C завтраками| Bed and breakfast'!#REF!</f>
        <v>#REF!</v>
      </c>
      <c r="AK4" s="123" t="e">
        <f>'C завтраками| Bed and breakfast'!#REF!</f>
        <v>#REF!</v>
      </c>
      <c r="AL4" s="123" t="e">
        <f>'C завтраками| Bed and breakfast'!#REF!</f>
        <v>#REF!</v>
      </c>
      <c r="AM4" s="123" t="e">
        <f>'C завтраками| Bed and breakfast'!#REF!</f>
        <v>#REF!</v>
      </c>
      <c r="AN4" s="123" t="e">
        <f>'C завтраками| Bed and breakfast'!#REF!</f>
        <v>#REF!</v>
      </c>
      <c r="AO4" s="123" t="e">
        <f>'C завтраками| Bed and breakfast'!#REF!</f>
        <v>#REF!</v>
      </c>
      <c r="AP4" s="123" t="e">
        <f>'C завтраками| Bed and breakfast'!#REF!</f>
        <v>#REF!</v>
      </c>
      <c r="AQ4" s="123" t="e">
        <f>'C завтраками| Bed and breakfast'!#REF!</f>
        <v>#REF!</v>
      </c>
      <c r="AR4" s="123" t="e">
        <f>'C завтраками| Bed and breakfast'!#REF!</f>
        <v>#REF!</v>
      </c>
      <c r="AS4" s="123" t="e">
        <f>'C завтраками| Bed and breakfast'!#REF!</f>
        <v>#REF!</v>
      </c>
      <c r="AT4" s="123" t="e">
        <f>'C завтраками| Bed and breakfast'!#REF!</f>
        <v>#REF!</v>
      </c>
      <c r="AU4" s="123" t="e">
        <f>'C завтраками| Bed and breakfast'!#REF!</f>
        <v>#REF!</v>
      </c>
      <c r="AV4" s="123" t="e">
        <f>'C завтраками| Bed and breakfast'!#REF!</f>
        <v>#REF!</v>
      </c>
      <c r="AW4" s="123" t="e">
        <f>'C завтраками| Bed and breakfast'!#REF!</f>
        <v>#REF!</v>
      </c>
      <c r="AX4" s="123" t="e">
        <f>'C завтраками| Bed and breakfast'!#REF!</f>
        <v>#REF!</v>
      </c>
      <c r="AY4" s="123" t="e">
        <f>'C завтраками| Bed and breakfast'!#REF!</f>
        <v>#REF!</v>
      </c>
      <c r="AZ4" s="123" t="e">
        <f>'C завтраками| Bed and breakfast'!#REF!</f>
        <v>#REF!</v>
      </c>
    </row>
    <row r="5" spans="1:52" s="111" customFormat="1" ht="24" customHeight="1" x14ac:dyDescent="0.15">
      <c r="A5" s="110"/>
      <c r="B5" s="123" t="e">
        <f>'C завтраками| Bed and breakfast'!#REF!</f>
        <v>#REF!</v>
      </c>
      <c r="C5" s="123" t="e">
        <f>'C завтраками| Bed and breakfast'!#REF!</f>
        <v>#REF!</v>
      </c>
      <c r="D5" s="123" t="e">
        <f>'C завтраками| Bed and breakfast'!#REF!</f>
        <v>#REF!</v>
      </c>
      <c r="E5" s="123" t="e">
        <f>'C завтраками| Bed and breakfast'!#REF!</f>
        <v>#REF!</v>
      </c>
      <c r="F5" s="123" t="e">
        <f>'C завтраками| Bed and breakfast'!#REF!</f>
        <v>#REF!</v>
      </c>
      <c r="G5" s="123" t="e">
        <f>'C завтраками| Bed and breakfast'!#REF!</f>
        <v>#REF!</v>
      </c>
      <c r="H5" s="123" t="e">
        <f>'C завтраками| Bed and breakfast'!#REF!</f>
        <v>#REF!</v>
      </c>
      <c r="I5" s="123" t="e">
        <f>'C завтраками| Bed and breakfast'!#REF!</f>
        <v>#REF!</v>
      </c>
      <c r="J5" s="123" t="e">
        <f>'C завтраками| Bed and breakfast'!#REF!</f>
        <v>#REF!</v>
      </c>
      <c r="K5" s="123" t="e">
        <f>'C завтраками| Bed and breakfast'!#REF!</f>
        <v>#REF!</v>
      </c>
      <c r="L5" s="123" t="e">
        <f>'C завтраками| Bed and breakfast'!#REF!</f>
        <v>#REF!</v>
      </c>
      <c r="M5" s="123" t="e">
        <f>'C завтраками| Bed and breakfast'!#REF!</f>
        <v>#REF!</v>
      </c>
      <c r="N5" s="123" t="e">
        <f>'C завтраками| Bed and breakfast'!#REF!</f>
        <v>#REF!</v>
      </c>
      <c r="O5" s="123" t="e">
        <f>'C завтраками| Bed and breakfast'!#REF!</f>
        <v>#REF!</v>
      </c>
      <c r="P5" s="123" t="e">
        <f>'C завтраками| Bed and breakfast'!#REF!</f>
        <v>#REF!</v>
      </c>
      <c r="Q5" s="123" t="e">
        <f>'C завтраками| Bed and breakfast'!#REF!</f>
        <v>#REF!</v>
      </c>
      <c r="R5" s="123" t="e">
        <f>'C завтраками| Bed and breakfast'!#REF!</f>
        <v>#REF!</v>
      </c>
      <c r="S5" s="123" t="e">
        <f>'C завтраками| Bed and breakfast'!#REF!</f>
        <v>#REF!</v>
      </c>
      <c r="T5" s="123" t="e">
        <f>'C завтраками| Bed and breakfast'!#REF!</f>
        <v>#REF!</v>
      </c>
      <c r="U5" s="123" t="e">
        <f>'C завтраками| Bed and breakfast'!#REF!</f>
        <v>#REF!</v>
      </c>
      <c r="V5" s="123" t="e">
        <f>'C завтраками| Bed and breakfast'!#REF!</f>
        <v>#REF!</v>
      </c>
      <c r="W5" s="123" t="e">
        <f>'C завтраками| Bed and breakfast'!#REF!</f>
        <v>#REF!</v>
      </c>
      <c r="X5" s="123" t="e">
        <f>'C завтраками| Bed and breakfast'!#REF!</f>
        <v>#REF!</v>
      </c>
      <c r="Y5" s="123" t="e">
        <f>'C завтраками| Bed and breakfast'!#REF!</f>
        <v>#REF!</v>
      </c>
      <c r="Z5" s="123" t="e">
        <f>'C завтраками| Bed and breakfast'!#REF!</f>
        <v>#REF!</v>
      </c>
      <c r="AA5" s="123" t="e">
        <f>'C завтраками| Bed and breakfast'!#REF!</f>
        <v>#REF!</v>
      </c>
      <c r="AB5" s="123" t="e">
        <f>'C завтраками| Bed and breakfast'!#REF!</f>
        <v>#REF!</v>
      </c>
      <c r="AC5" s="123" t="e">
        <f>'C завтраками| Bed and breakfast'!#REF!</f>
        <v>#REF!</v>
      </c>
      <c r="AD5" s="123" t="e">
        <f>'C завтраками| Bed and breakfast'!#REF!</f>
        <v>#REF!</v>
      </c>
      <c r="AE5" s="123" t="e">
        <f>'C завтраками| Bed and breakfast'!#REF!</f>
        <v>#REF!</v>
      </c>
      <c r="AF5" s="123" t="e">
        <f>'C завтраками| Bed and breakfast'!#REF!</f>
        <v>#REF!</v>
      </c>
      <c r="AG5" s="123" t="e">
        <f>'C завтраками| Bed and breakfast'!#REF!</f>
        <v>#REF!</v>
      </c>
      <c r="AH5" s="123" t="e">
        <f>'C завтраками| Bed and breakfast'!#REF!</f>
        <v>#REF!</v>
      </c>
      <c r="AI5" s="123" t="e">
        <f>'C завтраками| Bed and breakfast'!#REF!</f>
        <v>#REF!</v>
      </c>
      <c r="AJ5" s="123" t="e">
        <f>'C завтраками| Bed and breakfast'!#REF!</f>
        <v>#REF!</v>
      </c>
      <c r="AK5" s="123" t="e">
        <f>'C завтраками| Bed and breakfast'!#REF!</f>
        <v>#REF!</v>
      </c>
      <c r="AL5" s="123" t="e">
        <f>'C завтраками| Bed and breakfast'!#REF!</f>
        <v>#REF!</v>
      </c>
      <c r="AM5" s="123" t="e">
        <f>'C завтраками| Bed and breakfast'!#REF!</f>
        <v>#REF!</v>
      </c>
      <c r="AN5" s="123" t="e">
        <f>'C завтраками| Bed and breakfast'!#REF!</f>
        <v>#REF!</v>
      </c>
      <c r="AO5" s="123" t="e">
        <f>'C завтраками| Bed and breakfast'!#REF!</f>
        <v>#REF!</v>
      </c>
      <c r="AP5" s="123" t="e">
        <f>'C завтраками| Bed and breakfast'!#REF!</f>
        <v>#REF!</v>
      </c>
      <c r="AQ5" s="123" t="e">
        <f>'C завтраками| Bed and breakfast'!#REF!</f>
        <v>#REF!</v>
      </c>
      <c r="AR5" s="123" t="e">
        <f>'C завтраками| Bed and breakfast'!#REF!</f>
        <v>#REF!</v>
      </c>
      <c r="AS5" s="123" t="e">
        <f>'C завтраками| Bed and breakfast'!#REF!</f>
        <v>#REF!</v>
      </c>
      <c r="AT5" s="123" t="e">
        <f>'C завтраками| Bed and breakfast'!#REF!</f>
        <v>#REF!</v>
      </c>
      <c r="AU5" s="123" t="e">
        <f>'C завтраками| Bed and breakfast'!#REF!</f>
        <v>#REF!</v>
      </c>
      <c r="AV5" s="123" t="e">
        <f>'C завтраками| Bed and breakfast'!#REF!</f>
        <v>#REF!</v>
      </c>
      <c r="AW5" s="123" t="e">
        <f>'C завтраками| Bed and breakfast'!#REF!</f>
        <v>#REF!</v>
      </c>
      <c r="AX5" s="123" t="e">
        <f>'C завтраками| Bed and breakfast'!#REF!</f>
        <v>#REF!</v>
      </c>
      <c r="AY5" s="123" t="e">
        <f>'C завтраками| Bed and breakfast'!#REF!</f>
        <v>#REF!</v>
      </c>
      <c r="AZ5" s="123" t="e">
        <f>'C завтраками| Bed and breakfast'!#REF!</f>
        <v>#REF!</v>
      </c>
    </row>
    <row r="6" spans="1:52" s="77" customFormat="1" x14ac:dyDescent="0.2">
      <c r="A6" s="74" t="s">
        <v>136</v>
      </c>
    </row>
    <row r="7" spans="1:52" s="77" customFormat="1" x14ac:dyDescent="0.2">
      <c r="A7" s="75" t="s">
        <v>146</v>
      </c>
      <c r="B7" s="75" t="e">
        <f>'C завтраками| Bed and breakfast'!#REF!-1250</f>
        <v>#REF!</v>
      </c>
      <c r="C7" s="75" t="e">
        <f>'C завтраками| Bed and breakfast'!#REF!-1250</f>
        <v>#REF!</v>
      </c>
      <c r="D7" s="75" t="e">
        <f>'C завтраками| Bed and breakfast'!#REF!-1250</f>
        <v>#REF!</v>
      </c>
      <c r="E7" s="75" t="e">
        <f>'C завтраками| Bed and breakfast'!#REF!-1250</f>
        <v>#REF!</v>
      </c>
      <c r="F7" s="75" t="e">
        <f>'C завтраками| Bed and breakfast'!#REF!-1250</f>
        <v>#REF!</v>
      </c>
      <c r="G7" s="75" t="e">
        <f>'C завтраками| Bed and breakfast'!#REF!-1250</f>
        <v>#REF!</v>
      </c>
      <c r="H7" s="75" t="e">
        <f>'C завтраками| Bed and breakfast'!#REF!-1250</f>
        <v>#REF!</v>
      </c>
      <c r="I7" s="75" t="e">
        <f>'C завтраками| Bed and breakfast'!#REF!-1250</f>
        <v>#REF!</v>
      </c>
      <c r="J7" s="75" t="e">
        <f>'C завтраками| Bed and breakfast'!#REF!-1250</f>
        <v>#REF!</v>
      </c>
      <c r="K7" s="75" t="e">
        <f>'C завтраками| Bed and breakfast'!#REF!-1250</f>
        <v>#REF!</v>
      </c>
      <c r="L7" s="75" t="e">
        <f>'C завтраками| Bed and breakfast'!#REF!-1250</f>
        <v>#REF!</v>
      </c>
      <c r="M7" s="75" t="e">
        <f>'C завтраками| Bed and breakfast'!#REF!-1250</f>
        <v>#REF!</v>
      </c>
      <c r="N7" s="75" t="e">
        <f>'C завтраками| Bed and breakfast'!#REF!-1250</f>
        <v>#REF!</v>
      </c>
      <c r="O7" s="75" t="e">
        <f>'C завтраками| Bed and breakfast'!#REF!-1250</f>
        <v>#REF!</v>
      </c>
      <c r="P7" s="75" t="e">
        <f>'C завтраками| Bed and breakfast'!#REF!-1250</f>
        <v>#REF!</v>
      </c>
      <c r="Q7" s="75" t="e">
        <f>'C завтраками| Bed and breakfast'!#REF!-1250</f>
        <v>#REF!</v>
      </c>
      <c r="R7" s="75" t="e">
        <f>'C завтраками| Bed and breakfast'!#REF!-1250</f>
        <v>#REF!</v>
      </c>
      <c r="S7" s="75" t="e">
        <f>'C завтраками| Bed and breakfast'!#REF!-1250</f>
        <v>#REF!</v>
      </c>
      <c r="T7" s="75" t="e">
        <f>'C завтраками| Bed and breakfast'!#REF!-1250</f>
        <v>#REF!</v>
      </c>
      <c r="U7" s="75" t="e">
        <f>'C завтраками| Bed and breakfast'!#REF!-1250</f>
        <v>#REF!</v>
      </c>
      <c r="V7" s="75" t="e">
        <f>'C завтраками| Bed and breakfast'!#REF!-1250</f>
        <v>#REF!</v>
      </c>
      <c r="W7" s="75" t="e">
        <f>'C завтраками| Bed and breakfast'!#REF!-1250</f>
        <v>#REF!</v>
      </c>
      <c r="X7" s="75" t="e">
        <f>'C завтраками| Bed and breakfast'!#REF!-1250</f>
        <v>#REF!</v>
      </c>
      <c r="Y7" s="75" t="e">
        <f>'C завтраками| Bed and breakfast'!#REF!-1250</f>
        <v>#REF!</v>
      </c>
      <c r="Z7" s="75" t="e">
        <f>'C завтраками| Bed and breakfast'!#REF!-1250</f>
        <v>#REF!</v>
      </c>
      <c r="AA7" s="75" t="e">
        <f>'C завтраками| Bed and breakfast'!#REF!-1250</f>
        <v>#REF!</v>
      </c>
      <c r="AB7" s="75" t="e">
        <f>'C завтраками| Bed and breakfast'!#REF!-1250</f>
        <v>#REF!</v>
      </c>
      <c r="AC7" s="75" t="e">
        <f>'C завтраками| Bed and breakfast'!#REF!-1250</f>
        <v>#REF!</v>
      </c>
      <c r="AD7" s="75" t="e">
        <f>'C завтраками| Bed and breakfast'!#REF!-1250</f>
        <v>#REF!</v>
      </c>
      <c r="AE7" s="75" t="e">
        <f>'C завтраками| Bed and breakfast'!#REF!-1250</f>
        <v>#REF!</v>
      </c>
      <c r="AF7" s="75" t="e">
        <f>'C завтраками| Bed and breakfast'!#REF!-1250</f>
        <v>#REF!</v>
      </c>
      <c r="AG7" s="75" t="e">
        <f>'C завтраками| Bed and breakfast'!#REF!-1250</f>
        <v>#REF!</v>
      </c>
      <c r="AH7" s="75" t="e">
        <f>'C завтраками| Bed and breakfast'!#REF!-1250</f>
        <v>#REF!</v>
      </c>
      <c r="AI7" s="75" t="e">
        <f>'C завтраками| Bed and breakfast'!#REF!-1250</f>
        <v>#REF!</v>
      </c>
      <c r="AJ7" s="75" t="e">
        <f>'C завтраками| Bed and breakfast'!#REF!-1250</f>
        <v>#REF!</v>
      </c>
      <c r="AK7" s="75" t="e">
        <f>'C завтраками| Bed and breakfast'!#REF!-1250</f>
        <v>#REF!</v>
      </c>
      <c r="AL7" s="75" t="e">
        <f>'C завтраками| Bed and breakfast'!#REF!-1250</f>
        <v>#REF!</v>
      </c>
      <c r="AM7" s="75" t="e">
        <f>'C завтраками| Bed and breakfast'!#REF!-1250</f>
        <v>#REF!</v>
      </c>
      <c r="AN7" s="75" t="e">
        <f>'C завтраками| Bed and breakfast'!#REF!-1250</f>
        <v>#REF!</v>
      </c>
      <c r="AO7" s="75" t="e">
        <f>'C завтраками| Bed and breakfast'!#REF!-1250</f>
        <v>#REF!</v>
      </c>
      <c r="AP7" s="75" t="e">
        <f>'C завтраками| Bed and breakfast'!#REF!-1250</f>
        <v>#REF!</v>
      </c>
      <c r="AQ7" s="75" t="e">
        <f>'C завтраками| Bed and breakfast'!#REF!-1250</f>
        <v>#REF!</v>
      </c>
      <c r="AR7" s="75" t="e">
        <f>'C завтраками| Bed and breakfast'!#REF!-1250</f>
        <v>#REF!</v>
      </c>
      <c r="AS7" s="75" t="e">
        <f>'C завтраками| Bed and breakfast'!#REF!-1250</f>
        <v>#REF!</v>
      </c>
      <c r="AT7" s="75" t="e">
        <f>'C завтраками| Bed and breakfast'!#REF!-1250</f>
        <v>#REF!</v>
      </c>
      <c r="AU7" s="75" t="e">
        <f>'C завтраками| Bed and breakfast'!#REF!-1250</f>
        <v>#REF!</v>
      </c>
      <c r="AV7" s="75" t="e">
        <f>'C завтраками| Bed and breakfast'!#REF!-1250</f>
        <v>#REF!</v>
      </c>
      <c r="AW7" s="75" t="e">
        <f>'C завтраками| Bed and breakfast'!#REF!-1250</f>
        <v>#REF!</v>
      </c>
      <c r="AX7" s="75" t="e">
        <f>'C завтраками| Bed and breakfast'!#REF!-1250</f>
        <v>#REF!</v>
      </c>
      <c r="AY7" s="75" t="e">
        <f>'C завтраками| Bed and breakfast'!#REF!-1250</f>
        <v>#REF!</v>
      </c>
      <c r="AZ7" s="75" t="e">
        <f>'C завтраками| Bed and breakfast'!#REF!-1250</f>
        <v>#REF!</v>
      </c>
    </row>
    <row r="8" spans="1:52" s="77" customFormat="1" x14ac:dyDescent="0.2">
      <c r="A8" s="106" t="s">
        <v>147</v>
      </c>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row>
    <row r="9" spans="1:52" s="77" customFormat="1" x14ac:dyDescent="0.2">
      <c r="A9" s="75" t="s">
        <v>146</v>
      </c>
      <c r="B9" s="75" t="e">
        <f>'C завтраками| Bed and breakfast'!#REF!-1250</f>
        <v>#REF!</v>
      </c>
      <c r="C9" s="75" t="e">
        <f>'C завтраками| Bed and breakfast'!#REF!-1250</f>
        <v>#REF!</v>
      </c>
      <c r="D9" s="75" t="e">
        <f>'C завтраками| Bed and breakfast'!#REF!-1250</f>
        <v>#REF!</v>
      </c>
      <c r="E9" s="75" t="e">
        <f>'C завтраками| Bed and breakfast'!#REF!-1250</f>
        <v>#REF!</v>
      </c>
      <c r="F9" s="75" t="e">
        <f>'C завтраками| Bed and breakfast'!#REF!-1250</f>
        <v>#REF!</v>
      </c>
      <c r="G9" s="75" t="e">
        <f>'C завтраками| Bed and breakfast'!#REF!-1250</f>
        <v>#REF!</v>
      </c>
      <c r="H9" s="75" t="e">
        <f>'C завтраками| Bed and breakfast'!#REF!-1250</f>
        <v>#REF!</v>
      </c>
      <c r="I9" s="75" t="e">
        <f>'C завтраками| Bed and breakfast'!#REF!-1250</f>
        <v>#REF!</v>
      </c>
      <c r="J9" s="75" t="e">
        <f>'C завтраками| Bed and breakfast'!#REF!-1250</f>
        <v>#REF!</v>
      </c>
      <c r="K9" s="75" t="e">
        <f>'C завтраками| Bed and breakfast'!#REF!-1250</f>
        <v>#REF!</v>
      </c>
      <c r="L9" s="75" t="e">
        <f>'C завтраками| Bed and breakfast'!#REF!-1250</f>
        <v>#REF!</v>
      </c>
      <c r="M9" s="75" t="e">
        <f>'C завтраками| Bed and breakfast'!#REF!-1250</f>
        <v>#REF!</v>
      </c>
      <c r="N9" s="75" t="e">
        <f>'C завтраками| Bed and breakfast'!#REF!-1250</f>
        <v>#REF!</v>
      </c>
      <c r="O9" s="75" t="e">
        <f>'C завтраками| Bed and breakfast'!#REF!-1250</f>
        <v>#REF!</v>
      </c>
      <c r="P9" s="75" t="e">
        <f>'C завтраками| Bed and breakfast'!#REF!-1250</f>
        <v>#REF!</v>
      </c>
      <c r="Q9" s="75" t="e">
        <f>'C завтраками| Bed and breakfast'!#REF!-1250</f>
        <v>#REF!</v>
      </c>
      <c r="R9" s="75" t="e">
        <f>'C завтраками| Bed and breakfast'!#REF!-1250</f>
        <v>#REF!</v>
      </c>
      <c r="S9" s="75" t="e">
        <f>'C завтраками| Bed and breakfast'!#REF!-1250</f>
        <v>#REF!</v>
      </c>
      <c r="T9" s="75" t="e">
        <f>'C завтраками| Bed and breakfast'!#REF!-1250</f>
        <v>#REF!</v>
      </c>
      <c r="U9" s="75" t="e">
        <f>'C завтраками| Bed and breakfast'!#REF!-1250</f>
        <v>#REF!</v>
      </c>
      <c r="V9" s="75" t="e">
        <f>'C завтраками| Bed and breakfast'!#REF!-1250</f>
        <v>#REF!</v>
      </c>
      <c r="W9" s="75" t="e">
        <f>'C завтраками| Bed and breakfast'!#REF!-1250</f>
        <v>#REF!</v>
      </c>
      <c r="X9" s="75" t="e">
        <f>'C завтраками| Bed and breakfast'!#REF!-1250</f>
        <v>#REF!</v>
      </c>
      <c r="Y9" s="75" t="e">
        <f>'C завтраками| Bed and breakfast'!#REF!-1250</f>
        <v>#REF!</v>
      </c>
      <c r="Z9" s="75" t="e">
        <f>'C завтраками| Bed and breakfast'!#REF!-1250</f>
        <v>#REF!</v>
      </c>
      <c r="AA9" s="75" t="e">
        <f>'C завтраками| Bed and breakfast'!#REF!-1250</f>
        <v>#REF!</v>
      </c>
      <c r="AB9" s="75" t="e">
        <f>'C завтраками| Bed and breakfast'!#REF!-1250</f>
        <v>#REF!</v>
      </c>
      <c r="AC9" s="75" t="e">
        <f>'C завтраками| Bed and breakfast'!#REF!-1250</f>
        <v>#REF!</v>
      </c>
      <c r="AD9" s="75" t="e">
        <f>'C завтраками| Bed and breakfast'!#REF!-1250</f>
        <v>#REF!</v>
      </c>
      <c r="AE9" s="75" t="e">
        <f>'C завтраками| Bed and breakfast'!#REF!-1250</f>
        <v>#REF!</v>
      </c>
      <c r="AF9" s="75" t="e">
        <f>'C завтраками| Bed and breakfast'!#REF!-1250</f>
        <v>#REF!</v>
      </c>
      <c r="AG9" s="75" t="e">
        <f>'C завтраками| Bed and breakfast'!#REF!-1250</f>
        <v>#REF!</v>
      </c>
      <c r="AH9" s="75" t="e">
        <f>'C завтраками| Bed and breakfast'!#REF!-1250</f>
        <v>#REF!</v>
      </c>
      <c r="AI9" s="75" t="e">
        <f>'C завтраками| Bed and breakfast'!#REF!-1250</f>
        <v>#REF!</v>
      </c>
      <c r="AJ9" s="75" t="e">
        <f>'C завтраками| Bed and breakfast'!#REF!-1250</f>
        <v>#REF!</v>
      </c>
      <c r="AK9" s="75" t="e">
        <f>'C завтраками| Bed and breakfast'!#REF!-1250</f>
        <v>#REF!</v>
      </c>
      <c r="AL9" s="75" t="e">
        <f>'C завтраками| Bed and breakfast'!#REF!-1250</f>
        <v>#REF!</v>
      </c>
      <c r="AM9" s="75" t="e">
        <f>'C завтраками| Bed and breakfast'!#REF!-1250</f>
        <v>#REF!</v>
      </c>
      <c r="AN9" s="75" t="e">
        <f>'C завтраками| Bed and breakfast'!#REF!-1250</f>
        <v>#REF!</v>
      </c>
      <c r="AO9" s="75" t="e">
        <f>'C завтраками| Bed and breakfast'!#REF!-1250</f>
        <v>#REF!</v>
      </c>
      <c r="AP9" s="75" t="e">
        <f>'C завтраками| Bed and breakfast'!#REF!-1250</f>
        <v>#REF!</v>
      </c>
      <c r="AQ9" s="75" t="e">
        <f>'C завтраками| Bed and breakfast'!#REF!-1250</f>
        <v>#REF!</v>
      </c>
      <c r="AR9" s="75" t="e">
        <f>'C завтраками| Bed and breakfast'!#REF!-1250</f>
        <v>#REF!</v>
      </c>
      <c r="AS9" s="75" t="e">
        <f>'C завтраками| Bed and breakfast'!#REF!-1250</f>
        <v>#REF!</v>
      </c>
      <c r="AT9" s="75" t="e">
        <f>'C завтраками| Bed and breakfast'!#REF!-1250</f>
        <v>#REF!</v>
      </c>
      <c r="AU9" s="75" t="e">
        <f>'C завтраками| Bed and breakfast'!#REF!-1250</f>
        <v>#REF!</v>
      </c>
      <c r="AV9" s="75" t="e">
        <f>'C завтраками| Bed and breakfast'!#REF!-1250</f>
        <v>#REF!</v>
      </c>
      <c r="AW9" s="75" t="e">
        <f>'C завтраками| Bed and breakfast'!#REF!-1250</f>
        <v>#REF!</v>
      </c>
      <c r="AX9" s="75" t="e">
        <f>'C завтраками| Bed and breakfast'!#REF!-1250</f>
        <v>#REF!</v>
      </c>
      <c r="AY9" s="75" t="e">
        <f>'C завтраками| Bed and breakfast'!#REF!-1250</f>
        <v>#REF!</v>
      </c>
      <c r="AZ9" s="75" t="e">
        <f>'C завтраками| Bed and breakfast'!#REF!-1250</f>
        <v>#REF!</v>
      </c>
    </row>
    <row r="10" spans="1:52" s="77" customFormat="1" x14ac:dyDescent="0.2">
      <c r="A10" s="74" t="s">
        <v>135</v>
      </c>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row>
    <row r="11" spans="1:52" s="77" customFormat="1" x14ac:dyDescent="0.2">
      <c r="A11" s="75" t="s">
        <v>146</v>
      </c>
      <c r="B11" s="75" t="e">
        <f>'C завтраками| Bed and breakfast'!#REF!-1250</f>
        <v>#REF!</v>
      </c>
      <c r="C11" s="75" t="e">
        <f>'C завтраками| Bed and breakfast'!#REF!-1250</f>
        <v>#REF!</v>
      </c>
      <c r="D11" s="75" t="e">
        <f>'C завтраками| Bed and breakfast'!#REF!-1250</f>
        <v>#REF!</v>
      </c>
      <c r="E11" s="75" t="e">
        <f>'C завтраками| Bed and breakfast'!#REF!-1250</f>
        <v>#REF!</v>
      </c>
      <c r="F11" s="75" t="e">
        <f>'C завтраками| Bed and breakfast'!#REF!-1250</f>
        <v>#REF!</v>
      </c>
      <c r="G11" s="75" t="e">
        <f>'C завтраками| Bed and breakfast'!#REF!-1250</f>
        <v>#REF!</v>
      </c>
      <c r="H11" s="75" t="e">
        <f>'C завтраками| Bed and breakfast'!#REF!-1250</f>
        <v>#REF!</v>
      </c>
      <c r="I11" s="75" t="e">
        <f>'C завтраками| Bed and breakfast'!#REF!-1250</f>
        <v>#REF!</v>
      </c>
      <c r="J11" s="75" t="e">
        <f>'C завтраками| Bed and breakfast'!#REF!-1250</f>
        <v>#REF!</v>
      </c>
      <c r="K11" s="75" t="e">
        <f>'C завтраками| Bed and breakfast'!#REF!-1250</f>
        <v>#REF!</v>
      </c>
      <c r="L11" s="75" t="e">
        <f>'C завтраками| Bed and breakfast'!#REF!-1250</f>
        <v>#REF!</v>
      </c>
      <c r="M11" s="75" t="e">
        <f>'C завтраками| Bed and breakfast'!#REF!-1250</f>
        <v>#REF!</v>
      </c>
      <c r="N11" s="75" t="e">
        <f>'C завтраками| Bed and breakfast'!#REF!-1250</f>
        <v>#REF!</v>
      </c>
      <c r="O11" s="75" t="e">
        <f>'C завтраками| Bed and breakfast'!#REF!-1250</f>
        <v>#REF!</v>
      </c>
      <c r="P11" s="75" t="e">
        <f>'C завтраками| Bed and breakfast'!#REF!-1250</f>
        <v>#REF!</v>
      </c>
      <c r="Q11" s="75" t="e">
        <f>'C завтраками| Bed and breakfast'!#REF!-1250</f>
        <v>#REF!</v>
      </c>
      <c r="R11" s="75" t="e">
        <f>'C завтраками| Bed and breakfast'!#REF!-1250</f>
        <v>#REF!</v>
      </c>
      <c r="S11" s="75" t="e">
        <f>'C завтраками| Bed and breakfast'!#REF!-1250</f>
        <v>#REF!</v>
      </c>
      <c r="T11" s="75" t="e">
        <f>'C завтраками| Bed and breakfast'!#REF!-1250</f>
        <v>#REF!</v>
      </c>
      <c r="U11" s="75" t="e">
        <f>'C завтраками| Bed and breakfast'!#REF!-1250</f>
        <v>#REF!</v>
      </c>
      <c r="V11" s="75" t="e">
        <f>'C завтраками| Bed and breakfast'!#REF!-1250</f>
        <v>#REF!</v>
      </c>
      <c r="W11" s="75" t="e">
        <f>'C завтраками| Bed and breakfast'!#REF!-1250</f>
        <v>#REF!</v>
      </c>
      <c r="X11" s="75" t="e">
        <f>'C завтраками| Bed and breakfast'!#REF!-1250</f>
        <v>#REF!</v>
      </c>
      <c r="Y11" s="75" t="e">
        <f>'C завтраками| Bed and breakfast'!#REF!-1250</f>
        <v>#REF!</v>
      </c>
      <c r="Z11" s="75" t="e">
        <f>'C завтраками| Bed and breakfast'!#REF!-1250</f>
        <v>#REF!</v>
      </c>
      <c r="AA11" s="75" t="e">
        <f>'C завтраками| Bed and breakfast'!#REF!-1250</f>
        <v>#REF!</v>
      </c>
      <c r="AB11" s="75" t="e">
        <f>'C завтраками| Bed and breakfast'!#REF!-1250</f>
        <v>#REF!</v>
      </c>
      <c r="AC11" s="75" t="e">
        <f>'C завтраками| Bed and breakfast'!#REF!-1250</f>
        <v>#REF!</v>
      </c>
      <c r="AD11" s="75" t="e">
        <f>'C завтраками| Bed and breakfast'!#REF!-1250</f>
        <v>#REF!</v>
      </c>
      <c r="AE11" s="75" t="e">
        <f>'C завтраками| Bed and breakfast'!#REF!-1250</f>
        <v>#REF!</v>
      </c>
      <c r="AF11" s="75" t="e">
        <f>'C завтраками| Bed and breakfast'!#REF!-1250</f>
        <v>#REF!</v>
      </c>
      <c r="AG11" s="75" t="e">
        <f>'C завтраками| Bed and breakfast'!#REF!-1250</f>
        <v>#REF!</v>
      </c>
      <c r="AH11" s="75" t="e">
        <f>'C завтраками| Bed and breakfast'!#REF!-1250</f>
        <v>#REF!</v>
      </c>
      <c r="AI11" s="75" t="e">
        <f>'C завтраками| Bed and breakfast'!#REF!-1250</f>
        <v>#REF!</v>
      </c>
      <c r="AJ11" s="75" t="e">
        <f>'C завтраками| Bed and breakfast'!#REF!-1250</f>
        <v>#REF!</v>
      </c>
      <c r="AK11" s="75" t="e">
        <f>'C завтраками| Bed and breakfast'!#REF!-1250</f>
        <v>#REF!</v>
      </c>
      <c r="AL11" s="75" t="e">
        <f>'C завтраками| Bed and breakfast'!#REF!-1250</f>
        <v>#REF!</v>
      </c>
      <c r="AM11" s="75" t="e">
        <f>'C завтраками| Bed and breakfast'!#REF!-1250</f>
        <v>#REF!</v>
      </c>
      <c r="AN11" s="75" t="e">
        <f>'C завтраками| Bed and breakfast'!#REF!-1250</f>
        <v>#REF!</v>
      </c>
      <c r="AO11" s="75" t="e">
        <f>'C завтраками| Bed and breakfast'!#REF!-1250</f>
        <v>#REF!</v>
      </c>
      <c r="AP11" s="75" t="e">
        <f>'C завтраками| Bed and breakfast'!#REF!-1250</f>
        <v>#REF!</v>
      </c>
      <c r="AQ11" s="75" t="e">
        <f>'C завтраками| Bed and breakfast'!#REF!-1250</f>
        <v>#REF!</v>
      </c>
      <c r="AR11" s="75" t="e">
        <f>'C завтраками| Bed and breakfast'!#REF!-1250</f>
        <v>#REF!</v>
      </c>
      <c r="AS11" s="75" t="e">
        <f>'C завтраками| Bed and breakfast'!#REF!-1250</f>
        <v>#REF!</v>
      </c>
      <c r="AT11" s="75" t="e">
        <f>'C завтраками| Bed and breakfast'!#REF!-1250</f>
        <v>#REF!</v>
      </c>
      <c r="AU11" s="75" t="e">
        <f>'C завтраками| Bed and breakfast'!#REF!-1250</f>
        <v>#REF!</v>
      </c>
      <c r="AV11" s="75" t="e">
        <f>'C завтраками| Bed and breakfast'!#REF!-1250</f>
        <v>#REF!</v>
      </c>
      <c r="AW11" s="75" t="e">
        <f>'C завтраками| Bed and breakfast'!#REF!-1250</f>
        <v>#REF!</v>
      </c>
      <c r="AX11" s="75" t="e">
        <f>'C завтраками| Bed and breakfast'!#REF!-1250</f>
        <v>#REF!</v>
      </c>
      <c r="AY11" s="75" t="e">
        <f>'C завтраками| Bed and breakfast'!#REF!-1250</f>
        <v>#REF!</v>
      </c>
      <c r="AZ11" s="75" t="e">
        <f>'C завтраками| Bed and breakfast'!#REF!-1250</f>
        <v>#REF!</v>
      </c>
    </row>
    <row r="12" spans="1:52" s="77" customFormat="1" x14ac:dyDescent="0.2">
      <c r="A12" s="74" t="s">
        <v>137</v>
      </c>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row>
    <row r="13" spans="1:52" s="77" customFormat="1" ht="10.35" customHeight="1" x14ac:dyDescent="0.2">
      <c r="A13" s="75" t="s">
        <v>146</v>
      </c>
      <c r="B13" s="75" t="e">
        <f>'C завтраками| Bed and breakfast'!#REF!-1250</f>
        <v>#REF!</v>
      </c>
      <c r="C13" s="75" t="e">
        <f>'C завтраками| Bed and breakfast'!#REF!-1250</f>
        <v>#REF!</v>
      </c>
      <c r="D13" s="75" t="e">
        <f>'C завтраками| Bed and breakfast'!#REF!-1250</f>
        <v>#REF!</v>
      </c>
      <c r="E13" s="75" t="e">
        <f>'C завтраками| Bed and breakfast'!#REF!-1250</f>
        <v>#REF!</v>
      </c>
      <c r="F13" s="75" t="e">
        <f>'C завтраками| Bed and breakfast'!#REF!-1250</f>
        <v>#REF!</v>
      </c>
      <c r="G13" s="75" t="e">
        <f>'C завтраками| Bed and breakfast'!#REF!-1250</f>
        <v>#REF!</v>
      </c>
      <c r="H13" s="75" t="e">
        <f>'C завтраками| Bed and breakfast'!#REF!-1250</f>
        <v>#REF!</v>
      </c>
      <c r="I13" s="75" t="e">
        <f>'C завтраками| Bed and breakfast'!#REF!-1250</f>
        <v>#REF!</v>
      </c>
      <c r="J13" s="75" t="e">
        <f>'C завтраками| Bed and breakfast'!#REF!-1250</f>
        <v>#REF!</v>
      </c>
      <c r="K13" s="75" t="e">
        <f>'C завтраками| Bed and breakfast'!#REF!-1250</f>
        <v>#REF!</v>
      </c>
      <c r="L13" s="75" t="e">
        <f>'C завтраками| Bed and breakfast'!#REF!-1250</f>
        <v>#REF!</v>
      </c>
      <c r="M13" s="75" t="e">
        <f>'C завтраками| Bed and breakfast'!#REF!-1250</f>
        <v>#REF!</v>
      </c>
      <c r="N13" s="75" t="e">
        <f>'C завтраками| Bed and breakfast'!#REF!-1250</f>
        <v>#REF!</v>
      </c>
      <c r="O13" s="75" t="e">
        <f>'C завтраками| Bed and breakfast'!#REF!-1250</f>
        <v>#REF!</v>
      </c>
      <c r="P13" s="75" t="e">
        <f>'C завтраками| Bed and breakfast'!#REF!-1250</f>
        <v>#REF!</v>
      </c>
      <c r="Q13" s="75" t="e">
        <f>'C завтраками| Bed and breakfast'!#REF!-1250</f>
        <v>#REF!</v>
      </c>
      <c r="R13" s="75" t="e">
        <f>'C завтраками| Bed and breakfast'!#REF!-1250</f>
        <v>#REF!</v>
      </c>
      <c r="S13" s="75" t="e">
        <f>'C завтраками| Bed and breakfast'!#REF!-1250</f>
        <v>#REF!</v>
      </c>
      <c r="T13" s="75" t="e">
        <f>'C завтраками| Bed and breakfast'!#REF!-1250</f>
        <v>#REF!</v>
      </c>
      <c r="U13" s="75" t="e">
        <f>'C завтраками| Bed and breakfast'!#REF!-1250</f>
        <v>#REF!</v>
      </c>
      <c r="V13" s="75" t="e">
        <f>'C завтраками| Bed and breakfast'!#REF!-1250</f>
        <v>#REF!</v>
      </c>
      <c r="W13" s="75" t="e">
        <f>'C завтраками| Bed and breakfast'!#REF!-1250</f>
        <v>#REF!</v>
      </c>
      <c r="X13" s="75" t="e">
        <f>'C завтраками| Bed and breakfast'!#REF!-1250</f>
        <v>#REF!</v>
      </c>
      <c r="Y13" s="75" t="e">
        <f>'C завтраками| Bed and breakfast'!#REF!-1250</f>
        <v>#REF!</v>
      </c>
      <c r="Z13" s="75" t="e">
        <f>'C завтраками| Bed and breakfast'!#REF!-1250</f>
        <v>#REF!</v>
      </c>
      <c r="AA13" s="75" t="e">
        <f>'C завтраками| Bed and breakfast'!#REF!-1250</f>
        <v>#REF!</v>
      </c>
      <c r="AB13" s="75" t="e">
        <f>'C завтраками| Bed and breakfast'!#REF!-1250</f>
        <v>#REF!</v>
      </c>
      <c r="AC13" s="75" t="e">
        <f>'C завтраками| Bed and breakfast'!#REF!-1250</f>
        <v>#REF!</v>
      </c>
      <c r="AD13" s="75" t="e">
        <f>'C завтраками| Bed and breakfast'!#REF!-1250</f>
        <v>#REF!</v>
      </c>
      <c r="AE13" s="75" t="e">
        <f>'C завтраками| Bed and breakfast'!#REF!-1250</f>
        <v>#REF!</v>
      </c>
      <c r="AF13" s="75" t="e">
        <f>'C завтраками| Bed and breakfast'!#REF!-1250</f>
        <v>#REF!</v>
      </c>
      <c r="AG13" s="75" t="e">
        <f>'C завтраками| Bed and breakfast'!#REF!-1250</f>
        <v>#REF!</v>
      </c>
      <c r="AH13" s="75" t="e">
        <f>'C завтраками| Bed and breakfast'!#REF!-1250</f>
        <v>#REF!</v>
      </c>
      <c r="AI13" s="75" t="e">
        <f>'C завтраками| Bed and breakfast'!#REF!-1250</f>
        <v>#REF!</v>
      </c>
      <c r="AJ13" s="75" t="e">
        <f>'C завтраками| Bed and breakfast'!#REF!-1250</f>
        <v>#REF!</v>
      </c>
      <c r="AK13" s="75" t="e">
        <f>'C завтраками| Bed and breakfast'!#REF!-1250</f>
        <v>#REF!</v>
      </c>
      <c r="AL13" s="75" t="e">
        <f>'C завтраками| Bed and breakfast'!#REF!-1250</f>
        <v>#REF!</v>
      </c>
      <c r="AM13" s="75" t="e">
        <f>'C завтраками| Bed and breakfast'!#REF!-1250</f>
        <v>#REF!</v>
      </c>
      <c r="AN13" s="75" t="e">
        <f>'C завтраками| Bed and breakfast'!#REF!-1250</f>
        <v>#REF!</v>
      </c>
      <c r="AO13" s="75" t="e">
        <f>'C завтраками| Bed and breakfast'!#REF!-1250</f>
        <v>#REF!</v>
      </c>
      <c r="AP13" s="75" t="e">
        <f>'C завтраками| Bed and breakfast'!#REF!-1250</f>
        <v>#REF!</v>
      </c>
      <c r="AQ13" s="75" t="e">
        <f>'C завтраками| Bed and breakfast'!#REF!-1250</f>
        <v>#REF!</v>
      </c>
      <c r="AR13" s="75" t="e">
        <f>'C завтраками| Bed and breakfast'!#REF!-1250</f>
        <v>#REF!</v>
      </c>
      <c r="AS13" s="75" t="e">
        <f>'C завтраками| Bed and breakfast'!#REF!-1250</f>
        <v>#REF!</v>
      </c>
      <c r="AT13" s="75" t="e">
        <f>'C завтраками| Bed and breakfast'!#REF!-1250</f>
        <v>#REF!</v>
      </c>
      <c r="AU13" s="75" t="e">
        <f>'C завтраками| Bed and breakfast'!#REF!-1250</f>
        <v>#REF!</v>
      </c>
      <c r="AV13" s="75" t="e">
        <f>'C завтраками| Bed and breakfast'!#REF!-1250</f>
        <v>#REF!</v>
      </c>
      <c r="AW13" s="75" t="e">
        <f>'C завтраками| Bed and breakfast'!#REF!-1250</f>
        <v>#REF!</v>
      </c>
      <c r="AX13" s="75" t="e">
        <f>'C завтраками| Bed and breakfast'!#REF!-1250</f>
        <v>#REF!</v>
      </c>
      <c r="AY13" s="75" t="e">
        <f>'C завтраками| Bed and breakfast'!#REF!-1250</f>
        <v>#REF!</v>
      </c>
      <c r="AZ13" s="75" t="e">
        <f>'C завтраками| Bed and breakfast'!#REF!-1250</f>
        <v>#REF!</v>
      </c>
    </row>
    <row r="14" spans="1:52" s="77" customFormat="1" ht="10.35" customHeight="1" x14ac:dyDescent="0.2">
      <c r="A14" s="93"/>
      <c r="B14" s="125"/>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row>
    <row r="15" spans="1:52" s="77" customFormat="1" ht="10.35" customHeight="1" x14ac:dyDescent="0.2">
      <c r="A15" s="93"/>
      <c r="B15" s="93"/>
      <c r="C15" s="93"/>
      <c r="D15" s="93"/>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93"/>
      <c r="AY15" s="93"/>
      <c r="AZ15" s="93"/>
    </row>
    <row r="16" spans="1:52" s="77" customFormat="1" ht="19.5" customHeight="1" x14ac:dyDescent="0.2">
      <c r="A16" s="157" t="s">
        <v>163</v>
      </c>
      <c r="B16" s="194" t="e">
        <f t="shared" ref="B16:AZ17" si="0">B4</f>
        <v>#REF!</v>
      </c>
      <c r="C16" s="194" t="e">
        <f t="shared" si="0"/>
        <v>#REF!</v>
      </c>
      <c r="D16" s="194" t="e">
        <f t="shared" si="0"/>
        <v>#REF!</v>
      </c>
      <c r="E16" s="194" t="e">
        <f t="shared" si="0"/>
        <v>#REF!</v>
      </c>
      <c r="F16" s="194" t="e">
        <f t="shared" si="0"/>
        <v>#REF!</v>
      </c>
      <c r="G16" s="194" t="e">
        <f t="shared" si="0"/>
        <v>#REF!</v>
      </c>
      <c r="H16" s="194" t="e">
        <f t="shared" si="0"/>
        <v>#REF!</v>
      </c>
      <c r="I16" s="194" t="e">
        <f t="shared" si="0"/>
        <v>#REF!</v>
      </c>
      <c r="J16" s="194" t="e">
        <f t="shared" si="0"/>
        <v>#REF!</v>
      </c>
      <c r="K16" s="194" t="e">
        <f t="shared" si="0"/>
        <v>#REF!</v>
      </c>
      <c r="L16" s="194" t="e">
        <f t="shared" si="0"/>
        <v>#REF!</v>
      </c>
      <c r="M16" s="194" t="e">
        <f t="shared" si="0"/>
        <v>#REF!</v>
      </c>
      <c r="N16" s="194" t="e">
        <f t="shared" si="0"/>
        <v>#REF!</v>
      </c>
      <c r="O16" s="194" t="e">
        <f t="shared" si="0"/>
        <v>#REF!</v>
      </c>
      <c r="P16" s="194" t="e">
        <f t="shared" si="0"/>
        <v>#REF!</v>
      </c>
      <c r="Q16" s="194" t="e">
        <f t="shared" si="0"/>
        <v>#REF!</v>
      </c>
      <c r="R16" s="194" t="e">
        <f t="shared" si="0"/>
        <v>#REF!</v>
      </c>
      <c r="S16" s="194" t="e">
        <f t="shared" si="0"/>
        <v>#REF!</v>
      </c>
      <c r="T16" s="194" t="e">
        <f t="shared" si="0"/>
        <v>#REF!</v>
      </c>
      <c r="U16" s="194" t="e">
        <f t="shared" si="0"/>
        <v>#REF!</v>
      </c>
      <c r="V16" s="194" t="e">
        <f t="shared" si="0"/>
        <v>#REF!</v>
      </c>
      <c r="W16" s="194" t="e">
        <f t="shared" si="0"/>
        <v>#REF!</v>
      </c>
      <c r="X16" s="194" t="e">
        <f t="shared" si="0"/>
        <v>#REF!</v>
      </c>
      <c r="Y16" s="194" t="e">
        <f t="shared" si="0"/>
        <v>#REF!</v>
      </c>
      <c r="Z16" s="194" t="e">
        <f t="shared" si="0"/>
        <v>#REF!</v>
      </c>
      <c r="AA16" s="194" t="e">
        <f t="shared" si="0"/>
        <v>#REF!</v>
      </c>
      <c r="AB16" s="194" t="e">
        <f t="shared" si="0"/>
        <v>#REF!</v>
      </c>
      <c r="AC16" s="194" t="e">
        <f t="shared" si="0"/>
        <v>#REF!</v>
      </c>
      <c r="AD16" s="194" t="e">
        <f t="shared" si="0"/>
        <v>#REF!</v>
      </c>
      <c r="AE16" s="194" t="e">
        <f t="shared" si="0"/>
        <v>#REF!</v>
      </c>
      <c r="AF16" s="194" t="e">
        <f t="shared" si="0"/>
        <v>#REF!</v>
      </c>
      <c r="AG16" s="194" t="e">
        <f t="shared" si="0"/>
        <v>#REF!</v>
      </c>
      <c r="AH16" s="194" t="e">
        <f t="shared" si="0"/>
        <v>#REF!</v>
      </c>
      <c r="AI16" s="194" t="e">
        <f t="shared" si="0"/>
        <v>#REF!</v>
      </c>
      <c r="AJ16" s="194" t="e">
        <f t="shared" si="0"/>
        <v>#REF!</v>
      </c>
      <c r="AK16" s="194" t="e">
        <f t="shared" si="0"/>
        <v>#REF!</v>
      </c>
      <c r="AL16" s="194" t="e">
        <f t="shared" si="0"/>
        <v>#REF!</v>
      </c>
      <c r="AM16" s="194" t="e">
        <f t="shared" si="0"/>
        <v>#REF!</v>
      </c>
      <c r="AN16" s="194" t="e">
        <f t="shared" si="0"/>
        <v>#REF!</v>
      </c>
      <c r="AO16" s="194" t="e">
        <f t="shared" si="0"/>
        <v>#REF!</v>
      </c>
      <c r="AP16" s="194" t="e">
        <f t="shared" si="0"/>
        <v>#REF!</v>
      </c>
      <c r="AQ16" s="194" t="e">
        <f t="shared" si="0"/>
        <v>#REF!</v>
      </c>
      <c r="AR16" s="194" t="e">
        <f t="shared" si="0"/>
        <v>#REF!</v>
      </c>
      <c r="AS16" s="194" t="e">
        <f t="shared" si="0"/>
        <v>#REF!</v>
      </c>
      <c r="AT16" s="194" t="e">
        <f t="shared" si="0"/>
        <v>#REF!</v>
      </c>
      <c r="AU16" s="194" t="e">
        <f t="shared" si="0"/>
        <v>#REF!</v>
      </c>
      <c r="AV16" s="194" t="e">
        <f t="shared" si="0"/>
        <v>#REF!</v>
      </c>
      <c r="AW16" s="194" t="e">
        <f t="shared" si="0"/>
        <v>#REF!</v>
      </c>
      <c r="AX16" s="194" t="e">
        <f t="shared" si="0"/>
        <v>#REF!</v>
      </c>
      <c r="AY16" s="194" t="e">
        <f t="shared" si="0"/>
        <v>#REF!</v>
      </c>
      <c r="AZ16" s="194" t="e">
        <f t="shared" si="0"/>
        <v>#REF!</v>
      </c>
    </row>
    <row r="17" spans="1:52" s="77" customFormat="1" ht="27.75" customHeight="1" x14ac:dyDescent="0.2">
      <c r="A17" s="67"/>
      <c r="B17" s="194" t="e">
        <f t="shared" si="0"/>
        <v>#REF!</v>
      </c>
      <c r="C17" s="196" t="e">
        <f t="shared" si="0"/>
        <v>#REF!</v>
      </c>
      <c r="D17" s="196" t="e">
        <f t="shared" si="0"/>
        <v>#REF!</v>
      </c>
      <c r="E17" s="196" t="e">
        <f t="shared" si="0"/>
        <v>#REF!</v>
      </c>
      <c r="F17" s="196" t="e">
        <f t="shared" si="0"/>
        <v>#REF!</v>
      </c>
      <c r="G17" s="196" t="e">
        <f t="shared" si="0"/>
        <v>#REF!</v>
      </c>
      <c r="H17" s="196" t="e">
        <f t="shared" si="0"/>
        <v>#REF!</v>
      </c>
      <c r="I17" s="196" t="e">
        <f t="shared" si="0"/>
        <v>#REF!</v>
      </c>
      <c r="J17" s="196" t="e">
        <f t="shared" si="0"/>
        <v>#REF!</v>
      </c>
      <c r="K17" s="196" t="e">
        <f t="shared" si="0"/>
        <v>#REF!</v>
      </c>
      <c r="L17" s="196" t="e">
        <f t="shared" si="0"/>
        <v>#REF!</v>
      </c>
      <c r="M17" s="196" t="e">
        <f t="shared" si="0"/>
        <v>#REF!</v>
      </c>
      <c r="N17" s="196" t="e">
        <f t="shared" si="0"/>
        <v>#REF!</v>
      </c>
      <c r="O17" s="196" t="e">
        <f t="shared" si="0"/>
        <v>#REF!</v>
      </c>
      <c r="P17" s="196" t="e">
        <f t="shared" si="0"/>
        <v>#REF!</v>
      </c>
      <c r="Q17" s="196" t="e">
        <f t="shared" si="0"/>
        <v>#REF!</v>
      </c>
      <c r="R17" s="196" t="e">
        <f t="shared" si="0"/>
        <v>#REF!</v>
      </c>
      <c r="S17" s="196" t="e">
        <f t="shared" si="0"/>
        <v>#REF!</v>
      </c>
      <c r="T17" s="196" t="e">
        <f t="shared" si="0"/>
        <v>#REF!</v>
      </c>
      <c r="U17" s="196" t="e">
        <f t="shared" si="0"/>
        <v>#REF!</v>
      </c>
      <c r="V17" s="196" t="e">
        <f t="shared" si="0"/>
        <v>#REF!</v>
      </c>
      <c r="W17" s="196" t="e">
        <f t="shared" si="0"/>
        <v>#REF!</v>
      </c>
      <c r="X17" s="196" t="e">
        <f t="shared" si="0"/>
        <v>#REF!</v>
      </c>
      <c r="Y17" s="196" t="e">
        <f t="shared" si="0"/>
        <v>#REF!</v>
      </c>
      <c r="Z17" s="196" t="e">
        <f t="shared" si="0"/>
        <v>#REF!</v>
      </c>
      <c r="AA17" s="196" t="e">
        <f t="shared" si="0"/>
        <v>#REF!</v>
      </c>
      <c r="AB17" s="196" t="e">
        <f t="shared" si="0"/>
        <v>#REF!</v>
      </c>
      <c r="AC17" s="196" t="e">
        <f t="shared" si="0"/>
        <v>#REF!</v>
      </c>
      <c r="AD17" s="196" t="e">
        <f t="shared" si="0"/>
        <v>#REF!</v>
      </c>
      <c r="AE17" s="196" t="e">
        <f t="shared" si="0"/>
        <v>#REF!</v>
      </c>
      <c r="AF17" s="196" t="e">
        <f t="shared" si="0"/>
        <v>#REF!</v>
      </c>
      <c r="AG17" s="196" t="e">
        <f t="shared" si="0"/>
        <v>#REF!</v>
      </c>
      <c r="AH17" s="196" t="e">
        <f t="shared" si="0"/>
        <v>#REF!</v>
      </c>
      <c r="AI17" s="196" t="e">
        <f t="shared" si="0"/>
        <v>#REF!</v>
      </c>
      <c r="AJ17" s="196" t="e">
        <f t="shared" si="0"/>
        <v>#REF!</v>
      </c>
      <c r="AK17" s="196" t="e">
        <f t="shared" si="0"/>
        <v>#REF!</v>
      </c>
      <c r="AL17" s="196" t="e">
        <f t="shared" si="0"/>
        <v>#REF!</v>
      </c>
      <c r="AM17" s="196" t="e">
        <f t="shared" si="0"/>
        <v>#REF!</v>
      </c>
      <c r="AN17" s="196" t="e">
        <f t="shared" si="0"/>
        <v>#REF!</v>
      </c>
      <c r="AO17" s="196" t="e">
        <f t="shared" si="0"/>
        <v>#REF!</v>
      </c>
      <c r="AP17" s="196" t="e">
        <f t="shared" si="0"/>
        <v>#REF!</v>
      </c>
      <c r="AQ17" s="196" t="e">
        <f t="shared" si="0"/>
        <v>#REF!</v>
      </c>
      <c r="AR17" s="196" t="e">
        <f t="shared" si="0"/>
        <v>#REF!</v>
      </c>
      <c r="AS17" s="196" t="e">
        <f t="shared" si="0"/>
        <v>#REF!</v>
      </c>
      <c r="AT17" s="196" t="e">
        <f t="shared" si="0"/>
        <v>#REF!</v>
      </c>
      <c r="AU17" s="196" t="e">
        <f t="shared" si="0"/>
        <v>#REF!</v>
      </c>
      <c r="AV17" s="196" t="e">
        <f t="shared" si="0"/>
        <v>#REF!</v>
      </c>
      <c r="AW17" s="196" t="e">
        <f t="shared" si="0"/>
        <v>#REF!</v>
      </c>
      <c r="AX17" s="196" t="e">
        <f t="shared" si="0"/>
        <v>#REF!</v>
      </c>
      <c r="AY17" s="196" t="e">
        <f t="shared" si="0"/>
        <v>#REF!</v>
      </c>
      <c r="AZ17" s="196" t="e">
        <f t="shared" si="0"/>
        <v>#REF!</v>
      </c>
    </row>
    <row r="18" spans="1:52" s="77" customFormat="1" x14ac:dyDescent="0.2">
      <c r="A18" s="74" t="s">
        <v>136</v>
      </c>
    </row>
    <row r="19" spans="1:52" s="77" customFormat="1" x14ac:dyDescent="0.2">
      <c r="A19" s="75" t="s">
        <v>146</v>
      </c>
      <c r="B19" s="75" t="e">
        <f>ROUNDUP(B7*0.85,)+25</f>
        <v>#REF!</v>
      </c>
      <c r="C19" s="75" t="e">
        <f t="shared" ref="C19:AZ19" si="1">ROUNDUP(C7*0.85,)+25</f>
        <v>#REF!</v>
      </c>
      <c r="D19" s="75" t="e">
        <f t="shared" si="1"/>
        <v>#REF!</v>
      </c>
      <c r="E19" s="75" t="e">
        <f t="shared" si="1"/>
        <v>#REF!</v>
      </c>
      <c r="F19" s="75" t="e">
        <f t="shared" si="1"/>
        <v>#REF!</v>
      </c>
      <c r="G19" s="75" t="e">
        <f t="shared" si="1"/>
        <v>#REF!</v>
      </c>
      <c r="H19" s="75" t="e">
        <f t="shared" si="1"/>
        <v>#REF!</v>
      </c>
      <c r="I19" s="75" t="e">
        <f t="shared" si="1"/>
        <v>#REF!</v>
      </c>
      <c r="J19" s="75" t="e">
        <f t="shared" si="1"/>
        <v>#REF!</v>
      </c>
      <c r="K19" s="75" t="e">
        <f t="shared" si="1"/>
        <v>#REF!</v>
      </c>
      <c r="L19" s="75" t="e">
        <f t="shared" si="1"/>
        <v>#REF!</v>
      </c>
      <c r="M19" s="75" t="e">
        <f t="shared" si="1"/>
        <v>#REF!</v>
      </c>
      <c r="N19" s="75" t="e">
        <f t="shared" si="1"/>
        <v>#REF!</v>
      </c>
      <c r="O19" s="75" t="e">
        <f t="shared" si="1"/>
        <v>#REF!</v>
      </c>
      <c r="P19" s="75" t="e">
        <f t="shared" si="1"/>
        <v>#REF!</v>
      </c>
      <c r="Q19" s="75" t="e">
        <f t="shared" si="1"/>
        <v>#REF!</v>
      </c>
      <c r="R19" s="75" t="e">
        <f t="shared" si="1"/>
        <v>#REF!</v>
      </c>
      <c r="S19" s="75" t="e">
        <f t="shared" si="1"/>
        <v>#REF!</v>
      </c>
      <c r="T19" s="75" t="e">
        <f t="shared" si="1"/>
        <v>#REF!</v>
      </c>
      <c r="U19" s="75" t="e">
        <f t="shared" si="1"/>
        <v>#REF!</v>
      </c>
      <c r="V19" s="75" t="e">
        <f t="shared" si="1"/>
        <v>#REF!</v>
      </c>
      <c r="W19" s="75" t="e">
        <f t="shared" si="1"/>
        <v>#REF!</v>
      </c>
      <c r="X19" s="75" t="e">
        <f t="shared" si="1"/>
        <v>#REF!</v>
      </c>
      <c r="Y19" s="75" t="e">
        <f t="shared" si="1"/>
        <v>#REF!</v>
      </c>
      <c r="Z19" s="75" t="e">
        <f t="shared" si="1"/>
        <v>#REF!</v>
      </c>
      <c r="AA19" s="75" t="e">
        <f t="shared" si="1"/>
        <v>#REF!</v>
      </c>
      <c r="AB19" s="75" t="e">
        <f t="shared" si="1"/>
        <v>#REF!</v>
      </c>
      <c r="AC19" s="75" t="e">
        <f t="shared" si="1"/>
        <v>#REF!</v>
      </c>
      <c r="AD19" s="75" t="e">
        <f t="shared" si="1"/>
        <v>#REF!</v>
      </c>
      <c r="AE19" s="75" t="e">
        <f t="shared" si="1"/>
        <v>#REF!</v>
      </c>
      <c r="AF19" s="75" t="e">
        <f t="shared" si="1"/>
        <v>#REF!</v>
      </c>
      <c r="AG19" s="75" t="e">
        <f t="shared" si="1"/>
        <v>#REF!</v>
      </c>
      <c r="AH19" s="75" t="e">
        <f t="shared" si="1"/>
        <v>#REF!</v>
      </c>
      <c r="AI19" s="75" t="e">
        <f t="shared" si="1"/>
        <v>#REF!</v>
      </c>
      <c r="AJ19" s="75" t="e">
        <f t="shared" si="1"/>
        <v>#REF!</v>
      </c>
      <c r="AK19" s="75" t="e">
        <f t="shared" si="1"/>
        <v>#REF!</v>
      </c>
      <c r="AL19" s="75" t="e">
        <f t="shared" si="1"/>
        <v>#REF!</v>
      </c>
      <c r="AM19" s="75" t="e">
        <f t="shared" si="1"/>
        <v>#REF!</v>
      </c>
      <c r="AN19" s="75" t="e">
        <f t="shared" si="1"/>
        <v>#REF!</v>
      </c>
      <c r="AO19" s="75" t="e">
        <f t="shared" si="1"/>
        <v>#REF!</v>
      </c>
      <c r="AP19" s="75" t="e">
        <f t="shared" si="1"/>
        <v>#REF!</v>
      </c>
      <c r="AQ19" s="75" t="e">
        <f t="shared" si="1"/>
        <v>#REF!</v>
      </c>
      <c r="AR19" s="75" t="e">
        <f t="shared" si="1"/>
        <v>#REF!</v>
      </c>
      <c r="AS19" s="75" t="e">
        <f t="shared" si="1"/>
        <v>#REF!</v>
      </c>
      <c r="AT19" s="75" t="e">
        <f t="shared" si="1"/>
        <v>#REF!</v>
      </c>
      <c r="AU19" s="75" t="e">
        <f t="shared" si="1"/>
        <v>#REF!</v>
      </c>
      <c r="AV19" s="75" t="e">
        <f t="shared" si="1"/>
        <v>#REF!</v>
      </c>
      <c r="AW19" s="75" t="e">
        <f t="shared" si="1"/>
        <v>#REF!</v>
      </c>
      <c r="AX19" s="75" t="e">
        <f t="shared" si="1"/>
        <v>#REF!</v>
      </c>
      <c r="AY19" s="75" t="e">
        <f t="shared" si="1"/>
        <v>#REF!</v>
      </c>
      <c r="AZ19" s="75" t="e">
        <f t="shared" si="1"/>
        <v>#REF!</v>
      </c>
    </row>
    <row r="20" spans="1:52" s="77" customFormat="1" x14ac:dyDescent="0.2">
      <c r="A20" s="106" t="s">
        <v>147</v>
      </c>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row>
    <row r="21" spans="1:52" s="77" customFormat="1" x14ac:dyDescent="0.2">
      <c r="A21" s="75" t="s">
        <v>146</v>
      </c>
      <c r="B21" s="75" t="e">
        <f t="shared" ref="B21:Q25" si="2">ROUNDUP(B9*0.85,)+25</f>
        <v>#REF!</v>
      </c>
      <c r="C21" s="75" t="e">
        <f t="shared" si="2"/>
        <v>#REF!</v>
      </c>
      <c r="D21" s="75" t="e">
        <f t="shared" si="2"/>
        <v>#REF!</v>
      </c>
      <c r="E21" s="75" t="e">
        <f t="shared" si="2"/>
        <v>#REF!</v>
      </c>
      <c r="F21" s="75" t="e">
        <f t="shared" si="2"/>
        <v>#REF!</v>
      </c>
      <c r="G21" s="75" t="e">
        <f t="shared" si="2"/>
        <v>#REF!</v>
      </c>
      <c r="H21" s="75" t="e">
        <f t="shared" si="2"/>
        <v>#REF!</v>
      </c>
      <c r="I21" s="75" t="e">
        <f t="shared" si="2"/>
        <v>#REF!</v>
      </c>
      <c r="J21" s="75" t="e">
        <f t="shared" si="2"/>
        <v>#REF!</v>
      </c>
      <c r="K21" s="75" t="e">
        <f t="shared" si="2"/>
        <v>#REF!</v>
      </c>
      <c r="L21" s="75" t="e">
        <f t="shared" si="2"/>
        <v>#REF!</v>
      </c>
      <c r="M21" s="75" t="e">
        <f t="shared" si="2"/>
        <v>#REF!</v>
      </c>
      <c r="N21" s="75" t="e">
        <f t="shared" si="2"/>
        <v>#REF!</v>
      </c>
      <c r="O21" s="75" t="e">
        <f t="shared" si="2"/>
        <v>#REF!</v>
      </c>
      <c r="P21" s="75" t="e">
        <f t="shared" si="2"/>
        <v>#REF!</v>
      </c>
      <c r="Q21" s="75" t="e">
        <f t="shared" si="2"/>
        <v>#REF!</v>
      </c>
      <c r="R21" s="75" t="e">
        <f t="shared" ref="C21:AZ25" si="3">ROUNDUP(R9*0.85,)+25</f>
        <v>#REF!</v>
      </c>
      <c r="S21" s="75" t="e">
        <f t="shared" si="3"/>
        <v>#REF!</v>
      </c>
      <c r="T21" s="75" t="e">
        <f t="shared" si="3"/>
        <v>#REF!</v>
      </c>
      <c r="U21" s="75" t="e">
        <f t="shared" si="3"/>
        <v>#REF!</v>
      </c>
      <c r="V21" s="75" t="e">
        <f t="shared" si="3"/>
        <v>#REF!</v>
      </c>
      <c r="W21" s="75" t="e">
        <f t="shared" si="3"/>
        <v>#REF!</v>
      </c>
      <c r="X21" s="75" t="e">
        <f t="shared" si="3"/>
        <v>#REF!</v>
      </c>
      <c r="Y21" s="75" t="e">
        <f t="shared" si="3"/>
        <v>#REF!</v>
      </c>
      <c r="Z21" s="75" t="e">
        <f t="shared" si="3"/>
        <v>#REF!</v>
      </c>
      <c r="AA21" s="75" t="e">
        <f t="shared" si="3"/>
        <v>#REF!</v>
      </c>
      <c r="AB21" s="75" t="e">
        <f t="shared" si="3"/>
        <v>#REF!</v>
      </c>
      <c r="AC21" s="75" t="e">
        <f t="shared" si="3"/>
        <v>#REF!</v>
      </c>
      <c r="AD21" s="75" t="e">
        <f t="shared" si="3"/>
        <v>#REF!</v>
      </c>
      <c r="AE21" s="75" t="e">
        <f t="shared" si="3"/>
        <v>#REF!</v>
      </c>
      <c r="AF21" s="75" t="e">
        <f t="shared" si="3"/>
        <v>#REF!</v>
      </c>
      <c r="AG21" s="75" t="e">
        <f t="shared" si="3"/>
        <v>#REF!</v>
      </c>
      <c r="AH21" s="75" t="e">
        <f t="shared" si="3"/>
        <v>#REF!</v>
      </c>
      <c r="AI21" s="75" t="e">
        <f t="shared" si="3"/>
        <v>#REF!</v>
      </c>
      <c r="AJ21" s="75" t="e">
        <f t="shared" si="3"/>
        <v>#REF!</v>
      </c>
      <c r="AK21" s="75" t="e">
        <f t="shared" si="3"/>
        <v>#REF!</v>
      </c>
      <c r="AL21" s="75" t="e">
        <f t="shared" si="3"/>
        <v>#REF!</v>
      </c>
      <c r="AM21" s="75" t="e">
        <f t="shared" si="3"/>
        <v>#REF!</v>
      </c>
      <c r="AN21" s="75" t="e">
        <f t="shared" si="3"/>
        <v>#REF!</v>
      </c>
      <c r="AO21" s="75" t="e">
        <f t="shared" si="3"/>
        <v>#REF!</v>
      </c>
      <c r="AP21" s="75" t="e">
        <f t="shared" si="3"/>
        <v>#REF!</v>
      </c>
      <c r="AQ21" s="75" t="e">
        <f t="shared" si="3"/>
        <v>#REF!</v>
      </c>
      <c r="AR21" s="75" t="e">
        <f t="shared" si="3"/>
        <v>#REF!</v>
      </c>
      <c r="AS21" s="75" t="e">
        <f t="shared" si="3"/>
        <v>#REF!</v>
      </c>
      <c r="AT21" s="75" t="e">
        <f t="shared" si="3"/>
        <v>#REF!</v>
      </c>
      <c r="AU21" s="75" t="e">
        <f t="shared" si="3"/>
        <v>#REF!</v>
      </c>
      <c r="AV21" s="75" t="e">
        <f t="shared" si="3"/>
        <v>#REF!</v>
      </c>
      <c r="AW21" s="75" t="e">
        <f t="shared" si="3"/>
        <v>#REF!</v>
      </c>
      <c r="AX21" s="75" t="e">
        <f t="shared" si="3"/>
        <v>#REF!</v>
      </c>
      <c r="AY21" s="75" t="e">
        <f t="shared" si="3"/>
        <v>#REF!</v>
      </c>
      <c r="AZ21" s="75" t="e">
        <f t="shared" si="3"/>
        <v>#REF!</v>
      </c>
    </row>
    <row r="22" spans="1:52" s="77" customFormat="1" x14ac:dyDescent="0.2">
      <c r="A22" s="74" t="s">
        <v>135</v>
      </c>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row>
    <row r="23" spans="1:52" s="77" customFormat="1" x14ac:dyDescent="0.2">
      <c r="A23" s="75" t="s">
        <v>146</v>
      </c>
      <c r="B23" s="75" t="e">
        <f t="shared" si="2"/>
        <v>#REF!</v>
      </c>
      <c r="C23" s="75" t="e">
        <f t="shared" si="3"/>
        <v>#REF!</v>
      </c>
      <c r="D23" s="75" t="e">
        <f t="shared" si="3"/>
        <v>#REF!</v>
      </c>
      <c r="E23" s="75" t="e">
        <f t="shared" si="3"/>
        <v>#REF!</v>
      </c>
      <c r="F23" s="75" t="e">
        <f t="shared" si="3"/>
        <v>#REF!</v>
      </c>
      <c r="G23" s="75" t="e">
        <f t="shared" si="3"/>
        <v>#REF!</v>
      </c>
      <c r="H23" s="75" t="e">
        <f t="shared" si="3"/>
        <v>#REF!</v>
      </c>
      <c r="I23" s="75" t="e">
        <f t="shared" si="3"/>
        <v>#REF!</v>
      </c>
      <c r="J23" s="75" t="e">
        <f t="shared" si="3"/>
        <v>#REF!</v>
      </c>
      <c r="K23" s="75" t="e">
        <f t="shared" si="3"/>
        <v>#REF!</v>
      </c>
      <c r="L23" s="75" t="e">
        <f t="shared" si="3"/>
        <v>#REF!</v>
      </c>
      <c r="M23" s="75" t="e">
        <f t="shared" si="3"/>
        <v>#REF!</v>
      </c>
      <c r="N23" s="75" t="e">
        <f t="shared" si="3"/>
        <v>#REF!</v>
      </c>
      <c r="O23" s="75" t="e">
        <f t="shared" si="3"/>
        <v>#REF!</v>
      </c>
      <c r="P23" s="75" t="e">
        <f t="shared" si="3"/>
        <v>#REF!</v>
      </c>
      <c r="Q23" s="75" t="e">
        <f t="shared" si="3"/>
        <v>#REF!</v>
      </c>
      <c r="R23" s="75" t="e">
        <f t="shared" si="3"/>
        <v>#REF!</v>
      </c>
      <c r="S23" s="75" t="e">
        <f t="shared" si="3"/>
        <v>#REF!</v>
      </c>
      <c r="T23" s="75" t="e">
        <f t="shared" si="3"/>
        <v>#REF!</v>
      </c>
      <c r="U23" s="75" t="e">
        <f t="shared" si="3"/>
        <v>#REF!</v>
      </c>
      <c r="V23" s="75" t="e">
        <f t="shared" si="3"/>
        <v>#REF!</v>
      </c>
      <c r="W23" s="75" t="e">
        <f t="shared" si="3"/>
        <v>#REF!</v>
      </c>
      <c r="X23" s="75" t="e">
        <f t="shared" si="3"/>
        <v>#REF!</v>
      </c>
      <c r="Y23" s="75" t="e">
        <f t="shared" si="3"/>
        <v>#REF!</v>
      </c>
      <c r="Z23" s="75" t="e">
        <f t="shared" si="3"/>
        <v>#REF!</v>
      </c>
      <c r="AA23" s="75" t="e">
        <f t="shared" si="3"/>
        <v>#REF!</v>
      </c>
      <c r="AB23" s="75" t="e">
        <f t="shared" si="3"/>
        <v>#REF!</v>
      </c>
      <c r="AC23" s="75" t="e">
        <f t="shared" si="3"/>
        <v>#REF!</v>
      </c>
      <c r="AD23" s="75" t="e">
        <f t="shared" si="3"/>
        <v>#REF!</v>
      </c>
      <c r="AE23" s="75" t="e">
        <f t="shared" si="3"/>
        <v>#REF!</v>
      </c>
      <c r="AF23" s="75" t="e">
        <f t="shared" si="3"/>
        <v>#REF!</v>
      </c>
      <c r="AG23" s="75" t="e">
        <f t="shared" si="3"/>
        <v>#REF!</v>
      </c>
      <c r="AH23" s="75" t="e">
        <f t="shared" si="3"/>
        <v>#REF!</v>
      </c>
      <c r="AI23" s="75" t="e">
        <f t="shared" si="3"/>
        <v>#REF!</v>
      </c>
      <c r="AJ23" s="75" t="e">
        <f t="shared" si="3"/>
        <v>#REF!</v>
      </c>
      <c r="AK23" s="75" t="e">
        <f t="shared" si="3"/>
        <v>#REF!</v>
      </c>
      <c r="AL23" s="75" t="e">
        <f t="shared" si="3"/>
        <v>#REF!</v>
      </c>
      <c r="AM23" s="75" t="e">
        <f t="shared" si="3"/>
        <v>#REF!</v>
      </c>
      <c r="AN23" s="75" t="e">
        <f t="shared" si="3"/>
        <v>#REF!</v>
      </c>
      <c r="AO23" s="75" t="e">
        <f t="shared" si="3"/>
        <v>#REF!</v>
      </c>
      <c r="AP23" s="75" t="e">
        <f t="shared" si="3"/>
        <v>#REF!</v>
      </c>
      <c r="AQ23" s="75" t="e">
        <f t="shared" si="3"/>
        <v>#REF!</v>
      </c>
      <c r="AR23" s="75" t="e">
        <f t="shared" si="3"/>
        <v>#REF!</v>
      </c>
      <c r="AS23" s="75" t="e">
        <f t="shared" si="3"/>
        <v>#REF!</v>
      </c>
      <c r="AT23" s="75" t="e">
        <f t="shared" si="3"/>
        <v>#REF!</v>
      </c>
      <c r="AU23" s="75" t="e">
        <f t="shared" si="3"/>
        <v>#REF!</v>
      </c>
      <c r="AV23" s="75" t="e">
        <f t="shared" si="3"/>
        <v>#REF!</v>
      </c>
      <c r="AW23" s="75" t="e">
        <f t="shared" si="3"/>
        <v>#REF!</v>
      </c>
      <c r="AX23" s="75" t="e">
        <f t="shared" si="3"/>
        <v>#REF!</v>
      </c>
      <c r="AY23" s="75" t="e">
        <f t="shared" si="3"/>
        <v>#REF!</v>
      </c>
      <c r="AZ23" s="75" t="e">
        <f t="shared" si="3"/>
        <v>#REF!</v>
      </c>
    </row>
    <row r="24" spans="1:52" s="77" customFormat="1" x14ac:dyDescent="0.2">
      <c r="A24" s="74" t="s">
        <v>137</v>
      </c>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row>
    <row r="25" spans="1:52" s="77" customFormat="1" x14ac:dyDescent="0.2">
      <c r="A25" s="75" t="s">
        <v>146</v>
      </c>
      <c r="B25" s="75" t="e">
        <f t="shared" si="2"/>
        <v>#REF!</v>
      </c>
      <c r="C25" s="75" t="e">
        <f t="shared" si="3"/>
        <v>#REF!</v>
      </c>
      <c r="D25" s="75" t="e">
        <f t="shared" si="3"/>
        <v>#REF!</v>
      </c>
      <c r="E25" s="75" t="e">
        <f t="shared" si="3"/>
        <v>#REF!</v>
      </c>
      <c r="F25" s="75" t="e">
        <f t="shared" si="3"/>
        <v>#REF!</v>
      </c>
      <c r="G25" s="75" t="e">
        <f t="shared" si="3"/>
        <v>#REF!</v>
      </c>
      <c r="H25" s="75" t="e">
        <f t="shared" si="3"/>
        <v>#REF!</v>
      </c>
      <c r="I25" s="75" t="e">
        <f t="shared" si="3"/>
        <v>#REF!</v>
      </c>
      <c r="J25" s="75" t="e">
        <f t="shared" si="3"/>
        <v>#REF!</v>
      </c>
      <c r="K25" s="75" t="e">
        <f t="shared" si="3"/>
        <v>#REF!</v>
      </c>
      <c r="L25" s="75" t="e">
        <f t="shared" si="3"/>
        <v>#REF!</v>
      </c>
      <c r="M25" s="75" t="e">
        <f t="shared" si="3"/>
        <v>#REF!</v>
      </c>
      <c r="N25" s="75" t="e">
        <f t="shared" si="3"/>
        <v>#REF!</v>
      </c>
      <c r="O25" s="75" t="e">
        <f t="shared" si="3"/>
        <v>#REF!</v>
      </c>
      <c r="P25" s="75" t="e">
        <f t="shared" si="3"/>
        <v>#REF!</v>
      </c>
      <c r="Q25" s="75" t="e">
        <f t="shared" si="3"/>
        <v>#REF!</v>
      </c>
      <c r="R25" s="75" t="e">
        <f t="shared" si="3"/>
        <v>#REF!</v>
      </c>
      <c r="S25" s="75" t="e">
        <f t="shared" si="3"/>
        <v>#REF!</v>
      </c>
      <c r="T25" s="75" t="e">
        <f t="shared" si="3"/>
        <v>#REF!</v>
      </c>
      <c r="U25" s="75" t="e">
        <f t="shared" si="3"/>
        <v>#REF!</v>
      </c>
      <c r="V25" s="75" t="e">
        <f t="shared" si="3"/>
        <v>#REF!</v>
      </c>
      <c r="W25" s="75" t="e">
        <f t="shared" si="3"/>
        <v>#REF!</v>
      </c>
      <c r="X25" s="75" t="e">
        <f t="shared" si="3"/>
        <v>#REF!</v>
      </c>
      <c r="Y25" s="75" t="e">
        <f t="shared" si="3"/>
        <v>#REF!</v>
      </c>
      <c r="Z25" s="75" t="e">
        <f t="shared" si="3"/>
        <v>#REF!</v>
      </c>
      <c r="AA25" s="75" t="e">
        <f t="shared" si="3"/>
        <v>#REF!</v>
      </c>
      <c r="AB25" s="75" t="e">
        <f t="shared" si="3"/>
        <v>#REF!</v>
      </c>
      <c r="AC25" s="75" t="e">
        <f t="shared" si="3"/>
        <v>#REF!</v>
      </c>
      <c r="AD25" s="75" t="e">
        <f t="shared" si="3"/>
        <v>#REF!</v>
      </c>
      <c r="AE25" s="75" t="e">
        <f t="shared" si="3"/>
        <v>#REF!</v>
      </c>
      <c r="AF25" s="75" t="e">
        <f t="shared" si="3"/>
        <v>#REF!</v>
      </c>
      <c r="AG25" s="75" t="e">
        <f t="shared" si="3"/>
        <v>#REF!</v>
      </c>
      <c r="AH25" s="75" t="e">
        <f t="shared" si="3"/>
        <v>#REF!</v>
      </c>
      <c r="AI25" s="75" t="e">
        <f t="shared" si="3"/>
        <v>#REF!</v>
      </c>
      <c r="AJ25" s="75" t="e">
        <f t="shared" si="3"/>
        <v>#REF!</v>
      </c>
      <c r="AK25" s="75" t="e">
        <f t="shared" si="3"/>
        <v>#REF!</v>
      </c>
      <c r="AL25" s="75" t="e">
        <f t="shared" si="3"/>
        <v>#REF!</v>
      </c>
      <c r="AM25" s="75" t="e">
        <f t="shared" si="3"/>
        <v>#REF!</v>
      </c>
      <c r="AN25" s="75" t="e">
        <f t="shared" si="3"/>
        <v>#REF!</v>
      </c>
      <c r="AO25" s="75" t="e">
        <f t="shared" si="3"/>
        <v>#REF!</v>
      </c>
      <c r="AP25" s="75" t="e">
        <f t="shared" si="3"/>
        <v>#REF!</v>
      </c>
      <c r="AQ25" s="75" t="e">
        <f t="shared" si="3"/>
        <v>#REF!</v>
      </c>
      <c r="AR25" s="75" t="e">
        <f t="shared" si="3"/>
        <v>#REF!</v>
      </c>
      <c r="AS25" s="75" t="e">
        <f t="shared" si="3"/>
        <v>#REF!</v>
      </c>
      <c r="AT25" s="75" t="e">
        <f t="shared" si="3"/>
        <v>#REF!</v>
      </c>
      <c r="AU25" s="75" t="e">
        <f t="shared" si="3"/>
        <v>#REF!</v>
      </c>
      <c r="AV25" s="75" t="e">
        <f t="shared" si="3"/>
        <v>#REF!</v>
      </c>
      <c r="AW25" s="75" t="e">
        <f t="shared" si="3"/>
        <v>#REF!</v>
      </c>
      <c r="AX25" s="75" t="e">
        <f t="shared" si="3"/>
        <v>#REF!</v>
      </c>
      <c r="AY25" s="75" t="e">
        <f t="shared" si="3"/>
        <v>#REF!</v>
      </c>
      <c r="AZ25" s="75" t="e">
        <f t="shared" si="3"/>
        <v>#REF!</v>
      </c>
    </row>
    <row r="26" spans="1:52" s="77" customFormat="1" ht="12.75" thickBot="1" x14ac:dyDescent="0.25">
      <c r="A26" s="93"/>
      <c r="B26" s="346"/>
      <c r="C26" s="346"/>
      <c r="D26" s="346"/>
      <c r="E26" s="346"/>
      <c r="F26" s="346"/>
      <c r="G26" s="346"/>
      <c r="H26" s="346"/>
      <c r="I26" s="346"/>
      <c r="J26" s="346"/>
      <c r="K26" s="346"/>
      <c r="L26" s="346"/>
      <c r="M26" s="346"/>
      <c r="N26" s="346"/>
      <c r="O26" s="346"/>
      <c r="P26" s="346"/>
      <c r="Q26" s="346"/>
      <c r="R26" s="346"/>
      <c r="S26" s="346"/>
      <c r="T26" s="346"/>
      <c r="U26" s="346"/>
      <c r="V26" s="346"/>
      <c r="W26" s="346"/>
    </row>
    <row r="27" spans="1:52" ht="12.75" thickBot="1" x14ac:dyDescent="0.25">
      <c r="A27" s="162" t="s">
        <v>128</v>
      </c>
    </row>
    <row r="28" spans="1:52" ht="13.35" customHeight="1" x14ac:dyDescent="0.2">
      <c r="A28" s="92" t="s">
        <v>129</v>
      </c>
    </row>
    <row r="29" spans="1:52" ht="13.35" customHeight="1" x14ac:dyDescent="0.2">
      <c r="A29" s="92" t="s">
        <v>130</v>
      </c>
    </row>
    <row r="30" spans="1:52" ht="12.6" customHeight="1" x14ac:dyDescent="0.2">
      <c r="A30" s="108" t="s">
        <v>131</v>
      </c>
    </row>
    <row r="31" spans="1:52" ht="13.35" customHeight="1" x14ac:dyDescent="0.2">
      <c r="A31" s="204" t="s">
        <v>244</v>
      </c>
    </row>
    <row r="32" spans="1:52" ht="11.45" customHeight="1" thickBot="1" x14ac:dyDescent="0.25">
      <c r="A32" s="92"/>
    </row>
    <row r="33" spans="1:1" ht="12.75" thickBot="1" x14ac:dyDescent="0.25">
      <c r="A33" s="162" t="s">
        <v>133</v>
      </c>
    </row>
    <row r="34" spans="1:1" ht="84" x14ac:dyDescent="0.2">
      <c r="A34" s="105" t="s">
        <v>162</v>
      </c>
    </row>
    <row r="35" spans="1:1" ht="14.25" x14ac:dyDescent="0.2">
      <c r="A35" s="187"/>
    </row>
  </sheetData>
  <mergeCells count="1">
    <mergeCell ref="B26:W26"/>
  </mergeCells>
  <pageMargins left="0.7" right="0.7" top="0.75" bottom="0.75" header="0.3" footer="0.3"/>
  <pageSetup paperSize="9" orientation="portrait" horizontalDpi="4294967295" verticalDpi="4294967295"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AQ110"/>
  <sheetViews>
    <sheetView workbookViewId="0">
      <pane xSplit="4" topLeftCell="E1" activePane="topRight" state="frozen"/>
      <selection pane="topRight" activeCell="U1" sqref="U1:V1048576"/>
    </sheetView>
  </sheetViews>
  <sheetFormatPr defaultColWidth="8.7109375" defaultRowHeight="12.75" x14ac:dyDescent="0.2"/>
  <cols>
    <col min="1" max="1" width="82.5703125" style="109" customWidth="1"/>
    <col min="2" max="4" width="0" style="109" hidden="1" customWidth="1"/>
    <col min="5" max="5" width="0" style="90" hidden="1" customWidth="1"/>
    <col min="6" max="6" width="0" style="109" hidden="1" customWidth="1"/>
    <col min="7" max="7" width="0" style="90" hidden="1" customWidth="1"/>
    <col min="8" max="22" width="0" style="109" hidden="1" customWidth="1"/>
    <col min="23" max="16384" width="8.7109375" style="109"/>
  </cols>
  <sheetData>
    <row r="1" spans="1:24" x14ac:dyDescent="0.2">
      <c r="A1" s="68" t="s">
        <v>134</v>
      </c>
      <c r="E1" s="109"/>
      <c r="G1" s="109"/>
    </row>
    <row r="2" spans="1:24" x14ac:dyDescent="0.2">
      <c r="E2" s="109"/>
      <c r="G2" s="109"/>
    </row>
    <row r="3" spans="1:24" x14ac:dyDescent="0.2">
      <c r="A3" s="173" t="s">
        <v>192</v>
      </c>
      <c r="E3" s="109"/>
      <c r="G3" s="109"/>
    </row>
    <row r="4" spans="1:24" x14ac:dyDescent="0.2">
      <c r="A4" s="173" t="s">
        <v>125</v>
      </c>
      <c r="E4" s="117" t="e">
        <f>'C завтраками| Bed and breakfast'!#REF!</f>
        <v>#REF!</v>
      </c>
      <c r="F4" s="117" t="e">
        <f>'C завтраками| Bed and breakfast'!#REF!</f>
        <v>#REF!</v>
      </c>
      <c r="G4" s="117" t="e">
        <f>'C завтраками| Bed and breakfast'!#REF!</f>
        <v>#REF!</v>
      </c>
      <c r="H4" s="117" t="e">
        <f>'C завтраками| Bed and breakfast'!#REF!</f>
        <v>#REF!</v>
      </c>
      <c r="I4" s="117" t="e">
        <f>'C завтраками| Bed and breakfast'!#REF!</f>
        <v>#REF!</v>
      </c>
      <c r="J4" s="117" t="e">
        <f>'C завтраками| Bed and breakfast'!#REF!</f>
        <v>#REF!</v>
      </c>
      <c r="K4" s="117" t="e">
        <f>'C завтраками| Bed and breakfast'!#REF!</f>
        <v>#REF!</v>
      </c>
      <c r="L4" s="117" t="e">
        <f>'C завтраками| Bed and breakfast'!#REF!</f>
        <v>#REF!</v>
      </c>
      <c r="M4" s="117" t="e">
        <f>'C завтраками| Bed and breakfast'!#REF!</f>
        <v>#REF!</v>
      </c>
      <c r="N4" s="117" t="e">
        <f>'C завтраками| Bed and breakfast'!#REF!</f>
        <v>#REF!</v>
      </c>
      <c r="O4" s="117" t="e">
        <f>'C завтраками| Bed and breakfast'!#REF!</f>
        <v>#REF!</v>
      </c>
      <c r="P4" s="117" t="e">
        <f>'C завтраками| Bed and breakfast'!#REF!</f>
        <v>#REF!</v>
      </c>
      <c r="Q4" s="117" t="e">
        <f>'C завтраками| Bed and breakfast'!#REF!</f>
        <v>#REF!</v>
      </c>
      <c r="R4" s="117" t="e">
        <f>'C завтраками| Bed and breakfast'!#REF!</f>
        <v>#REF!</v>
      </c>
      <c r="S4" s="117" t="e">
        <f>'C завтраками| Bed and breakfast'!#REF!</f>
        <v>#REF!</v>
      </c>
      <c r="T4" s="117" t="e">
        <f>'C завтраками| Bed and breakfast'!#REF!</f>
        <v>#REF!</v>
      </c>
      <c r="U4" s="117" t="e">
        <f>'C завтраками| Bed and breakfast'!#REF!</f>
        <v>#REF!</v>
      </c>
      <c r="V4" s="117" t="e">
        <f>'C завтраками| Bed and breakfast'!#REF!</f>
        <v>#REF!</v>
      </c>
      <c r="W4" s="117" t="e">
        <f>'C завтраками| Bed and breakfast'!#REF!</f>
        <v>#REF!</v>
      </c>
      <c r="X4" s="117" t="e">
        <f>'C завтраками| Bed and breakfast'!#REF!</f>
        <v>#REF!</v>
      </c>
    </row>
    <row r="5" spans="1:24" x14ac:dyDescent="0.2">
      <c r="A5" s="110" t="s">
        <v>124</v>
      </c>
      <c r="B5" s="117" t="e">
        <f>'C завтраками| Bed and breakfast'!#REF!</f>
        <v>#REF!</v>
      </c>
      <c r="C5" s="117" t="e">
        <f>'C завтраками| Bed and breakfast'!#REF!</f>
        <v>#REF!</v>
      </c>
      <c r="D5" s="117" t="e">
        <f>'C завтраками| Bed and breakfast'!#REF!</f>
        <v>#REF!</v>
      </c>
      <c r="E5" s="117" t="e">
        <f>'C завтраками| Bed and breakfast'!#REF!</f>
        <v>#REF!</v>
      </c>
      <c r="F5" s="117" t="e">
        <f>'C завтраками| Bed and breakfast'!#REF!</f>
        <v>#REF!</v>
      </c>
      <c r="G5" s="117" t="e">
        <f>'C завтраками| Bed and breakfast'!#REF!</f>
        <v>#REF!</v>
      </c>
      <c r="H5" s="117" t="e">
        <f>'C завтраками| Bed and breakfast'!#REF!</f>
        <v>#REF!</v>
      </c>
      <c r="I5" s="117" t="e">
        <f>'C завтраками| Bed and breakfast'!#REF!</f>
        <v>#REF!</v>
      </c>
      <c r="J5" s="117" t="e">
        <f>'C завтраками| Bed and breakfast'!#REF!</f>
        <v>#REF!</v>
      </c>
      <c r="K5" s="117" t="e">
        <f>'C завтраками| Bed and breakfast'!#REF!</f>
        <v>#REF!</v>
      </c>
      <c r="L5" s="117" t="e">
        <f>'C завтраками| Bed and breakfast'!#REF!</f>
        <v>#REF!</v>
      </c>
      <c r="M5" s="117" t="e">
        <f>'C завтраками| Bed and breakfast'!#REF!</f>
        <v>#REF!</v>
      </c>
      <c r="N5" s="117" t="e">
        <f>'C завтраками| Bed and breakfast'!#REF!</f>
        <v>#REF!</v>
      </c>
      <c r="O5" s="117" t="e">
        <f>'C завтраками| Bed and breakfast'!#REF!</f>
        <v>#REF!</v>
      </c>
      <c r="P5" s="117" t="e">
        <f>'C завтраками| Bed and breakfast'!#REF!</f>
        <v>#REF!</v>
      </c>
      <c r="Q5" s="117" t="e">
        <f>'C завтраками| Bed and breakfast'!#REF!</f>
        <v>#REF!</v>
      </c>
      <c r="R5" s="117" t="e">
        <f>'C завтраками| Bed and breakfast'!#REF!</f>
        <v>#REF!</v>
      </c>
      <c r="S5" s="117" t="e">
        <f>'C завтраками| Bed and breakfast'!#REF!</f>
        <v>#REF!</v>
      </c>
      <c r="T5" s="117" t="e">
        <f>'C завтраками| Bed and breakfast'!#REF!</f>
        <v>#REF!</v>
      </c>
      <c r="U5" s="117" t="e">
        <f>'C завтраками| Bed and breakfast'!#REF!</f>
        <v>#REF!</v>
      </c>
      <c r="V5" s="117" t="e">
        <f>'C завтраками| Bed and breakfast'!#REF!</f>
        <v>#REF!</v>
      </c>
      <c r="W5" s="117" t="e">
        <f>'C завтраками| Bed and breakfast'!#REF!</f>
        <v>#REF!</v>
      </c>
      <c r="X5" s="117" t="e">
        <f>'C завтраками| Bed and breakfast'!#REF!</f>
        <v>#REF!</v>
      </c>
    </row>
    <row r="6" spans="1:24" x14ac:dyDescent="0.2">
      <c r="A6" s="113" t="s">
        <v>148</v>
      </c>
      <c r="E6" s="109"/>
      <c r="G6" s="109"/>
    </row>
    <row r="7" spans="1:24" ht="20.25" customHeight="1" x14ac:dyDescent="0.2">
      <c r="A7" s="115">
        <v>1</v>
      </c>
      <c r="B7" s="66" t="e">
        <f>'C завтраками| Bed and breakfast'!#REF!*0.9</f>
        <v>#REF!</v>
      </c>
      <c r="C7" s="66" t="e">
        <f>'C завтраками| Bed and breakfast'!#REF!*0.9</f>
        <v>#REF!</v>
      </c>
      <c r="D7" s="66" t="e">
        <f>'C завтраками| Bed and breakfast'!#REF!*0.9</f>
        <v>#REF!</v>
      </c>
      <c r="E7" s="66" t="e">
        <f>'C завтраками| Bed and breakfast'!#REF!*0.9</f>
        <v>#REF!</v>
      </c>
      <c r="F7" s="66" t="e">
        <f>'C завтраками| Bed and breakfast'!#REF!*0.9</f>
        <v>#REF!</v>
      </c>
      <c r="G7" s="66" t="e">
        <f>'C завтраками| Bed and breakfast'!#REF!*0.9</f>
        <v>#REF!</v>
      </c>
      <c r="H7" s="66" t="e">
        <f>'C завтраками| Bed and breakfast'!#REF!*0.9</f>
        <v>#REF!</v>
      </c>
      <c r="I7" s="66" t="e">
        <f>'C завтраками| Bed and breakfast'!#REF!*0.9</f>
        <v>#REF!</v>
      </c>
      <c r="J7" s="66" t="e">
        <f>'C завтраками| Bed and breakfast'!#REF!*0.9</f>
        <v>#REF!</v>
      </c>
      <c r="K7" s="66" t="e">
        <f>'C завтраками| Bed and breakfast'!#REF!*0.9</f>
        <v>#REF!</v>
      </c>
      <c r="L7" s="66" t="e">
        <f>'C завтраками| Bed and breakfast'!#REF!*0.9</f>
        <v>#REF!</v>
      </c>
      <c r="M7" s="66" t="e">
        <f>'C завтраками| Bed and breakfast'!#REF!*0.9</f>
        <v>#REF!</v>
      </c>
      <c r="N7" s="66" t="e">
        <f>'C завтраками| Bed and breakfast'!#REF!*0.9</f>
        <v>#REF!</v>
      </c>
      <c r="O7" s="66" t="e">
        <f>'C завтраками| Bed and breakfast'!#REF!*0.9</f>
        <v>#REF!</v>
      </c>
      <c r="P7" s="66" t="e">
        <f>'C завтраками| Bed and breakfast'!#REF!*0.9</f>
        <v>#REF!</v>
      </c>
      <c r="Q7" s="66" t="e">
        <f>'C завтраками| Bed and breakfast'!#REF!*0.9</f>
        <v>#REF!</v>
      </c>
      <c r="R7" s="66" t="e">
        <f>'C завтраками| Bed and breakfast'!#REF!*0.9</f>
        <v>#REF!</v>
      </c>
      <c r="S7" s="66" t="e">
        <f>'C завтраками| Bed and breakfast'!#REF!*0.9</f>
        <v>#REF!</v>
      </c>
      <c r="T7" s="66" t="e">
        <f>'C завтраками| Bed and breakfast'!#REF!*0.9</f>
        <v>#REF!</v>
      </c>
      <c r="U7" s="66" t="e">
        <f>'C завтраками| Bed and breakfast'!#REF!*0.9</f>
        <v>#REF!</v>
      </c>
      <c r="V7" s="66" t="e">
        <f>'C завтраками| Bed and breakfast'!#REF!*0.9</f>
        <v>#REF!</v>
      </c>
      <c r="W7" s="66" t="e">
        <f>'C завтраками| Bed and breakfast'!#REF!*0.9</f>
        <v>#REF!</v>
      </c>
      <c r="X7" s="66" t="e">
        <f>'C завтраками| Bed and breakfast'!#REF!*0.9</f>
        <v>#REF!</v>
      </c>
    </row>
    <row r="8" spans="1:24" x14ac:dyDescent="0.2">
      <c r="A8" s="115">
        <v>2</v>
      </c>
      <c r="B8" s="66" t="e">
        <f>'C завтраками| Bed and breakfast'!#REF!*0.9</f>
        <v>#REF!</v>
      </c>
      <c r="C8" s="66" t="e">
        <f>'C завтраками| Bed and breakfast'!#REF!*0.9</f>
        <v>#REF!</v>
      </c>
      <c r="D8" s="66" t="e">
        <f>'C завтраками| Bed and breakfast'!#REF!*0.9</f>
        <v>#REF!</v>
      </c>
      <c r="E8" s="66" t="e">
        <f>'C завтраками| Bed and breakfast'!#REF!*0.9</f>
        <v>#REF!</v>
      </c>
      <c r="F8" s="66" t="e">
        <f>'C завтраками| Bed and breakfast'!#REF!*0.9</f>
        <v>#REF!</v>
      </c>
      <c r="G8" s="66" t="e">
        <f>'C завтраками| Bed and breakfast'!#REF!*0.9</f>
        <v>#REF!</v>
      </c>
      <c r="H8" s="66" t="e">
        <f>'C завтраками| Bed and breakfast'!#REF!*0.9</f>
        <v>#REF!</v>
      </c>
      <c r="I8" s="66" t="e">
        <f>'C завтраками| Bed and breakfast'!#REF!*0.9</f>
        <v>#REF!</v>
      </c>
      <c r="J8" s="66" t="e">
        <f>'C завтраками| Bed and breakfast'!#REF!*0.9</f>
        <v>#REF!</v>
      </c>
      <c r="K8" s="66" t="e">
        <f>'C завтраками| Bed and breakfast'!#REF!*0.9</f>
        <v>#REF!</v>
      </c>
      <c r="L8" s="66" t="e">
        <f>'C завтраками| Bed and breakfast'!#REF!*0.9</f>
        <v>#REF!</v>
      </c>
      <c r="M8" s="66" t="e">
        <f>'C завтраками| Bed and breakfast'!#REF!*0.9</f>
        <v>#REF!</v>
      </c>
      <c r="N8" s="66" t="e">
        <f>'C завтраками| Bed and breakfast'!#REF!*0.9</f>
        <v>#REF!</v>
      </c>
      <c r="O8" s="66" t="e">
        <f>'C завтраками| Bed and breakfast'!#REF!*0.9</f>
        <v>#REF!</v>
      </c>
      <c r="P8" s="66" t="e">
        <f>'C завтраками| Bed and breakfast'!#REF!*0.9</f>
        <v>#REF!</v>
      </c>
      <c r="Q8" s="66" t="e">
        <f>'C завтраками| Bed and breakfast'!#REF!*0.9</f>
        <v>#REF!</v>
      </c>
      <c r="R8" s="66" t="e">
        <f>'C завтраками| Bed and breakfast'!#REF!*0.9</f>
        <v>#REF!</v>
      </c>
      <c r="S8" s="66" t="e">
        <f>'C завтраками| Bed and breakfast'!#REF!*0.9</f>
        <v>#REF!</v>
      </c>
      <c r="T8" s="66" t="e">
        <f>'C завтраками| Bed and breakfast'!#REF!*0.9</f>
        <v>#REF!</v>
      </c>
      <c r="U8" s="66" t="e">
        <f>'C завтраками| Bed and breakfast'!#REF!*0.9</f>
        <v>#REF!</v>
      </c>
      <c r="V8" s="66" t="e">
        <f>'C завтраками| Bed and breakfast'!#REF!*0.9</f>
        <v>#REF!</v>
      </c>
      <c r="W8" s="66" t="e">
        <f>'C завтраками| Bed and breakfast'!#REF!*0.9</f>
        <v>#REF!</v>
      </c>
      <c r="X8" s="66" t="e">
        <f>'C завтраками| Bed and breakfast'!#REF!*0.9</f>
        <v>#REF!</v>
      </c>
    </row>
    <row r="9" spans="1:24" x14ac:dyDescent="0.2">
      <c r="A9" s="115" t="s">
        <v>149</v>
      </c>
      <c r="B9" s="66"/>
      <c r="C9" s="66"/>
      <c r="D9" s="66"/>
      <c r="E9" s="66"/>
      <c r="F9" s="66"/>
      <c r="G9" s="66"/>
      <c r="H9" s="66"/>
      <c r="I9" s="66"/>
      <c r="J9" s="66"/>
      <c r="K9" s="66"/>
      <c r="L9" s="66"/>
      <c r="M9" s="66"/>
      <c r="N9" s="66"/>
      <c r="O9" s="66"/>
      <c r="P9" s="66"/>
      <c r="Q9" s="66"/>
      <c r="R9" s="66"/>
      <c r="S9" s="66"/>
      <c r="T9" s="66"/>
      <c r="U9" s="66"/>
      <c r="V9" s="66"/>
      <c r="W9" s="66"/>
      <c r="X9" s="66"/>
    </row>
    <row r="10" spans="1:24" ht="18.75" customHeight="1" x14ac:dyDescent="0.2">
      <c r="A10" s="115">
        <v>1</v>
      </c>
      <c r="B10" s="66" t="e">
        <f>'C завтраками| Bed and breakfast'!#REF!*0.9</f>
        <v>#REF!</v>
      </c>
      <c r="C10" s="66" t="e">
        <f>'C завтраками| Bed and breakfast'!#REF!*0.9</f>
        <v>#REF!</v>
      </c>
      <c r="D10" s="66" t="e">
        <f>'C завтраками| Bed and breakfast'!#REF!*0.9</f>
        <v>#REF!</v>
      </c>
      <c r="E10" s="66" t="e">
        <f>'C завтраками| Bed and breakfast'!#REF!*0.9</f>
        <v>#REF!</v>
      </c>
      <c r="F10" s="66" t="e">
        <f>'C завтраками| Bed and breakfast'!#REF!*0.9</f>
        <v>#REF!</v>
      </c>
      <c r="G10" s="66" t="e">
        <f>'C завтраками| Bed and breakfast'!#REF!*0.9</f>
        <v>#REF!</v>
      </c>
      <c r="H10" s="66" t="e">
        <f>'C завтраками| Bed and breakfast'!#REF!*0.9</f>
        <v>#REF!</v>
      </c>
      <c r="I10" s="66" t="e">
        <f>'C завтраками| Bed and breakfast'!#REF!*0.9</f>
        <v>#REF!</v>
      </c>
      <c r="J10" s="66" t="e">
        <f>'C завтраками| Bed and breakfast'!#REF!*0.9</f>
        <v>#REF!</v>
      </c>
      <c r="K10" s="66" t="e">
        <f>'C завтраками| Bed and breakfast'!#REF!*0.9</f>
        <v>#REF!</v>
      </c>
      <c r="L10" s="66" t="e">
        <f>'C завтраками| Bed and breakfast'!#REF!*0.9</f>
        <v>#REF!</v>
      </c>
      <c r="M10" s="66" t="e">
        <f>'C завтраками| Bed and breakfast'!#REF!*0.9</f>
        <v>#REF!</v>
      </c>
      <c r="N10" s="66" t="e">
        <f>'C завтраками| Bed and breakfast'!#REF!*0.9</f>
        <v>#REF!</v>
      </c>
      <c r="O10" s="66" t="e">
        <f>'C завтраками| Bed and breakfast'!#REF!*0.9</f>
        <v>#REF!</v>
      </c>
      <c r="P10" s="66" t="e">
        <f>'C завтраками| Bed and breakfast'!#REF!*0.9</f>
        <v>#REF!</v>
      </c>
      <c r="Q10" s="66" t="e">
        <f>'C завтраками| Bed and breakfast'!#REF!*0.9</f>
        <v>#REF!</v>
      </c>
      <c r="R10" s="66" t="e">
        <f>'C завтраками| Bed and breakfast'!#REF!*0.9</f>
        <v>#REF!</v>
      </c>
      <c r="S10" s="66" t="e">
        <f>'C завтраками| Bed and breakfast'!#REF!*0.9</f>
        <v>#REF!</v>
      </c>
      <c r="T10" s="66" t="e">
        <f>'C завтраками| Bed and breakfast'!#REF!*0.9</f>
        <v>#REF!</v>
      </c>
      <c r="U10" s="66" t="e">
        <f>'C завтраками| Bed and breakfast'!#REF!*0.9</f>
        <v>#REF!</v>
      </c>
      <c r="V10" s="66" t="e">
        <f>'C завтраками| Bed and breakfast'!#REF!*0.9</f>
        <v>#REF!</v>
      </c>
      <c r="W10" s="66" t="e">
        <f>'C завтраками| Bed and breakfast'!#REF!*0.9</f>
        <v>#REF!</v>
      </c>
      <c r="X10" s="66" t="e">
        <f>'C завтраками| Bed and breakfast'!#REF!*0.9</f>
        <v>#REF!</v>
      </c>
    </row>
    <row r="11" spans="1:24" x14ac:dyDescent="0.2">
      <c r="A11" s="115">
        <v>2</v>
      </c>
      <c r="B11" s="66" t="e">
        <f>'C завтраками| Bed and breakfast'!#REF!*0.9</f>
        <v>#REF!</v>
      </c>
      <c r="C11" s="66" t="e">
        <f>'C завтраками| Bed and breakfast'!#REF!*0.9</f>
        <v>#REF!</v>
      </c>
      <c r="D11" s="66" t="e">
        <f>'C завтраками| Bed and breakfast'!#REF!*0.9</f>
        <v>#REF!</v>
      </c>
      <c r="E11" s="66" t="e">
        <f>'C завтраками| Bed and breakfast'!#REF!*0.9</f>
        <v>#REF!</v>
      </c>
      <c r="F11" s="66" t="e">
        <f>'C завтраками| Bed and breakfast'!#REF!*0.9</f>
        <v>#REF!</v>
      </c>
      <c r="G11" s="66" t="e">
        <f>'C завтраками| Bed and breakfast'!#REF!*0.9</f>
        <v>#REF!</v>
      </c>
      <c r="H11" s="66" t="e">
        <f>'C завтраками| Bed and breakfast'!#REF!*0.9</f>
        <v>#REF!</v>
      </c>
      <c r="I11" s="66" t="e">
        <f>'C завтраками| Bed and breakfast'!#REF!*0.9</f>
        <v>#REF!</v>
      </c>
      <c r="J11" s="66" t="e">
        <f>'C завтраками| Bed and breakfast'!#REF!*0.9</f>
        <v>#REF!</v>
      </c>
      <c r="K11" s="66" t="e">
        <f>'C завтраками| Bed and breakfast'!#REF!*0.9</f>
        <v>#REF!</v>
      </c>
      <c r="L11" s="66" t="e">
        <f>'C завтраками| Bed and breakfast'!#REF!*0.9</f>
        <v>#REF!</v>
      </c>
      <c r="M11" s="66" t="e">
        <f>'C завтраками| Bed and breakfast'!#REF!*0.9</f>
        <v>#REF!</v>
      </c>
      <c r="N11" s="66" t="e">
        <f>'C завтраками| Bed and breakfast'!#REF!*0.9</f>
        <v>#REF!</v>
      </c>
      <c r="O11" s="66" t="e">
        <f>'C завтраками| Bed and breakfast'!#REF!*0.9</f>
        <v>#REF!</v>
      </c>
      <c r="P11" s="66" t="e">
        <f>'C завтраками| Bed and breakfast'!#REF!*0.9</f>
        <v>#REF!</v>
      </c>
      <c r="Q11" s="66" t="e">
        <f>'C завтраками| Bed and breakfast'!#REF!*0.9</f>
        <v>#REF!</v>
      </c>
      <c r="R11" s="66" t="e">
        <f>'C завтраками| Bed and breakfast'!#REF!*0.9</f>
        <v>#REF!</v>
      </c>
      <c r="S11" s="66" t="e">
        <f>'C завтраками| Bed and breakfast'!#REF!*0.9</f>
        <v>#REF!</v>
      </c>
      <c r="T11" s="66" t="e">
        <f>'C завтраками| Bed and breakfast'!#REF!*0.9</f>
        <v>#REF!</v>
      </c>
      <c r="U11" s="66" t="e">
        <f>'C завтраками| Bed and breakfast'!#REF!*0.9</f>
        <v>#REF!</v>
      </c>
      <c r="V11" s="66" t="e">
        <f>'C завтраками| Bed and breakfast'!#REF!*0.9</f>
        <v>#REF!</v>
      </c>
      <c r="W11" s="66" t="e">
        <f>'C завтраками| Bed and breakfast'!#REF!*0.9</f>
        <v>#REF!</v>
      </c>
      <c r="X11" s="66" t="e">
        <f>'C завтраками| Bed and breakfast'!#REF!*0.9</f>
        <v>#REF!</v>
      </c>
    </row>
    <row r="12" spans="1:24" x14ac:dyDescent="0.2">
      <c r="A12" s="115" t="s">
        <v>135</v>
      </c>
      <c r="B12" s="66"/>
      <c r="C12" s="66"/>
      <c r="D12" s="66"/>
      <c r="E12" s="66"/>
      <c r="F12" s="66"/>
      <c r="G12" s="66"/>
      <c r="H12" s="66"/>
      <c r="I12" s="66"/>
      <c r="J12" s="66"/>
      <c r="K12" s="66"/>
      <c r="L12" s="66"/>
      <c r="M12" s="66"/>
      <c r="N12" s="66"/>
      <c r="O12" s="66"/>
      <c r="P12" s="66"/>
      <c r="Q12" s="66"/>
      <c r="R12" s="66"/>
      <c r="S12" s="66"/>
      <c r="T12" s="66"/>
      <c r="U12" s="66"/>
      <c r="V12" s="66"/>
      <c r="W12" s="66"/>
      <c r="X12" s="66"/>
    </row>
    <row r="13" spans="1:24" ht="21.75" customHeight="1" x14ac:dyDescent="0.2">
      <c r="A13" s="115">
        <v>1</v>
      </c>
      <c r="B13" s="66" t="e">
        <f>'C завтраками| Bed and breakfast'!#REF!*0.9</f>
        <v>#REF!</v>
      </c>
      <c r="C13" s="66" t="e">
        <f>'C завтраками| Bed and breakfast'!#REF!*0.9</f>
        <v>#REF!</v>
      </c>
      <c r="D13" s="66" t="e">
        <f>'C завтраками| Bed and breakfast'!#REF!*0.9</f>
        <v>#REF!</v>
      </c>
      <c r="E13" s="66" t="e">
        <f>'C завтраками| Bed and breakfast'!#REF!*0.9</f>
        <v>#REF!</v>
      </c>
      <c r="F13" s="66" t="e">
        <f>'C завтраками| Bed and breakfast'!#REF!*0.9</f>
        <v>#REF!</v>
      </c>
      <c r="G13" s="66" t="e">
        <f>'C завтраками| Bed and breakfast'!#REF!*0.9</f>
        <v>#REF!</v>
      </c>
      <c r="H13" s="66" t="e">
        <f>'C завтраками| Bed and breakfast'!#REF!*0.9</f>
        <v>#REF!</v>
      </c>
      <c r="I13" s="66" t="e">
        <f>'C завтраками| Bed and breakfast'!#REF!*0.9</f>
        <v>#REF!</v>
      </c>
      <c r="J13" s="66" t="e">
        <f>'C завтраками| Bed and breakfast'!#REF!*0.9</f>
        <v>#REF!</v>
      </c>
      <c r="K13" s="66" t="e">
        <f>'C завтраками| Bed and breakfast'!#REF!*0.9</f>
        <v>#REF!</v>
      </c>
      <c r="L13" s="66" t="e">
        <f>'C завтраками| Bed and breakfast'!#REF!*0.9</f>
        <v>#REF!</v>
      </c>
      <c r="M13" s="66" t="e">
        <f>'C завтраками| Bed and breakfast'!#REF!*0.9</f>
        <v>#REF!</v>
      </c>
      <c r="N13" s="66" t="e">
        <f>'C завтраками| Bed and breakfast'!#REF!*0.9</f>
        <v>#REF!</v>
      </c>
      <c r="O13" s="66" t="e">
        <f>'C завтраками| Bed and breakfast'!#REF!*0.9</f>
        <v>#REF!</v>
      </c>
      <c r="P13" s="66" t="e">
        <f>'C завтраками| Bed and breakfast'!#REF!*0.9</f>
        <v>#REF!</v>
      </c>
      <c r="Q13" s="66" t="e">
        <f>'C завтраками| Bed and breakfast'!#REF!*0.9</f>
        <v>#REF!</v>
      </c>
      <c r="R13" s="66" t="e">
        <f>'C завтраками| Bed and breakfast'!#REF!*0.9</f>
        <v>#REF!</v>
      </c>
      <c r="S13" s="66" t="e">
        <f>'C завтраками| Bed and breakfast'!#REF!*0.9</f>
        <v>#REF!</v>
      </c>
      <c r="T13" s="66" t="e">
        <f>'C завтраками| Bed and breakfast'!#REF!*0.9</f>
        <v>#REF!</v>
      </c>
      <c r="U13" s="66" t="e">
        <f>'C завтраками| Bed and breakfast'!#REF!*0.9</f>
        <v>#REF!</v>
      </c>
      <c r="V13" s="66" t="e">
        <f>'C завтраками| Bed and breakfast'!#REF!*0.9</f>
        <v>#REF!</v>
      </c>
      <c r="W13" s="66" t="e">
        <f>'C завтраками| Bed and breakfast'!#REF!*0.9</f>
        <v>#REF!</v>
      </c>
      <c r="X13" s="66" t="e">
        <f>'C завтраками| Bed and breakfast'!#REF!*0.9</f>
        <v>#REF!</v>
      </c>
    </row>
    <row r="14" spans="1:24" x14ac:dyDescent="0.2">
      <c r="A14" s="115">
        <v>2</v>
      </c>
      <c r="B14" s="66" t="e">
        <f>'C завтраками| Bed and breakfast'!#REF!*0.9</f>
        <v>#REF!</v>
      </c>
      <c r="C14" s="66" t="e">
        <f>'C завтраками| Bed and breakfast'!#REF!*0.9</f>
        <v>#REF!</v>
      </c>
      <c r="D14" s="66" t="e">
        <f>'C завтраками| Bed and breakfast'!#REF!*0.9</f>
        <v>#REF!</v>
      </c>
      <c r="E14" s="66" t="e">
        <f>'C завтраками| Bed and breakfast'!#REF!*0.9</f>
        <v>#REF!</v>
      </c>
      <c r="F14" s="66" t="e">
        <f>'C завтраками| Bed and breakfast'!#REF!*0.9</f>
        <v>#REF!</v>
      </c>
      <c r="G14" s="66" t="e">
        <f>'C завтраками| Bed and breakfast'!#REF!*0.9</f>
        <v>#REF!</v>
      </c>
      <c r="H14" s="66" t="e">
        <f>'C завтраками| Bed and breakfast'!#REF!*0.9</f>
        <v>#REF!</v>
      </c>
      <c r="I14" s="66" t="e">
        <f>'C завтраками| Bed and breakfast'!#REF!*0.9</f>
        <v>#REF!</v>
      </c>
      <c r="J14" s="66" t="e">
        <f>'C завтраками| Bed and breakfast'!#REF!*0.9</f>
        <v>#REF!</v>
      </c>
      <c r="K14" s="66" t="e">
        <f>'C завтраками| Bed and breakfast'!#REF!*0.9</f>
        <v>#REF!</v>
      </c>
      <c r="L14" s="66" t="e">
        <f>'C завтраками| Bed and breakfast'!#REF!*0.9</f>
        <v>#REF!</v>
      </c>
      <c r="M14" s="66" t="e">
        <f>'C завтраками| Bed and breakfast'!#REF!*0.9</f>
        <v>#REF!</v>
      </c>
      <c r="N14" s="66" t="e">
        <f>'C завтраками| Bed and breakfast'!#REF!*0.9</f>
        <v>#REF!</v>
      </c>
      <c r="O14" s="66" t="e">
        <f>'C завтраками| Bed and breakfast'!#REF!*0.9</f>
        <v>#REF!</v>
      </c>
      <c r="P14" s="66" t="e">
        <f>'C завтраками| Bed and breakfast'!#REF!*0.9</f>
        <v>#REF!</v>
      </c>
      <c r="Q14" s="66" t="e">
        <f>'C завтраками| Bed and breakfast'!#REF!*0.9</f>
        <v>#REF!</v>
      </c>
      <c r="R14" s="66" t="e">
        <f>'C завтраками| Bed and breakfast'!#REF!*0.9</f>
        <v>#REF!</v>
      </c>
      <c r="S14" s="66" t="e">
        <f>'C завтраками| Bed and breakfast'!#REF!*0.9</f>
        <v>#REF!</v>
      </c>
      <c r="T14" s="66" t="e">
        <f>'C завтраками| Bed and breakfast'!#REF!*0.9</f>
        <v>#REF!</v>
      </c>
      <c r="U14" s="66" t="e">
        <f>'C завтраками| Bed and breakfast'!#REF!*0.9</f>
        <v>#REF!</v>
      </c>
      <c r="V14" s="66" t="e">
        <f>'C завтраками| Bed and breakfast'!#REF!*0.9</f>
        <v>#REF!</v>
      </c>
      <c r="W14" s="66" t="e">
        <f>'C завтраками| Bed and breakfast'!#REF!*0.9</f>
        <v>#REF!</v>
      </c>
      <c r="X14" s="66" t="e">
        <f>'C завтраками| Bed and breakfast'!#REF!*0.9</f>
        <v>#REF!</v>
      </c>
    </row>
    <row r="15" spans="1:24" x14ac:dyDescent="0.2">
      <c r="A15" s="114" t="s">
        <v>137</v>
      </c>
      <c r="B15" s="66"/>
      <c r="C15" s="66"/>
      <c r="D15" s="66"/>
      <c r="E15" s="66"/>
      <c r="F15" s="66"/>
      <c r="G15" s="66"/>
      <c r="H15" s="66"/>
      <c r="I15" s="66"/>
      <c r="J15" s="66"/>
      <c r="K15" s="66"/>
      <c r="L15" s="66"/>
      <c r="M15" s="66"/>
      <c r="N15" s="66"/>
      <c r="O15" s="66"/>
      <c r="P15" s="66"/>
      <c r="Q15" s="66"/>
      <c r="R15" s="66"/>
      <c r="S15" s="66"/>
      <c r="T15" s="66"/>
      <c r="U15" s="66"/>
      <c r="V15" s="66"/>
      <c r="W15" s="66"/>
      <c r="X15" s="66"/>
    </row>
    <row r="16" spans="1:24" ht="24" customHeight="1" x14ac:dyDescent="0.2">
      <c r="A16" s="115">
        <v>1</v>
      </c>
      <c r="B16" s="66" t="e">
        <f>'C завтраками| Bed and breakfast'!#REF!*0.9</f>
        <v>#REF!</v>
      </c>
      <c r="C16" s="66" t="e">
        <f>'C завтраками| Bed and breakfast'!#REF!*0.9</f>
        <v>#REF!</v>
      </c>
      <c r="D16" s="66" t="e">
        <f>'C завтраками| Bed and breakfast'!#REF!*0.9</f>
        <v>#REF!</v>
      </c>
      <c r="E16" s="66" t="e">
        <f>'C завтраками| Bed and breakfast'!#REF!*0.9</f>
        <v>#REF!</v>
      </c>
      <c r="F16" s="66" t="e">
        <f>'C завтраками| Bed and breakfast'!#REF!*0.9</f>
        <v>#REF!</v>
      </c>
      <c r="G16" s="66" t="e">
        <f>'C завтраками| Bed and breakfast'!#REF!*0.9</f>
        <v>#REF!</v>
      </c>
      <c r="H16" s="66" t="e">
        <f>'C завтраками| Bed and breakfast'!#REF!*0.9</f>
        <v>#REF!</v>
      </c>
      <c r="I16" s="66" t="e">
        <f>'C завтраками| Bed and breakfast'!#REF!*0.9</f>
        <v>#REF!</v>
      </c>
      <c r="J16" s="66" t="e">
        <f>'C завтраками| Bed and breakfast'!#REF!*0.9</f>
        <v>#REF!</v>
      </c>
      <c r="K16" s="66" t="e">
        <f>'C завтраками| Bed and breakfast'!#REF!*0.9</f>
        <v>#REF!</v>
      </c>
      <c r="L16" s="66" t="e">
        <f>'C завтраками| Bed and breakfast'!#REF!*0.9</f>
        <v>#REF!</v>
      </c>
      <c r="M16" s="66" t="e">
        <f>'C завтраками| Bed and breakfast'!#REF!*0.9</f>
        <v>#REF!</v>
      </c>
      <c r="N16" s="66" t="e">
        <f>'C завтраками| Bed and breakfast'!#REF!*0.9</f>
        <v>#REF!</v>
      </c>
      <c r="O16" s="66" t="e">
        <f>'C завтраками| Bed and breakfast'!#REF!*0.9</f>
        <v>#REF!</v>
      </c>
      <c r="P16" s="66" t="e">
        <f>'C завтраками| Bed and breakfast'!#REF!*0.9</f>
        <v>#REF!</v>
      </c>
      <c r="Q16" s="66" t="e">
        <f>'C завтраками| Bed and breakfast'!#REF!*0.9</f>
        <v>#REF!</v>
      </c>
      <c r="R16" s="66" t="e">
        <f>'C завтраками| Bed and breakfast'!#REF!*0.9</f>
        <v>#REF!</v>
      </c>
      <c r="S16" s="66" t="e">
        <f>'C завтраками| Bed and breakfast'!#REF!*0.9</f>
        <v>#REF!</v>
      </c>
      <c r="T16" s="66" t="e">
        <f>'C завтраками| Bed and breakfast'!#REF!*0.9</f>
        <v>#REF!</v>
      </c>
      <c r="U16" s="66" t="e">
        <f>'C завтраками| Bed and breakfast'!#REF!*0.9</f>
        <v>#REF!</v>
      </c>
      <c r="V16" s="66" t="e">
        <f>'C завтраками| Bed and breakfast'!#REF!*0.9</f>
        <v>#REF!</v>
      </c>
      <c r="W16" s="66" t="e">
        <f>'C завтраками| Bed and breakfast'!#REF!*0.9</f>
        <v>#REF!</v>
      </c>
      <c r="X16" s="66" t="e">
        <f>'C завтраками| Bed and breakfast'!#REF!*0.9</f>
        <v>#REF!</v>
      </c>
    </row>
    <row r="17" spans="1:24" x14ac:dyDescent="0.2">
      <c r="A17" s="115">
        <v>2</v>
      </c>
      <c r="B17" s="66" t="e">
        <f>'C завтраками| Bed and breakfast'!#REF!*0.9</f>
        <v>#REF!</v>
      </c>
      <c r="C17" s="66" t="e">
        <f>'C завтраками| Bed and breakfast'!#REF!*0.9</f>
        <v>#REF!</v>
      </c>
      <c r="D17" s="66" t="e">
        <f>'C завтраками| Bed and breakfast'!#REF!*0.9</f>
        <v>#REF!</v>
      </c>
      <c r="E17" s="66" t="e">
        <f>'C завтраками| Bed and breakfast'!#REF!*0.9</f>
        <v>#REF!</v>
      </c>
      <c r="F17" s="66" t="e">
        <f>'C завтраками| Bed and breakfast'!#REF!*0.9</f>
        <v>#REF!</v>
      </c>
      <c r="G17" s="66" t="e">
        <f>'C завтраками| Bed and breakfast'!#REF!*0.9</f>
        <v>#REF!</v>
      </c>
      <c r="H17" s="66" t="e">
        <f>'C завтраками| Bed and breakfast'!#REF!*0.9</f>
        <v>#REF!</v>
      </c>
      <c r="I17" s="66" t="e">
        <f>'C завтраками| Bed and breakfast'!#REF!*0.9</f>
        <v>#REF!</v>
      </c>
      <c r="J17" s="66" t="e">
        <f>'C завтраками| Bed and breakfast'!#REF!*0.9</f>
        <v>#REF!</v>
      </c>
      <c r="K17" s="66" t="e">
        <f>'C завтраками| Bed and breakfast'!#REF!*0.9</f>
        <v>#REF!</v>
      </c>
      <c r="L17" s="66" t="e">
        <f>'C завтраками| Bed and breakfast'!#REF!*0.9</f>
        <v>#REF!</v>
      </c>
      <c r="M17" s="66" t="e">
        <f>'C завтраками| Bed and breakfast'!#REF!*0.9</f>
        <v>#REF!</v>
      </c>
      <c r="N17" s="66" t="e">
        <f>'C завтраками| Bed and breakfast'!#REF!*0.9</f>
        <v>#REF!</v>
      </c>
      <c r="O17" s="66" t="e">
        <f>'C завтраками| Bed and breakfast'!#REF!*0.9</f>
        <v>#REF!</v>
      </c>
      <c r="P17" s="66" t="e">
        <f>'C завтраками| Bed and breakfast'!#REF!*0.9</f>
        <v>#REF!</v>
      </c>
      <c r="Q17" s="66" t="e">
        <f>'C завтраками| Bed and breakfast'!#REF!*0.9</f>
        <v>#REF!</v>
      </c>
      <c r="R17" s="66" t="e">
        <f>'C завтраками| Bed and breakfast'!#REF!*0.9</f>
        <v>#REF!</v>
      </c>
      <c r="S17" s="66" t="e">
        <f>'C завтраками| Bed and breakfast'!#REF!*0.9</f>
        <v>#REF!</v>
      </c>
      <c r="T17" s="66" t="e">
        <f>'C завтраками| Bed and breakfast'!#REF!*0.9</f>
        <v>#REF!</v>
      </c>
      <c r="U17" s="66" t="e">
        <f>'C завтраками| Bed and breakfast'!#REF!*0.9</f>
        <v>#REF!</v>
      </c>
      <c r="V17" s="66" t="e">
        <f>'C завтраками| Bed and breakfast'!#REF!*0.9</f>
        <v>#REF!</v>
      </c>
      <c r="W17" s="66" t="e">
        <f>'C завтраками| Bed and breakfast'!#REF!*0.9</f>
        <v>#REF!</v>
      </c>
      <c r="X17" s="66" t="e">
        <f>'C завтраками| Bed and breakfast'!#REF!*0.9</f>
        <v>#REF!</v>
      </c>
    </row>
    <row r="18" spans="1:24" x14ac:dyDescent="0.2">
      <c r="A18" s="86"/>
      <c r="E18" s="109"/>
      <c r="G18" s="109"/>
    </row>
    <row r="19" spans="1:24" x14ac:dyDescent="0.2">
      <c r="A19" s="164" t="s">
        <v>163</v>
      </c>
      <c r="E19" s="109"/>
      <c r="G19" s="109"/>
    </row>
    <row r="20" spans="1:24" x14ac:dyDescent="0.2">
      <c r="A20" s="86"/>
      <c r="B20" s="117" t="e">
        <f>B5</f>
        <v>#REF!</v>
      </c>
      <c r="C20" s="117" t="e">
        <f>C5</f>
        <v>#REF!</v>
      </c>
      <c r="D20" s="117" t="e">
        <f>D5</f>
        <v>#REF!</v>
      </c>
      <c r="E20" s="117" t="e">
        <f t="shared" ref="E20:J21" si="0">E4</f>
        <v>#REF!</v>
      </c>
      <c r="F20" s="117" t="e">
        <f t="shared" si="0"/>
        <v>#REF!</v>
      </c>
      <c r="G20" s="117" t="e">
        <f t="shared" si="0"/>
        <v>#REF!</v>
      </c>
      <c r="H20" s="155" t="e">
        <f t="shared" si="0"/>
        <v>#REF!</v>
      </c>
      <c r="I20" s="155" t="e">
        <f t="shared" si="0"/>
        <v>#REF!</v>
      </c>
      <c r="J20" s="167" t="e">
        <f t="shared" si="0"/>
        <v>#REF!</v>
      </c>
      <c r="K20" s="167" t="e">
        <f t="shared" ref="K20:P20" si="1">K4</f>
        <v>#REF!</v>
      </c>
      <c r="L20" s="167" t="e">
        <f t="shared" si="1"/>
        <v>#REF!</v>
      </c>
      <c r="M20" s="167" t="e">
        <f t="shared" si="1"/>
        <v>#REF!</v>
      </c>
      <c r="N20" s="167" t="e">
        <f t="shared" si="1"/>
        <v>#REF!</v>
      </c>
      <c r="O20" s="167" t="e">
        <f t="shared" si="1"/>
        <v>#REF!</v>
      </c>
      <c r="P20" s="167" t="e">
        <f t="shared" si="1"/>
        <v>#REF!</v>
      </c>
      <c r="Q20" s="167" t="e">
        <f t="shared" ref="Q20:R20" si="2">Q4</f>
        <v>#REF!</v>
      </c>
      <c r="R20" s="155" t="e">
        <f t="shared" si="2"/>
        <v>#REF!</v>
      </c>
      <c r="S20" s="155" t="e">
        <f t="shared" ref="S20:X20" si="3">S4</f>
        <v>#REF!</v>
      </c>
      <c r="T20" s="155" t="e">
        <f t="shared" si="3"/>
        <v>#REF!</v>
      </c>
      <c r="U20" s="167" t="e">
        <f t="shared" si="3"/>
        <v>#REF!</v>
      </c>
      <c r="V20" s="167" t="e">
        <f t="shared" si="3"/>
        <v>#REF!</v>
      </c>
      <c r="W20" s="167" t="e">
        <f t="shared" si="3"/>
        <v>#REF!</v>
      </c>
      <c r="X20" s="167" t="e">
        <f t="shared" si="3"/>
        <v>#REF!</v>
      </c>
    </row>
    <row r="21" spans="1:24" x14ac:dyDescent="0.2">
      <c r="A21" s="112" t="s">
        <v>124</v>
      </c>
      <c r="B21" s="118"/>
      <c r="C21" s="118"/>
      <c r="D21" s="118"/>
      <c r="E21" s="117" t="e">
        <f t="shared" si="0"/>
        <v>#REF!</v>
      </c>
      <c r="F21" s="117" t="e">
        <f t="shared" si="0"/>
        <v>#REF!</v>
      </c>
      <c r="G21" s="117" t="e">
        <f t="shared" si="0"/>
        <v>#REF!</v>
      </c>
      <c r="H21" s="155" t="e">
        <f t="shared" si="0"/>
        <v>#REF!</v>
      </c>
      <c r="I21" s="155" t="e">
        <f t="shared" si="0"/>
        <v>#REF!</v>
      </c>
      <c r="J21" s="167" t="e">
        <f t="shared" si="0"/>
        <v>#REF!</v>
      </c>
      <c r="K21" s="167" t="e">
        <f t="shared" ref="K21:P21" si="4">K5</f>
        <v>#REF!</v>
      </c>
      <c r="L21" s="167" t="e">
        <f t="shared" si="4"/>
        <v>#REF!</v>
      </c>
      <c r="M21" s="167" t="e">
        <f t="shared" si="4"/>
        <v>#REF!</v>
      </c>
      <c r="N21" s="167" t="e">
        <f t="shared" si="4"/>
        <v>#REF!</v>
      </c>
      <c r="O21" s="167" t="e">
        <f t="shared" si="4"/>
        <v>#REF!</v>
      </c>
      <c r="P21" s="167" t="e">
        <f t="shared" si="4"/>
        <v>#REF!</v>
      </c>
      <c r="Q21" s="167" t="e">
        <f t="shared" ref="Q21:R21" si="5">Q5</f>
        <v>#REF!</v>
      </c>
      <c r="R21" s="155" t="e">
        <f t="shared" si="5"/>
        <v>#REF!</v>
      </c>
      <c r="S21" s="155" t="e">
        <f t="shared" ref="S21:X21" si="6">S5</f>
        <v>#REF!</v>
      </c>
      <c r="T21" s="155" t="e">
        <f t="shared" si="6"/>
        <v>#REF!</v>
      </c>
      <c r="U21" s="167" t="e">
        <f t="shared" si="6"/>
        <v>#REF!</v>
      </c>
      <c r="V21" s="167" t="e">
        <f t="shared" si="6"/>
        <v>#REF!</v>
      </c>
      <c r="W21" s="167" t="e">
        <f t="shared" si="6"/>
        <v>#REF!</v>
      </c>
      <c r="X21" s="167" t="e">
        <f t="shared" si="6"/>
        <v>#REF!</v>
      </c>
    </row>
    <row r="22" spans="1:24" x14ac:dyDescent="0.2">
      <c r="A22" s="113" t="s">
        <v>148</v>
      </c>
      <c r="B22" s="118"/>
      <c r="C22" s="118"/>
      <c r="D22" s="118"/>
      <c r="E22" s="118"/>
      <c r="F22" s="118"/>
      <c r="G22" s="118"/>
      <c r="H22" s="118"/>
      <c r="I22" s="118"/>
      <c r="J22" s="118"/>
      <c r="K22" s="118"/>
      <c r="L22" s="118"/>
      <c r="M22" s="118"/>
      <c r="N22" s="118"/>
      <c r="O22" s="118"/>
      <c r="P22" s="118"/>
      <c r="Q22" s="118"/>
      <c r="R22" s="118"/>
      <c r="S22" s="118"/>
      <c r="T22" s="118"/>
      <c r="U22" s="118"/>
      <c r="V22" s="118"/>
      <c r="W22" s="118"/>
      <c r="X22" s="118"/>
    </row>
    <row r="23" spans="1:24" x14ac:dyDescent="0.2">
      <c r="A23" s="115">
        <v>1</v>
      </c>
      <c r="B23" s="119" t="e">
        <f t="shared" ref="B23:D24" si="7">B7*0.87</f>
        <v>#REF!</v>
      </c>
      <c r="C23" s="119" t="e">
        <f t="shared" si="7"/>
        <v>#REF!</v>
      </c>
      <c r="D23" s="119" t="e">
        <f t="shared" si="7"/>
        <v>#REF!</v>
      </c>
      <c r="E23" s="119" t="e">
        <f t="shared" ref="E23:J23" si="8">ROUNDUP(E7*0.9,)</f>
        <v>#REF!</v>
      </c>
      <c r="F23" s="119" t="e">
        <f t="shared" si="8"/>
        <v>#REF!</v>
      </c>
      <c r="G23" s="119" t="e">
        <f t="shared" si="8"/>
        <v>#REF!</v>
      </c>
      <c r="H23" s="119" t="e">
        <f t="shared" si="8"/>
        <v>#REF!</v>
      </c>
      <c r="I23" s="119" t="e">
        <f t="shared" si="8"/>
        <v>#REF!</v>
      </c>
      <c r="J23" s="119" t="e">
        <f t="shared" si="8"/>
        <v>#REF!</v>
      </c>
      <c r="K23" s="119" t="e">
        <f t="shared" ref="K23:P23" si="9">ROUNDUP(K7*0.9,)</f>
        <v>#REF!</v>
      </c>
      <c r="L23" s="119" t="e">
        <f t="shared" si="9"/>
        <v>#REF!</v>
      </c>
      <c r="M23" s="119" t="e">
        <f t="shared" si="9"/>
        <v>#REF!</v>
      </c>
      <c r="N23" s="119" t="e">
        <f t="shared" si="9"/>
        <v>#REF!</v>
      </c>
      <c r="O23" s="119" t="e">
        <f t="shared" si="9"/>
        <v>#REF!</v>
      </c>
      <c r="P23" s="119" t="e">
        <f t="shared" si="9"/>
        <v>#REF!</v>
      </c>
      <c r="Q23" s="119" t="e">
        <f t="shared" ref="Q23:R23" si="10">ROUNDUP(Q7*0.9,)</f>
        <v>#REF!</v>
      </c>
      <c r="R23" s="119" t="e">
        <f t="shared" si="10"/>
        <v>#REF!</v>
      </c>
      <c r="S23" s="119" t="e">
        <f t="shared" ref="S23:X23" si="11">ROUNDUP(S7*0.9,)</f>
        <v>#REF!</v>
      </c>
      <c r="T23" s="119" t="e">
        <f t="shared" si="11"/>
        <v>#REF!</v>
      </c>
      <c r="U23" s="119" t="e">
        <f t="shared" si="11"/>
        <v>#REF!</v>
      </c>
      <c r="V23" s="119" t="e">
        <f t="shared" si="11"/>
        <v>#REF!</v>
      </c>
      <c r="W23" s="119" t="e">
        <f t="shared" si="11"/>
        <v>#REF!</v>
      </c>
      <c r="X23" s="119" t="e">
        <f t="shared" si="11"/>
        <v>#REF!</v>
      </c>
    </row>
    <row r="24" spans="1:24" x14ac:dyDescent="0.2">
      <c r="A24" s="115">
        <v>2</v>
      </c>
      <c r="B24" s="119" t="e">
        <f t="shared" si="7"/>
        <v>#REF!</v>
      </c>
      <c r="C24" s="119" t="e">
        <f t="shared" si="7"/>
        <v>#REF!</v>
      </c>
      <c r="D24" s="119" t="e">
        <f t="shared" si="7"/>
        <v>#REF!</v>
      </c>
      <c r="E24" s="119" t="e">
        <f t="shared" ref="E24:H33" si="12">ROUNDUP(E8*0.9,)</f>
        <v>#REF!</v>
      </c>
      <c r="F24" s="119" t="e">
        <f t="shared" si="12"/>
        <v>#REF!</v>
      </c>
      <c r="G24" s="119" t="e">
        <f t="shared" si="12"/>
        <v>#REF!</v>
      </c>
      <c r="H24" s="119" t="e">
        <f t="shared" si="12"/>
        <v>#REF!</v>
      </c>
      <c r="I24" s="119" t="e">
        <f>ROUNDUP(I8*0.9,)</f>
        <v>#REF!</v>
      </c>
      <c r="J24" s="119" t="e">
        <f>ROUNDUP(J8*0.9,)</f>
        <v>#REF!</v>
      </c>
      <c r="K24" s="119" t="e">
        <f t="shared" ref="K24:P24" si="13">ROUNDUP(K8*0.9,)</f>
        <v>#REF!</v>
      </c>
      <c r="L24" s="119" t="e">
        <f t="shared" si="13"/>
        <v>#REF!</v>
      </c>
      <c r="M24" s="119" t="e">
        <f t="shared" si="13"/>
        <v>#REF!</v>
      </c>
      <c r="N24" s="119" t="e">
        <f t="shared" si="13"/>
        <v>#REF!</v>
      </c>
      <c r="O24" s="119" t="e">
        <f t="shared" si="13"/>
        <v>#REF!</v>
      </c>
      <c r="P24" s="119" t="e">
        <f t="shared" si="13"/>
        <v>#REF!</v>
      </c>
      <c r="Q24" s="119" t="e">
        <f t="shared" ref="Q24:R24" si="14">ROUNDUP(Q8*0.9,)</f>
        <v>#REF!</v>
      </c>
      <c r="R24" s="119" t="e">
        <f t="shared" si="14"/>
        <v>#REF!</v>
      </c>
      <c r="S24" s="119" t="e">
        <f t="shared" ref="S24:X24" si="15">ROUNDUP(S8*0.9,)</f>
        <v>#REF!</v>
      </c>
      <c r="T24" s="119" t="e">
        <f t="shared" si="15"/>
        <v>#REF!</v>
      </c>
      <c r="U24" s="119" t="e">
        <f t="shared" si="15"/>
        <v>#REF!</v>
      </c>
      <c r="V24" s="119" t="e">
        <f t="shared" si="15"/>
        <v>#REF!</v>
      </c>
      <c r="W24" s="119" t="e">
        <f t="shared" si="15"/>
        <v>#REF!</v>
      </c>
      <c r="X24" s="119" t="e">
        <f t="shared" si="15"/>
        <v>#REF!</v>
      </c>
    </row>
    <row r="25" spans="1:24" x14ac:dyDescent="0.2">
      <c r="A25" s="115" t="s">
        <v>149</v>
      </c>
      <c r="B25" s="119"/>
      <c r="C25" s="119"/>
      <c r="D25" s="119"/>
      <c r="E25" s="119"/>
      <c r="F25" s="119"/>
      <c r="G25" s="119"/>
      <c r="H25" s="119"/>
      <c r="I25" s="119"/>
      <c r="J25" s="119"/>
      <c r="K25" s="119"/>
      <c r="L25" s="119"/>
      <c r="M25" s="119"/>
      <c r="N25" s="119"/>
      <c r="O25" s="119"/>
      <c r="P25" s="119"/>
      <c r="Q25" s="119"/>
      <c r="R25" s="119"/>
      <c r="S25" s="119"/>
      <c r="T25" s="119"/>
      <c r="U25" s="119"/>
      <c r="V25" s="119"/>
      <c r="W25" s="119"/>
      <c r="X25" s="119"/>
    </row>
    <row r="26" spans="1:24" x14ac:dyDescent="0.2">
      <c r="A26" s="115">
        <v>1</v>
      </c>
      <c r="B26" s="119" t="e">
        <f t="shared" ref="B26:D27" si="16">B10*0.87</f>
        <v>#REF!</v>
      </c>
      <c r="C26" s="119" t="e">
        <f t="shared" si="16"/>
        <v>#REF!</v>
      </c>
      <c r="D26" s="119" t="e">
        <f t="shared" si="16"/>
        <v>#REF!</v>
      </c>
      <c r="E26" s="119" t="e">
        <f t="shared" si="12"/>
        <v>#REF!</v>
      </c>
      <c r="F26" s="119" t="e">
        <f t="shared" si="12"/>
        <v>#REF!</v>
      </c>
      <c r="G26" s="119" t="e">
        <f t="shared" si="12"/>
        <v>#REF!</v>
      </c>
      <c r="H26" s="119" t="e">
        <f t="shared" si="12"/>
        <v>#REF!</v>
      </c>
      <c r="I26" s="119" t="e">
        <f>ROUNDUP(I10*0.9,)</f>
        <v>#REF!</v>
      </c>
      <c r="J26" s="119" t="e">
        <f>ROUNDUP(J10*0.9,)</f>
        <v>#REF!</v>
      </c>
      <c r="K26" s="119" t="e">
        <f t="shared" ref="K26:P26" si="17">ROUNDUP(K10*0.9,)</f>
        <v>#REF!</v>
      </c>
      <c r="L26" s="119" t="e">
        <f t="shared" si="17"/>
        <v>#REF!</v>
      </c>
      <c r="M26" s="119" t="e">
        <f t="shared" si="17"/>
        <v>#REF!</v>
      </c>
      <c r="N26" s="119" t="e">
        <f t="shared" si="17"/>
        <v>#REF!</v>
      </c>
      <c r="O26" s="119" t="e">
        <f t="shared" si="17"/>
        <v>#REF!</v>
      </c>
      <c r="P26" s="119" t="e">
        <f t="shared" si="17"/>
        <v>#REF!</v>
      </c>
      <c r="Q26" s="119" t="e">
        <f t="shared" ref="Q26:R26" si="18">ROUNDUP(Q10*0.9,)</f>
        <v>#REF!</v>
      </c>
      <c r="R26" s="119" t="e">
        <f t="shared" si="18"/>
        <v>#REF!</v>
      </c>
      <c r="S26" s="119" t="e">
        <f t="shared" ref="S26:X26" si="19">ROUNDUP(S10*0.9,)</f>
        <v>#REF!</v>
      </c>
      <c r="T26" s="119" t="e">
        <f t="shared" si="19"/>
        <v>#REF!</v>
      </c>
      <c r="U26" s="119" t="e">
        <f t="shared" si="19"/>
        <v>#REF!</v>
      </c>
      <c r="V26" s="119" t="e">
        <f t="shared" si="19"/>
        <v>#REF!</v>
      </c>
      <c r="W26" s="119" t="e">
        <f t="shared" si="19"/>
        <v>#REF!</v>
      </c>
      <c r="X26" s="119" t="e">
        <f t="shared" si="19"/>
        <v>#REF!</v>
      </c>
    </row>
    <row r="27" spans="1:24" ht="11.45" customHeight="1" x14ac:dyDescent="0.2">
      <c r="A27" s="115">
        <v>2</v>
      </c>
      <c r="B27" s="119" t="e">
        <f t="shared" si="16"/>
        <v>#REF!</v>
      </c>
      <c r="C27" s="119" t="e">
        <f t="shared" si="16"/>
        <v>#REF!</v>
      </c>
      <c r="D27" s="119" t="e">
        <f t="shared" si="16"/>
        <v>#REF!</v>
      </c>
      <c r="E27" s="119" t="e">
        <f t="shared" si="12"/>
        <v>#REF!</v>
      </c>
      <c r="F27" s="119" t="e">
        <f t="shared" si="12"/>
        <v>#REF!</v>
      </c>
      <c r="G27" s="119" t="e">
        <f t="shared" si="12"/>
        <v>#REF!</v>
      </c>
      <c r="H27" s="119" t="e">
        <f t="shared" si="12"/>
        <v>#REF!</v>
      </c>
      <c r="I27" s="119" t="e">
        <f>ROUNDUP(I11*0.9,)</f>
        <v>#REF!</v>
      </c>
      <c r="J27" s="119" t="e">
        <f>ROUNDUP(J11*0.9,)</f>
        <v>#REF!</v>
      </c>
      <c r="K27" s="119" t="e">
        <f t="shared" ref="K27:P27" si="20">ROUNDUP(K11*0.9,)</f>
        <v>#REF!</v>
      </c>
      <c r="L27" s="119" t="e">
        <f t="shared" si="20"/>
        <v>#REF!</v>
      </c>
      <c r="M27" s="119" t="e">
        <f t="shared" si="20"/>
        <v>#REF!</v>
      </c>
      <c r="N27" s="119" t="e">
        <f t="shared" si="20"/>
        <v>#REF!</v>
      </c>
      <c r="O27" s="119" t="e">
        <f t="shared" si="20"/>
        <v>#REF!</v>
      </c>
      <c r="P27" s="119" t="e">
        <f t="shared" si="20"/>
        <v>#REF!</v>
      </c>
      <c r="Q27" s="119" t="e">
        <f t="shared" ref="Q27:R27" si="21">ROUNDUP(Q11*0.9,)</f>
        <v>#REF!</v>
      </c>
      <c r="R27" s="119" t="e">
        <f t="shared" si="21"/>
        <v>#REF!</v>
      </c>
      <c r="S27" s="119" t="e">
        <f t="shared" ref="S27:X27" si="22">ROUNDUP(S11*0.9,)</f>
        <v>#REF!</v>
      </c>
      <c r="T27" s="119" t="e">
        <f t="shared" si="22"/>
        <v>#REF!</v>
      </c>
      <c r="U27" s="119" t="e">
        <f t="shared" si="22"/>
        <v>#REF!</v>
      </c>
      <c r="V27" s="119" t="e">
        <f t="shared" si="22"/>
        <v>#REF!</v>
      </c>
      <c r="W27" s="119" t="e">
        <f t="shared" si="22"/>
        <v>#REF!</v>
      </c>
      <c r="X27" s="119" t="e">
        <f t="shared" si="22"/>
        <v>#REF!</v>
      </c>
    </row>
    <row r="28" spans="1:24" x14ac:dyDescent="0.2">
      <c r="A28" s="115" t="s">
        <v>135</v>
      </c>
      <c r="B28" s="119"/>
      <c r="C28" s="119"/>
      <c r="D28" s="119"/>
      <c r="E28" s="119"/>
      <c r="F28" s="119"/>
      <c r="G28" s="119"/>
      <c r="H28" s="119"/>
      <c r="I28" s="119"/>
      <c r="J28" s="119"/>
      <c r="K28" s="119"/>
      <c r="L28" s="119"/>
      <c r="M28" s="119"/>
      <c r="N28" s="119"/>
      <c r="O28" s="119"/>
      <c r="P28" s="119"/>
      <c r="Q28" s="119"/>
      <c r="R28" s="119"/>
      <c r="S28" s="119"/>
      <c r="T28" s="119"/>
      <c r="U28" s="119"/>
      <c r="V28" s="119"/>
      <c r="W28" s="119"/>
      <c r="X28" s="119"/>
    </row>
    <row r="29" spans="1:24" x14ac:dyDescent="0.2">
      <c r="A29" s="115">
        <v>1</v>
      </c>
      <c r="B29" s="119" t="e">
        <f t="shared" ref="B29:D30" si="23">B13*0.87</f>
        <v>#REF!</v>
      </c>
      <c r="C29" s="119" t="e">
        <f t="shared" si="23"/>
        <v>#REF!</v>
      </c>
      <c r="D29" s="119" t="e">
        <f t="shared" si="23"/>
        <v>#REF!</v>
      </c>
      <c r="E29" s="119" t="e">
        <f t="shared" si="12"/>
        <v>#REF!</v>
      </c>
      <c r="F29" s="119" t="e">
        <f t="shared" si="12"/>
        <v>#REF!</v>
      </c>
      <c r="G29" s="119" t="e">
        <f t="shared" si="12"/>
        <v>#REF!</v>
      </c>
      <c r="H29" s="119" t="e">
        <f t="shared" si="12"/>
        <v>#REF!</v>
      </c>
      <c r="I29" s="119" t="e">
        <f>ROUNDUP(I13*0.9,)</f>
        <v>#REF!</v>
      </c>
      <c r="J29" s="119" t="e">
        <f>ROUNDUP(J13*0.9,)</f>
        <v>#REF!</v>
      </c>
      <c r="K29" s="119" t="e">
        <f t="shared" ref="K29:P29" si="24">ROUNDUP(K13*0.9,)</f>
        <v>#REF!</v>
      </c>
      <c r="L29" s="119" t="e">
        <f t="shared" si="24"/>
        <v>#REF!</v>
      </c>
      <c r="M29" s="119" t="e">
        <f t="shared" si="24"/>
        <v>#REF!</v>
      </c>
      <c r="N29" s="119" t="e">
        <f t="shared" si="24"/>
        <v>#REF!</v>
      </c>
      <c r="O29" s="119" t="e">
        <f t="shared" si="24"/>
        <v>#REF!</v>
      </c>
      <c r="P29" s="119" t="e">
        <f t="shared" si="24"/>
        <v>#REF!</v>
      </c>
      <c r="Q29" s="119" t="e">
        <f t="shared" ref="Q29:R29" si="25">ROUNDUP(Q13*0.9,)</f>
        <v>#REF!</v>
      </c>
      <c r="R29" s="119" t="e">
        <f t="shared" si="25"/>
        <v>#REF!</v>
      </c>
      <c r="S29" s="119" t="e">
        <f t="shared" ref="S29:X29" si="26">ROUNDUP(S13*0.9,)</f>
        <v>#REF!</v>
      </c>
      <c r="T29" s="119" t="e">
        <f t="shared" si="26"/>
        <v>#REF!</v>
      </c>
      <c r="U29" s="119" t="e">
        <f t="shared" si="26"/>
        <v>#REF!</v>
      </c>
      <c r="V29" s="119" t="e">
        <f t="shared" si="26"/>
        <v>#REF!</v>
      </c>
      <c r="W29" s="119" t="e">
        <f t="shared" si="26"/>
        <v>#REF!</v>
      </c>
      <c r="X29" s="119" t="e">
        <f t="shared" si="26"/>
        <v>#REF!</v>
      </c>
    </row>
    <row r="30" spans="1:24" x14ac:dyDescent="0.2">
      <c r="A30" s="115">
        <v>2</v>
      </c>
      <c r="B30" s="119" t="e">
        <f t="shared" si="23"/>
        <v>#REF!</v>
      </c>
      <c r="C30" s="119" t="e">
        <f t="shared" si="23"/>
        <v>#REF!</v>
      </c>
      <c r="D30" s="119" t="e">
        <f t="shared" si="23"/>
        <v>#REF!</v>
      </c>
      <c r="E30" s="119" t="e">
        <f t="shared" si="12"/>
        <v>#REF!</v>
      </c>
      <c r="F30" s="119" t="e">
        <f t="shared" si="12"/>
        <v>#REF!</v>
      </c>
      <c r="G30" s="119" t="e">
        <f t="shared" si="12"/>
        <v>#REF!</v>
      </c>
      <c r="H30" s="119" t="e">
        <f t="shared" si="12"/>
        <v>#REF!</v>
      </c>
      <c r="I30" s="119" t="e">
        <f>ROUNDUP(I14*0.9,)</f>
        <v>#REF!</v>
      </c>
      <c r="J30" s="119" t="e">
        <f>ROUNDUP(J14*0.9,)</f>
        <v>#REF!</v>
      </c>
      <c r="K30" s="119" t="e">
        <f t="shared" ref="K30:P30" si="27">ROUNDUP(K14*0.9,)</f>
        <v>#REF!</v>
      </c>
      <c r="L30" s="119" t="e">
        <f t="shared" si="27"/>
        <v>#REF!</v>
      </c>
      <c r="M30" s="119" t="e">
        <f t="shared" si="27"/>
        <v>#REF!</v>
      </c>
      <c r="N30" s="119" t="e">
        <f t="shared" si="27"/>
        <v>#REF!</v>
      </c>
      <c r="O30" s="119" t="e">
        <f t="shared" si="27"/>
        <v>#REF!</v>
      </c>
      <c r="P30" s="119" t="e">
        <f t="shared" si="27"/>
        <v>#REF!</v>
      </c>
      <c r="Q30" s="119" t="e">
        <f t="shared" ref="Q30:R30" si="28">ROUNDUP(Q14*0.9,)</f>
        <v>#REF!</v>
      </c>
      <c r="R30" s="119" t="e">
        <f t="shared" si="28"/>
        <v>#REF!</v>
      </c>
      <c r="S30" s="119" t="e">
        <f t="shared" ref="S30:X30" si="29">ROUNDUP(S14*0.9,)</f>
        <v>#REF!</v>
      </c>
      <c r="T30" s="119" t="e">
        <f t="shared" si="29"/>
        <v>#REF!</v>
      </c>
      <c r="U30" s="119" t="e">
        <f t="shared" si="29"/>
        <v>#REF!</v>
      </c>
      <c r="V30" s="119" t="e">
        <f t="shared" si="29"/>
        <v>#REF!</v>
      </c>
      <c r="W30" s="119" t="e">
        <f t="shared" si="29"/>
        <v>#REF!</v>
      </c>
      <c r="X30" s="119" t="e">
        <f t="shared" si="29"/>
        <v>#REF!</v>
      </c>
    </row>
    <row r="31" spans="1:24" x14ac:dyDescent="0.2">
      <c r="A31" s="114" t="s">
        <v>137</v>
      </c>
      <c r="B31" s="119"/>
      <c r="C31" s="119"/>
      <c r="D31" s="119"/>
      <c r="E31" s="119"/>
      <c r="F31" s="119"/>
      <c r="G31" s="119"/>
      <c r="H31" s="119"/>
      <c r="I31" s="119"/>
      <c r="J31" s="119"/>
      <c r="K31" s="119"/>
      <c r="L31" s="119"/>
      <c r="M31" s="119"/>
      <c r="N31" s="119"/>
      <c r="O31" s="119"/>
      <c r="P31" s="119"/>
      <c r="Q31" s="119"/>
      <c r="R31" s="119"/>
      <c r="S31" s="119"/>
      <c r="T31" s="119"/>
      <c r="U31" s="119"/>
      <c r="V31" s="119"/>
      <c r="W31" s="119"/>
      <c r="X31" s="119"/>
    </row>
    <row r="32" spans="1:24" x14ac:dyDescent="0.2">
      <c r="A32" s="115">
        <v>1</v>
      </c>
      <c r="B32" s="119" t="e">
        <f t="shared" ref="B32:D33" si="30">B16*0.87</f>
        <v>#REF!</v>
      </c>
      <c r="C32" s="119" t="e">
        <f t="shared" si="30"/>
        <v>#REF!</v>
      </c>
      <c r="D32" s="119" t="e">
        <f t="shared" si="30"/>
        <v>#REF!</v>
      </c>
      <c r="E32" s="119" t="e">
        <f t="shared" si="12"/>
        <v>#REF!</v>
      </c>
      <c r="F32" s="119" t="e">
        <f t="shared" si="12"/>
        <v>#REF!</v>
      </c>
      <c r="G32" s="119" t="e">
        <f t="shared" si="12"/>
        <v>#REF!</v>
      </c>
      <c r="H32" s="119" t="e">
        <f t="shared" si="12"/>
        <v>#REF!</v>
      </c>
      <c r="I32" s="119" t="e">
        <f>ROUNDUP(I16*0.9,)</f>
        <v>#REF!</v>
      </c>
      <c r="J32" s="119" t="e">
        <f>ROUNDUP(J16*0.9,)</f>
        <v>#REF!</v>
      </c>
      <c r="K32" s="119" t="e">
        <f t="shared" ref="K32:P32" si="31">ROUNDUP(K16*0.9,)</f>
        <v>#REF!</v>
      </c>
      <c r="L32" s="119" t="e">
        <f t="shared" si="31"/>
        <v>#REF!</v>
      </c>
      <c r="M32" s="119" t="e">
        <f t="shared" si="31"/>
        <v>#REF!</v>
      </c>
      <c r="N32" s="119" t="e">
        <f t="shared" si="31"/>
        <v>#REF!</v>
      </c>
      <c r="O32" s="119" t="e">
        <f t="shared" si="31"/>
        <v>#REF!</v>
      </c>
      <c r="P32" s="119" t="e">
        <f t="shared" si="31"/>
        <v>#REF!</v>
      </c>
      <c r="Q32" s="119" t="e">
        <f t="shared" ref="Q32:R32" si="32">ROUNDUP(Q16*0.9,)</f>
        <v>#REF!</v>
      </c>
      <c r="R32" s="119" t="e">
        <f t="shared" si="32"/>
        <v>#REF!</v>
      </c>
      <c r="S32" s="119" t="e">
        <f t="shared" ref="S32:X32" si="33">ROUNDUP(S16*0.9,)</f>
        <v>#REF!</v>
      </c>
      <c r="T32" s="119" t="e">
        <f t="shared" si="33"/>
        <v>#REF!</v>
      </c>
      <c r="U32" s="119" t="e">
        <f t="shared" si="33"/>
        <v>#REF!</v>
      </c>
      <c r="V32" s="119" t="e">
        <f t="shared" si="33"/>
        <v>#REF!</v>
      </c>
      <c r="W32" s="119" t="e">
        <f t="shared" si="33"/>
        <v>#REF!</v>
      </c>
      <c r="X32" s="119" t="e">
        <f t="shared" si="33"/>
        <v>#REF!</v>
      </c>
    </row>
    <row r="33" spans="1:43" x14ac:dyDescent="0.2">
      <c r="A33" s="115">
        <v>2</v>
      </c>
      <c r="B33" s="119" t="e">
        <f t="shared" si="30"/>
        <v>#REF!</v>
      </c>
      <c r="C33" s="119" t="e">
        <f t="shared" si="30"/>
        <v>#REF!</v>
      </c>
      <c r="D33" s="119" t="e">
        <f t="shared" si="30"/>
        <v>#REF!</v>
      </c>
      <c r="E33" s="119" t="e">
        <f t="shared" si="12"/>
        <v>#REF!</v>
      </c>
      <c r="F33" s="119" t="e">
        <f t="shared" si="12"/>
        <v>#REF!</v>
      </c>
      <c r="G33" s="119" t="e">
        <f t="shared" si="12"/>
        <v>#REF!</v>
      </c>
      <c r="H33" s="119" t="e">
        <f t="shared" si="12"/>
        <v>#REF!</v>
      </c>
      <c r="I33" s="119" t="e">
        <f>ROUNDUP(I17*0.9,)</f>
        <v>#REF!</v>
      </c>
      <c r="J33" s="119" t="e">
        <f>ROUNDUP(J17*0.9,)</f>
        <v>#REF!</v>
      </c>
      <c r="K33" s="119" t="e">
        <f t="shared" ref="K33:P33" si="34">ROUNDUP(K17*0.9,)</f>
        <v>#REF!</v>
      </c>
      <c r="L33" s="119" t="e">
        <f t="shared" si="34"/>
        <v>#REF!</v>
      </c>
      <c r="M33" s="119" t="e">
        <f t="shared" si="34"/>
        <v>#REF!</v>
      </c>
      <c r="N33" s="119" t="e">
        <f t="shared" si="34"/>
        <v>#REF!</v>
      </c>
      <c r="O33" s="119" t="e">
        <f t="shared" si="34"/>
        <v>#REF!</v>
      </c>
      <c r="P33" s="119" t="e">
        <f t="shared" si="34"/>
        <v>#REF!</v>
      </c>
      <c r="Q33" s="119" t="e">
        <f t="shared" ref="Q33:R33" si="35">ROUNDUP(Q17*0.9,)</f>
        <v>#REF!</v>
      </c>
      <c r="R33" s="119" t="e">
        <f t="shared" si="35"/>
        <v>#REF!</v>
      </c>
      <c r="S33" s="119" t="e">
        <f t="shared" ref="S33:X33" si="36">ROUNDUP(S17*0.9,)</f>
        <v>#REF!</v>
      </c>
      <c r="T33" s="119" t="e">
        <f t="shared" si="36"/>
        <v>#REF!</v>
      </c>
      <c r="U33" s="119" t="e">
        <f t="shared" si="36"/>
        <v>#REF!</v>
      </c>
      <c r="V33" s="119" t="e">
        <f t="shared" si="36"/>
        <v>#REF!</v>
      </c>
      <c r="W33" s="119" t="e">
        <f t="shared" si="36"/>
        <v>#REF!</v>
      </c>
      <c r="X33" s="119" t="e">
        <f t="shared" si="36"/>
        <v>#REF!</v>
      </c>
    </row>
    <row r="34" spans="1:43" x14ac:dyDescent="0.2">
      <c r="E34" s="109"/>
      <c r="G34" s="109"/>
    </row>
    <row r="35" spans="1:43" customFormat="1" ht="14.45" customHeight="1" x14ac:dyDescent="0.2">
      <c r="A35" s="347" t="s">
        <v>195</v>
      </c>
      <c r="B35" s="347"/>
      <c r="C35" s="347"/>
      <c r="D35" s="347"/>
      <c r="E35" s="347"/>
      <c r="F35" s="347"/>
      <c r="G35" s="347"/>
      <c r="H35" s="347"/>
      <c r="I35" s="347"/>
      <c r="J35" s="347"/>
      <c r="K35" s="347"/>
      <c r="L35" s="347"/>
      <c r="M35" s="347"/>
      <c r="N35" s="347"/>
      <c r="O35" s="347"/>
      <c r="P35" s="347"/>
      <c r="Q35" s="347"/>
      <c r="R35" s="347"/>
      <c r="S35" s="347"/>
      <c r="T35" s="347"/>
      <c r="U35" s="347"/>
      <c r="V35" s="347"/>
      <c r="W35" s="347"/>
      <c r="X35" s="347"/>
      <c r="Y35" s="347"/>
      <c r="Z35" s="347"/>
      <c r="AA35" s="347"/>
      <c r="AB35" s="347"/>
      <c r="AC35" s="347"/>
      <c r="AD35" s="347"/>
      <c r="AE35" s="347"/>
      <c r="AF35" s="347"/>
      <c r="AG35" s="347"/>
      <c r="AH35" s="347"/>
      <c r="AI35" s="347"/>
      <c r="AJ35" s="347"/>
      <c r="AK35" s="347"/>
      <c r="AL35" s="347"/>
      <c r="AM35" s="347"/>
      <c r="AN35" s="347"/>
      <c r="AO35" s="347"/>
      <c r="AP35" s="347"/>
      <c r="AQ35" s="347"/>
    </row>
    <row r="36" spans="1:43" x14ac:dyDescent="0.2">
      <c r="A36" s="95"/>
      <c r="E36" s="109"/>
      <c r="G36" s="109"/>
    </row>
    <row r="37" spans="1:43" s="137" customFormat="1" ht="12" x14ac:dyDescent="0.2">
      <c r="A37" s="147" t="s">
        <v>143</v>
      </c>
      <c r="E37" s="150"/>
      <c r="F37" s="150"/>
      <c r="G37" s="150"/>
      <c r="H37" s="150"/>
    </row>
    <row r="38" spans="1:43" s="137" customFormat="1" ht="12" x14ac:dyDescent="0.2">
      <c r="A38" s="126" t="s">
        <v>159</v>
      </c>
      <c r="B38" s="148"/>
      <c r="C38" s="148"/>
      <c r="D38" s="148"/>
      <c r="E38" s="156"/>
      <c r="F38" s="156"/>
      <c r="G38" s="156"/>
      <c r="H38" s="156"/>
      <c r="I38" s="148"/>
      <c r="J38" s="148"/>
      <c r="K38" s="148"/>
      <c r="L38" s="148"/>
      <c r="M38" s="148"/>
      <c r="N38" s="148"/>
      <c r="O38" s="149"/>
      <c r="P38" s="149"/>
      <c r="Q38" s="149"/>
      <c r="R38" s="149"/>
      <c r="S38" s="149"/>
      <c r="T38" s="149"/>
      <c r="U38" s="149"/>
      <c r="V38" s="149"/>
      <c r="W38" s="149"/>
    </row>
    <row r="39" spans="1:43" s="137" customFormat="1" ht="12" x14ac:dyDescent="0.2">
      <c r="A39" s="126" t="s">
        <v>160</v>
      </c>
      <c r="B39" s="148"/>
      <c r="C39" s="148"/>
      <c r="D39" s="148"/>
      <c r="E39" s="156"/>
      <c r="F39" s="156"/>
      <c r="G39" s="156"/>
      <c r="H39" s="156"/>
      <c r="I39" s="148"/>
      <c r="J39" s="148"/>
      <c r="K39" s="148"/>
      <c r="L39" s="148"/>
      <c r="M39" s="148"/>
      <c r="N39" s="148"/>
      <c r="O39" s="149"/>
      <c r="P39" s="149"/>
      <c r="Q39" s="149"/>
      <c r="R39" s="149"/>
      <c r="S39" s="149"/>
      <c r="T39" s="149"/>
      <c r="U39" s="149"/>
      <c r="V39" s="149"/>
      <c r="W39" s="149"/>
    </row>
    <row r="40" spans="1:43" s="137" customFormat="1" ht="12" x14ac:dyDescent="0.2">
      <c r="A40" s="20"/>
      <c r="E40" s="150"/>
      <c r="F40" s="150"/>
      <c r="G40" s="150"/>
      <c r="H40" s="150"/>
    </row>
    <row r="41" spans="1:43" s="137" customFormat="1" ht="12" x14ac:dyDescent="0.2">
      <c r="A41" s="136" t="s">
        <v>128</v>
      </c>
      <c r="E41" s="150"/>
      <c r="F41" s="150"/>
      <c r="G41" s="150"/>
      <c r="H41" s="150"/>
    </row>
    <row r="42" spans="1:43" s="137" customFormat="1" ht="12" x14ac:dyDescent="0.2">
      <c r="A42" s="128" t="s">
        <v>156</v>
      </c>
      <c r="E42" s="150"/>
      <c r="F42" s="150"/>
      <c r="G42" s="150"/>
      <c r="H42" s="150"/>
    </row>
    <row r="43" spans="1:43" s="137" customFormat="1" ht="12" x14ac:dyDescent="0.2">
      <c r="A43" s="70" t="s">
        <v>129</v>
      </c>
      <c r="E43" s="150"/>
      <c r="F43" s="150"/>
      <c r="G43" s="150"/>
      <c r="H43" s="150"/>
    </row>
    <row r="44" spans="1:43" s="137" customFormat="1" ht="12" x14ac:dyDescent="0.2">
      <c r="A44" s="70" t="s">
        <v>130</v>
      </c>
      <c r="E44" s="150"/>
      <c r="F44" s="150"/>
      <c r="G44" s="150"/>
      <c r="H44" s="150"/>
    </row>
    <row r="45" spans="1:43" s="137" customFormat="1" ht="24" x14ac:dyDescent="0.2">
      <c r="A45" s="73" t="s">
        <v>131</v>
      </c>
      <c r="E45" s="150"/>
      <c r="F45" s="150"/>
      <c r="G45" s="150"/>
      <c r="H45" s="150"/>
    </row>
    <row r="46" spans="1:43" s="137" customFormat="1" ht="12" x14ac:dyDescent="0.2">
      <c r="A46" s="70" t="s">
        <v>158</v>
      </c>
      <c r="E46" s="150"/>
      <c r="F46" s="150"/>
      <c r="G46" s="150"/>
      <c r="H46" s="150"/>
    </row>
    <row r="47" spans="1:43" s="137" customFormat="1" ht="24" x14ac:dyDescent="0.2">
      <c r="A47" s="108" t="s">
        <v>193</v>
      </c>
      <c r="E47" s="150"/>
      <c r="F47" s="150"/>
      <c r="G47" s="150"/>
      <c r="H47" s="150"/>
    </row>
    <row r="48" spans="1:43" s="137" customFormat="1" ht="12" x14ac:dyDescent="0.2">
      <c r="A48" s="108"/>
      <c r="E48" s="150"/>
      <c r="F48" s="150"/>
      <c r="G48" s="150"/>
      <c r="H48" s="150"/>
    </row>
    <row r="49" spans="1:16" s="137" customFormat="1" ht="25.5" x14ac:dyDescent="0.2">
      <c r="A49" s="129" t="s">
        <v>194</v>
      </c>
      <c r="E49" s="150"/>
      <c r="F49" s="150"/>
      <c r="G49" s="150"/>
      <c r="H49" s="150"/>
    </row>
    <row r="50" spans="1:16" s="137" customFormat="1" ht="12" x14ac:dyDescent="0.2">
      <c r="A50" s="139"/>
      <c r="E50" s="146"/>
      <c r="F50" s="146"/>
      <c r="G50" s="146"/>
      <c r="H50" s="146"/>
      <c r="I50" s="146"/>
      <c r="J50" s="146"/>
      <c r="K50" s="146"/>
      <c r="L50" s="146"/>
      <c r="M50" s="146"/>
      <c r="N50" s="146"/>
      <c r="O50" s="146"/>
      <c r="P50" s="146"/>
    </row>
    <row r="51" spans="1:16" s="137" customFormat="1" ht="42" x14ac:dyDescent="0.2">
      <c r="A51" s="170" t="s">
        <v>175</v>
      </c>
      <c r="B51" s="140"/>
      <c r="C51" s="140"/>
      <c r="D51" s="140"/>
      <c r="E51" s="146"/>
      <c r="F51" s="146"/>
      <c r="G51" s="146"/>
      <c r="H51" s="146"/>
      <c r="I51" s="146"/>
      <c r="J51" s="146"/>
      <c r="K51" s="146"/>
      <c r="L51" s="146"/>
      <c r="M51" s="146"/>
      <c r="N51" s="146"/>
      <c r="O51" s="146"/>
      <c r="P51" s="146"/>
    </row>
    <row r="52" spans="1:16" s="137" customFormat="1" ht="31.5" x14ac:dyDescent="0.2">
      <c r="A52" s="170" t="s">
        <v>176</v>
      </c>
      <c r="B52" s="141"/>
      <c r="C52" s="142"/>
      <c r="D52" s="145"/>
      <c r="E52" s="104"/>
      <c r="F52" s="104"/>
      <c r="G52" s="104"/>
      <c r="H52" s="104"/>
      <c r="I52" s="104"/>
      <c r="J52" s="104"/>
      <c r="K52" s="104"/>
      <c r="L52" s="104"/>
      <c r="M52" s="18"/>
      <c r="N52" s="18"/>
      <c r="O52" s="18"/>
      <c r="P52" s="146"/>
    </row>
    <row r="53" spans="1:16" s="137" customFormat="1" ht="63" x14ac:dyDescent="0.2">
      <c r="A53" s="170" t="s">
        <v>177</v>
      </c>
      <c r="B53" s="141"/>
      <c r="C53" s="142"/>
      <c r="D53" s="145"/>
      <c r="E53" s="104"/>
      <c r="F53" s="104"/>
      <c r="G53" s="104"/>
      <c r="H53" s="104"/>
      <c r="I53" s="104"/>
      <c r="J53" s="104"/>
      <c r="K53" s="104"/>
      <c r="L53" s="104"/>
      <c r="M53" s="18"/>
      <c r="N53" s="18"/>
      <c r="O53" s="18"/>
      <c r="P53" s="146"/>
    </row>
    <row r="54" spans="1:16" s="137" customFormat="1" ht="42" x14ac:dyDescent="0.2">
      <c r="A54" s="175" t="s">
        <v>205</v>
      </c>
      <c r="B54" s="144"/>
      <c r="C54" s="144"/>
      <c r="D54" s="144"/>
      <c r="E54" s="104"/>
      <c r="F54" s="104"/>
      <c r="G54" s="104"/>
      <c r="H54" s="104"/>
      <c r="I54" s="104"/>
      <c r="J54" s="104"/>
      <c r="K54" s="104"/>
      <c r="L54" s="104"/>
      <c r="M54" s="18"/>
      <c r="N54" s="18"/>
      <c r="O54" s="18"/>
      <c r="P54" s="146"/>
    </row>
    <row r="55" spans="1:16" s="137" customFormat="1" ht="52.5" x14ac:dyDescent="0.2">
      <c r="A55" s="170" t="s">
        <v>179</v>
      </c>
      <c r="E55" s="146"/>
      <c r="F55" s="146"/>
      <c r="G55" s="146"/>
      <c r="H55" s="146"/>
      <c r="I55" s="146"/>
      <c r="J55" s="146"/>
      <c r="K55" s="146"/>
      <c r="L55" s="146"/>
      <c r="M55" s="146"/>
      <c r="N55" s="146"/>
      <c r="O55" s="146"/>
      <c r="P55" s="146"/>
    </row>
    <row r="56" spans="1:16" s="137" customFormat="1" ht="31.5" customHeight="1" x14ac:dyDescent="0.2">
      <c r="A56" s="175" t="s">
        <v>201</v>
      </c>
      <c r="E56" s="146"/>
      <c r="F56" s="146"/>
      <c r="G56" s="146"/>
      <c r="H56" s="146"/>
      <c r="I56" s="146"/>
      <c r="J56" s="146"/>
      <c r="K56" s="146"/>
      <c r="L56" s="146"/>
      <c r="M56" s="146"/>
      <c r="N56" s="146"/>
      <c r="O56" s="146"/>
      <c r="P56" s="146"/>
    </row>
    <row r="57" spans="1:16" s="137" customFormat="1" ht="42" x14ac:dyDescent="0.2">
      <c r="A57" s="170" t="s">
        <v>206</v>
      </c>
      <c r="E57" s="146"/>
      <c r="F57" s="146"/>
      <c r="G57" s="146"/>
      <c r="H57" s="146"/>
      <c r="I57" s="146"/>
      <c r="J57" s="146"/>
      <c r="K57" s="146"/>
      <c r="L57" s="146"/>
      <c r="M57" s="146"/>
      <c r="N57" s="146"/>
      <c r="O57" s="146"/>
      <c r="P57" s="146"/>
    </row>
    <row r="58" spans="1:16" s="137" customFormat="1" ht="31.5" x14ac:dyDescent="0.2">
      <c r="A58" s="170" t="s">
        <v>207</v>
      </c>
      <c r="E58" s="146"/>
      <c r="F58" s="146"/>
      <c r="G58" s="146"/>
      <c r="H58" s="146"/>
      <c r="I58" s="146"/>
      <c r="J58" s="146"/>
      <c r="K58" s="146"/>
      <c r="L58" s="146"/>
      <c r="M58" s="146"/>
      <c r="N58" s="146"/>
      <c r="O58" s="146"/>
      <c r="P58" s="146"/>
    </row>
    <row r="59" spans="1:16" s="137" customFormat="1" ht="42" x14ac:dyDescent="0.2">
      <c r="A59" s="175" t="s">
        <v>208</v>
      </c>
      <c r="E59" s="150"/>
      <c r="F59" s="150"/>
      <c r="G59" s="150"/>
      <c r="H59" s="150"/>
    </row>
    <row r="60" spans="1:16" s="137" customFormat="1" ht="21" x14ac:dyDescent="0.2">
      <c r="A60" s="175" t="s">
        <v>202</v>
      </c>
      <c r="E60" s="150"/>
      <c r="F60" s="150"/>
      <c r="G60" s="150"/>
      <c r="H60" s="150"/>
    </row>
    <row r="61" spans="1:16" s="137" customFormat="1" ht="12" x14ac:dyDescent="0.2">
      <c r="A61" s="130"/>
      <c r="E61" s="150"/>
      <c r="F61" s="150"/>
      <c r="G61" s="150"/>
      <c r="H61" s="150"/>
    </row>
    <row r="62" spans="1:16" s="137" customFormat="1" ht="31.5" x14ac:dyDescent="0.2">
      <c r="A62" s="131" t="s">
        <v>169</v>
      </c>
      <c r="E62" s="150"/>
      <c r="F62" s="150"/>
      <c r="G62" s="150"/>
      <c r="H62" s="150"/>
    </row>
    <row r="63" spans="1:16" s="137" customFormat="1" ht="42" x14ac:dyDescent="0.2">
      <c r="A63" s="166" t="s">
        <v>170</v>
      </c>
      <c r="E63" s="150"/>
      <c r="F63" s="150"/>
      <c r="G63" s="150"/>
      <c r="H63" s="150"/>
    </row>
    <row r="64" spans="1:16" s="137" customFormat="1" ht="21" x14ac:dyDescent="0.2">
      <c r="A64" s="131" t="s">
        <v>166</v>
      </c>
      <c r="E64" s="150"/>
      <c r="F64" s="150"/>
      <c r="G64" s="150"/>
      <c r="H64" s="150"/>
    </row>
    <row r="65" spans="1:8" s="137" customFormat="1" ht="42.75" x14ac:dyDescent="0.2">
      <c r="A65" s="153" t="s">
        <v>167</v>
      </c>
      <c r="E65" s="150"/>
      <c r="F65" s="150"/>
      <c r="G65" s="150"/>
      <c r="H65" s="150"/>
    </row>
    <row r="66" spans="1:8" s="137" customFormat="1" ht="21" x14ac:dyDescent="0.2">
      <c r="A66" s="131" t="s">
        <v>168</v>
      </c>
      <c r="E66" s="150"/>
      <c r="F66" s="150"/>
      <c r="G66" s="150"/>
      <c r="H66" s="150"/>
    </row>
    <row r="67" spans="1:8" s="137" customFormat="1" ht="12" x14ac:dyDescent="0.2">
      <c r="A67" s="151"/>
      <c r="E67" s="150"/>
      <c r="F67" s="150"/>
      <c r="G67" s="150"/>
      <c r="H67" s="150"/>
    </row>
    <row r="68" spans="1:8" s="137" customFormat="1" ht="12" x14ac:dyDescent="0.2">
      <c r="A68" s="134" t="s">
        <v>133</v>
      </c>
      <c r="E68" s="150"/>
      <c r="F68" s="150"/>
      <c r="G68" s="150"/>
      <c r="H68" s="150"/>
    </row>
    <row r="69" spans="1:8" s="137" customFormat="1" ht="24" x14ac:dyDescent="0.2">
      <c r="A69" s="135" t="s">
        <v>154</v>
      </c>
      <c r="E69" s="150"/>
      <c r="F69" s="150"/>
      <c r="G69" s="150"/>
      <c r="H69" s="150"/>
    </row>
    <row r="70" spans="1:8" s="137" customFormat="1" ht="24" x14ac:dyDescent="0.2">
      <c r="A70" s="135" t="s">
        <v>155</v>
      </c>
      <c r="E70" s="150"/>
      <c r="F70" s="150"/>
      <c r="G70" s="150"/>
      <c r="H70" s="150"/>
    </row>
    <row r="71" spans="1:8" x14ac:dyDescent="0.2">
      <c r="A71" s="135"/>
      <c r="E71" s="109"/>
      <c r="G71" s="109"/>
    </row>
    <row r="72" spans="1:8" x14ac:dyDescent="0.2">
      <c r="E72" s="109"/>
      <c r="G72" s="109"/>
    </row>
    <row r="73" spans="1:8" x14ac:dyDescent="0.2">
      <c r="E73" s="109"/>
      <c r="G73" s="109"/>
    </row>
    <row r="74" spans="1:8" x14ac:dyDescent="0.2">
      <c r="E74" s="109"/>
      <c r="G74" s="109"/>
    </row>
    <row r="75" spans="1:8" x14ac:dyDescent="0.2">
      <c r="E75" s="109"/>
      <c r="G75" s="109"/>
    </row>
    <row r="76" spans="1:8" x14ac:dyDescent="0.2">
      <c r="E76" s="109"/>
      <c r="G76" s="109"/>
    </row>
    <row r="77" spans="1:8" x14ac:dyDescent="0.2">
      <c r="E77" s="109"/>
      <c r="G77" s="109"/>
    </row>
    <row r="78" spans="1:8" x14ac:dyDescent="0.2">
      <c r="E78" s="109"/>
      <c r="G78" s="109"/>
    </row>
    <row r="79" spans="1:8" x14ac:dyDescent="0.2">
      <c r="E79" s="109"/>
      <c r="G79" s="109"/>
    </row>
    <row r="80" spans="1:8" x14ac:dyDescent="0.2">
      <c r="E80" s="109"/>
      <c r="G80" s="109"/>
    </row>
    <row r="81" spans="5:7" x14ac:dyDescent="0.2">
      <c r="E81" s="109"/>
      <c r="G81" s="109"/>
    </row>
    <row r="82" spans="5:7" x14ac:dyDescent="0.2">
      <c r="E82" s="109"/>
      <c r="G82" s="109"/>
    </row>
    <row r="83" spans="5:7" x14ac:dyDescent="0.2">
      <c r="E83" s="109"/>
      <c r="G83" s="109"/>
    </row>
    <row r="84" spans="5:7" x14ac:dyDescent="0.2">
      <c r="E84" s="109"/>
      <c r="G84" s="109"/>
    </row>
    <row r="85" spans="5:7" x14ac:dyDescent="0.2">
      <c r="E85" s="109"/>
      <c r="G85" s="109"/>
    </row>
    <row r="86" spans="5:7" x14ac:dyDescent="0.2">
      <c r="E86" s="109"/>
      <c r="G86" s="109"/>
    </row>
    <row r="87" spans="5:7" x14ac:dyDescent="0.2">
      <c r="E87" s="109"/>
      <c r="G87" s="109"/>
    </row>
    <row r="88" spans="5:7" x14ac:dyDescent="0.2">
      <c r="E88" s="109"/>
      <c r="G88" s="109"/>
    </row>
    <row r="89" spans="5:7" x14ac:dyDescent="0.2">
      <c r="E89" s="109"/>
      <c r="G89" s="109"/>
    </row>
    <row r="90" spans="5:7" x14ac:dyDescent="0.2">
      <c r="E90" s="109"/>
      <c r="G90" s="109"/>
    </row>
    <row r="91" spans="5:7" x14ac:dyDescent="0.2">
      <c r="E91" s="109"/>
      <c r="G91" s="109"/>
    </row>
    <row r="92" spans="5:7" x14ac:dyDescent="0.2">
      <c r="E92" s="109"/>
      <c r="G92" s="109"/>
    </row>
    <row r="93" spans="5:7" x14ac:dyDescent="0.2">
      <c r="E93" s="109"/>
      <c r="G93" s="109"/>
    </row>
    <row r="94" spans="5:7" x14ac:dyDescent="0.2">
      <c r="E94" s="109"/>
      <c r="G94" s="109"/>
    </row>
    <row r="95" spans="5:7" x14ac:dyDescent="0.2">
      <c r="E95" s="109"/>
      <c r="G95" s="109"/>
    </row>
    <row r="96" spans="5:7" x14ac:dyDescent="0.2">
      <c r="E96" s="109"/>
      <c r="G96" s="109"/>
    </row>
    <row r="97" spans="5:7" x14ac:dyDescent="0.2">
      <c r="E97" s="109"/>
      <c r="G97" s="109"/>
    </row>
    <row r="98" spans="5:7" x14ac:dyDescent="0.2">
      <c r="E98" s="109"/>
      <c r="G98" s="109"/>
    </row>
    <row r="99" spans="5:7" x14ac:dyDescent="0.2">
      <c r="E99" s="109"/>
      <c r="G99" s="109"/>
    </row>
    <row r="100" spans="5:7" x14ac:dyDescent="0.2">
      <c r="E100" s="109"/>
      <c r="G100" s="109"/>
    </row>
    <row r="101" spans="5:7" x14ac:dyDescent="0.2">
      <c r="E101" s="109"/>
      <c r="G101" s="109"/>
    </row>
    <row r="102" spans="5:7" x14ac:dyDescent="0.2">
      <c r="E102" s="109"/>
      <c r="G102" s="109"/>
    </row>
    <row r="103" spans="5:7" x14ac:dyDescent="0.2">
      <c r="E103" s="109"/>
      <c r="G103" s="109"/>
    </row>
    <row r="104" spans="5:7" x14ac:dyDescent="0.2">
      <c r="E104" s="109"/>
      <c r="G104" s="109"/>
    </row>
    <row r="105" spans="5:7" x14ac:dyDescent="0.2">
      <c r="E105" s="109"/>
      <c r="G105" s="109"/>
    </row>
    <row r="106" spans="5:7" x14ac:dyDescent="0.2">
      <c r="E106" s="109"/>
      <c r="G106" s="109"/>
    </row>
    <row r="107" spans="5:7" x14ac:dyDescent="0.2">
      <c r="E107" s="109"/>
      <c r="G107" s="109"/>
    </row>
    <row r="108" spans="5:7" x14ac:dyDescent="0.2">
      <c r="E108" s="109"/>
      <c r="G108" s="109"/>
    </row>
    <row r="109" spans="5:7" x14ac:dyDescent="0.2">
      <c r="E109" s="109"/>
      <c r="G109" s="109"/>
    </row>
    <row r="110" spans="5:7" x14ac:dyDescent="0.2">
      <c r="E110" s="109"/>
      <c r="G110" s="109"/>
    </row>
  </sheetData>
  <mergeCells count="1">
    <mergeCell ref="A35:AQ35"/>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AV93"/>
  <sheetViews>
    <sheetView workbookViewId="0">
      <pane xSplit="4" topLeftCell="E1" activePane="topRight" state="frozen"/>
      <selection pane="topRight" activeCell="U1" sqref="U1:V1048576"/>
    </sheetView>
  </sheetViews>
  <sheetFormatPr defaultColWidth="8.7109375" defaultRowHeight="12.75" x14ac:dyDescent="0.2"/>
  <cols>
    <col min="1" max="1" width="82.5703125" style="109" customWidth="1"/>
    <col min="2" max="4" width="0" style="109" hidden="1" customWidth="1"/>
    <col min="5" max="5" width="0" style="90" hidden="1" customWidth="1"/>
    <col min="6" max="6" width="0" style="109" hidden="1" customWidth="1"/>
    <col min="7" max="7" width="0" style="90" hidden="1" customWidth="1"/>
    <col min="8" max="22" width="0" style="109" hidden="1" customWidth="1"/>
    <col min="23" max="16384" width="8.7109375" style="109"/>
  </cols>
  <sheetData>
    <row r="1" spans="1:24" x14ac:dyDescent="0.2">
      <c r="A1" s="68" t="s">
        <v>134</v>
      </c>
      <c r="E1" s="109"/>
      <c r="G1" s="109"/>
    </row>
    <row r="2" spans="1:24" x14ac:dyDescent="0.2">
      <c r="E2" s="109"/>
      <c r="G2" s="109"/>
    </row>
    <row r="3" spans="1:24" x14ac:dyDescent="0.2">
      <c r="A3" s="173" t="s">
        <v>192</v>
      </c>
      <c r="E3" s="109"/>
      <c r="G3" s="109"/>
    </row>
    <row r="4" spans="1:24" x14ac:dyDescent="0.2">
      <c r="A4" s="173" t="s">
        <v>125</v>
      </c>
      <c r="E4" s="117" t="e">
        <f>'C завтраками| Bed and breakfast'!#REF!</f>
        <v>#REF!</v>
      </c>
      <c r="F4" s="117" t="e">
        <f>'C завтраками| Bed and breakfast'!#REF!</f>
        <v>#REF!</v>
      </c>
      <c r="G4" s="117" t="e">
        <f>'C завтраками| Bed and breakfast'!#REF!</f>
        <v>#REF!</v>
      </c>
      <c r="H4" s="117" t="e">
        <f>'C завтраками| Bed and breakfast'!#REF!</f>
        <v>#REF!</v>
      </c>
      <c r="I4" s="117" t="e">
        <f>'C завтраками| Bed and breakfast'!#REF!</f>
        <v>#REF!</v>
      </c>
      <c r="J4" s="117" t="e">
        <f>'C завтраками| Bed and breakfast'!#REF!</f>
        <v>#REF!</v>
      </c>
      <c r="K4" s="117" t="e">
        <f>'C завтраками| Bed and breakfast'!#REF!</f>
        <v>#REF!</v>
      </c>
      <c r="L4" s="117" t="e">
        <f>'C завтраками| Bed and breakfast'!#REF!</f>
        <v>#REF!</v>
      </c>
      <c r="M4" s="117" t="e">
        <f>'C завтраками| Bed and breakfast'!#REF!</f>
        <v>#REF!</v>
      </c>
      <c r="N4" s="117" t="e">
        <f>'C завтраками| Bed and breakfast'!#REF!</f>
        <v>#REF!</v>
      </c>
      <c r="O4" s="117" t="e">
        <f>'C завтраками| Bed and breakfast'!#REF!</f>
        <v>#REF!</v>
      </c>
      <c r="P4" s="117" t="e">
        <f>'C завтраками| Bed and breakfast'!#REF!</f>
        <v>#REF!</v>
      </c>
      <c r="Q4" s="117" t="e">
        <f>'C завтраками| Bed and breakfast'!#REF!</f>
        <v>#REF!</v>
      </c>
      <c r="R4" s="117" t="e">
        <f>'C завтраками| Bed and breakfast'!#REF!</f>
        <v>#REF!</v>
      </c>
      <c r="S4" s="117" t="e">
        <f>'C завтраками| Bed and breakfast'!#REF!</f>
        <v>#REF!</v>
      </c>
      <c r="T4" s="117" t="e">
        <f>'C завтраками| Bed and breakfast'!#REF!</f>
        <v>#REF!</v>
      </c>
      <c r="U4" s="117" t="e">
        <f>'C завтраками| Bed and breakfast'!#REF!</f>
        <v>#REF!</v>
      </c>
      <c r="V4" s="117" t="e">
        <f>'C завтраками| Bed and breakfast'!#REF!</f>
        <v>#REF!</v>
      </c>
      <c r="W4" s="117" t="e">
        <f>'C завтраками| Bed and breakfast'!#REF!</f>
        <v>#REF!</v>
      </c>
      <c r="X4" s="117" t="e">
        <f>'C завтраками| Bed and breakfast'!#REF!</f>
        <v>#REF!</v>
      </c>
    </row>
    <row r="5" spans="1:24" x14ac:dyDescent="0.2">
      <c r="A5" s="110" t="s">
        <v>124</v>
      </c>
      <c r="B5" s="117" t="e">
        <f>'C завтраками| Bed and breakfast'!#REF!</f>
        <v>#REF!</v>
      </c>
      <c r="C5" s="117" t="e">
        <f>'C завтраками| Bed and breakfast'!#REF!</f>
        <v>#REF!</v>
      </c>
      <c r="D5" s="117" t="e">
        <f>'C завтраками| Bed and breakfast'!#REF!</f>
        <v>#REF!</v>
      </c>
      <c r="E5" s="117" t="e">
        <f>'C завтраками| Bed and breakfast'!#REF!</f>
        <v>#REF!</v>
      </c>
      <c r="F5" s="117" t="e">
        <f>'C завтраками| Bed and breakfast'!#REF!</f>
        <v>#REF!</v>
      </c>
      <c r="G5" s="117" t="e">
        <f>'C завтраками| Bed and breakfast'!#REF!</f>
        <v>#REF!</v>
      </c>
      <c r="H5" s="117" t="e">
        <f>'C завтраками| Bed and breakfast'!#REF!</f>
        <v>#REF!</v>
      </c>
      <c r="I5" s="117" t="e">
        <f>'C завтраками| Bed and breakfast'!#REF!</f>
        <v>#REF!</v>
      </c>
      <c r="J5" s="117" t="e">
        <f>'C завтраками| Bed and breakfast'!#REF!</f>
        <v>#REF!</v>
      </c>
      <c r="K5" s="117" t="e">
        <f>'C завтраками| Bed and breakfast'!#REF!</f>
        <v>#REF!</v>
      </c>
      <c r="L5" s="117" t="e">
        <f>'C завтраками| Bed and breakfast'!#REF!</f>
        <v>#REF!</v>
      </c>
      <c r="M5" s="117" t="e">
        <f>'C завтраками| Bed and breakfast'!#REF!</f>
        <v>#REF!</v>
      </c>
      <c r="N5" s="117" t="e">
        <f>'C завтраками| Bed and breakfast'!#REF!</f>
        <v>#REF!</v>
      </c>
      <c r="O5" s="117" t="e">
        <f>'C завтраками| Bed and breakfast'!#REF!</f>
        <v>#REF!</v>
      </c>
      <c r="P5" s="117" t="e">
        <f>'C завтраками| Bed and breakfast'!#REF!</f>
        <v>#REF!</v>
      </c>
      <c r="Q5" s="117" t="e">
        <f>'C завтраками| Bed and breakfast'!#REF!</f>
        <v>#REF!</v>
      </c>
      <c r="R5" s="117" t="e">
        <f>'C завтраками| Bed and breakfast'!#REF!</f>
        <v>#REF!</v>
      </c>
      <c r="S5" s="117" t="e">
        <f>'C завтраками| Bed and breakfast'!#REF!</f>
        <v>#REF!</v>
      </c>
      <c r="T5" s="117" t="e">
        <f>'C завтраками| Bed and breakfast'!#REF!</f>
        <v>#REF!</v>
      </c>
      <c r="U5" s="117" t="e">
        <f>'C завтраками| Bed and breakfast'!#REF!</f>
        <v>#REF!</v>
      </c>
      <c r="V5" s="117" t="e">
        <f>'C завтраками| Bed and breakfast'!#REF!</f>
        <v>#REF!</v>
      </c>
      <c r="W5" s="117" t="e">
        <f>'C завтраками| Bed and breakfast'!#REF!</f>
        <v>#REF!</v>
      </c>
      <c r="X5" s="117" t="e">
        <f>'C завтраками| Bed and breakfast'!#REF!</f>
        <v>#REF!</v>
      </c>
    </row>
    <row r="6" spans="1:24" x14ac:dyDescent="0.2">
      <c r="A6" s="113" t="s">
        <v>148</v>
      </c>
      <c r="E6" s="109"/>
      <c r="G6" s="109"/>
    </row>
    <row r="7" spans="1:24" x14ac:dyDescent="0.2">
      <c r="A7" s="115">
        <v>1</v>
      </c>
      <c r="B7" s="66" t="e">
        <f>'C завтраками| Bed and breakfast'!#REF!*0.9</f>
        <v>#REF!</v>
      </c>
      <c r="C7" s="66" t="e">
        <f>'C завтраками| Bed and breakfast'!#REF!*0.9</f>
        <v>#REF!</v>
      </c>
      <c r="D7" s="66" t="e">
        <f>'C завтраками| Bed and breakfast'!#REF!*0.9</f>
        <v>#REF!</v>
      </c>
      <c r="E7" s="66" t="e">
        <f>'C завтраками| Bed and breakfast'!#REF!*0.9</f>
        <v>#REF!</v>
      </c>
      <c r="F7" s="66" t="e">
        <f>'C завтраками| Bed and breakfast'!#REF!*0.9</f>
        <v>#REF!</v>
      </c>
      <c r="G7" s="66" t="e">
        <f>'C завтраками| Bed and breakfast'!#REF!*0.9</f>
        <v>#REF!</v>
      </c>
      <c r="H7" s="66" t="e">
        <f>'C завтраками| Bed and breakfast'!#REF!*0.9</f>
        <v>#REF!</v>
      </c>
      <c r="I7" s="66" t="e">
        <f>'C завтраками| Bed and breakfast'!#REF!*0.9</f>
        <v>#REF!</v>
      </c>
      <c r="J7" s="66" t="e">
        <f>'C завтраками| Bed and breakfast'!#REF!*0.9</f>
        <v>#REF!</v>
      </c>
      <c r="K7" s="66" t="e">
        <f>'C завтраками| Bed and breakfast'!#REF!*0.9</f>
        <v>#REF!</v>
      </c>
      <c r="L7" s="66" t="e">
        <f>'C завтраками| Bed and breakfast'!#REF!*0.9</f>
        <v>#REF!</v>
      </c>
      <c r="M7" s="66" t="e">
        <f>'C завтраками| Bed and breakfast'!#REF!*0.9</f>
        <v>#REF!</v>
      </c>
      <c r="N7" s="66" t="e">
        <f>'C завтраками| Bed and breakfast'!#REF!*0.9</f>
        <v>#REF!</v>
      </c>
      <c r="O7" s="66" t="e">
        <f>'C завтраками| Bed and breakfast'!#REF!*0.9</f>
        <v>#REF!</v>
      </c>
      <c r="P7" s="66" t="e">
        <f>'C завтраками| Bed and breakfast'!#REF!*0.9</f>
        <v>#REF!</v>
      </c>
      <c r="Q7" s="66" t="e">
        <f>'C завтраками| Bed and breakfast'!#REF!*0.9</f>
        <v>#REF!</v>
      </c>
      <c r="R7" s="66" t="e">
        <f>'C завтраками| Bed and breakfast'!#REF!*0.9</f>
        <v>#REF!</v>
      </c>
      <c r="S7" s="66" t="e">
        <f>'C завтраками| Bed and breakfast'!#REF!*0.9</f>
        <v>#REF!</v>
      </c>
      <c r="T7" s="66" t="e">
        <f>'C завтраками| Bed and breakfast'!#REF!*0.9</f>
        <v>#REF!</v>
      </c>
      <c r="U7" s="66" t="e">
        <f>'C завтраками| Bed and breakfast'!#REF!*0.9</f>
        <v>#REF!</v>
      </c>
      <c r="V7" s="66" t="e">
        <f>'C завтраками| Bed and breakfast'!#REF!*0.9</f>
        <v>#REF!</v>
      </c>
      <c r="W7" s="66" t="e">
        <f>'C завтраками| Bed and breakfast'!#REF!*0.9</f>
        <v>#REF!</v>
      </c>
      <c r="X7" s="66" t="e">
        <f>'C завтраками| Bed and breakfast'!#REF!*0.9</f>
        <v>#REF!</v>
      </c>
    </row>
    <row r="8" spans="1:24" x14ac:dyDescent="0.2">
      <c r="A8" s="115">
        <v>2</v>
      </c>
      <c r="B8" s="66" t="e">
        <f>'C завтраками| Bed and breakfast'!#REF!*0.9</f>
        <v>#REF!</v>
      </c>
      <c r="C8" s="66" t="e">
        <f>'C завтраками| Bed and breakfast'!#REF!*0.9</f>
        <v>#REF!</v>
      </c>
      <c r="D8" s="66" t="e">
        <f>'C завтраками| Bed and breakfast'!#REF!*0.9</f>
        <v>#REF!</v>
      </c>
      <c r="E8" s="66" t="e">
        <f>'C завтраками| Bed and breakfast'!#REF!*0.9</f>
        <v>#REF!</v>
      </c>
      <c r="F8" s="66" t="e">
        <f>'C завтраками| Bed and breakfast'!#REF!*0.9</f>
        <v>#REF!</v>
      </c>
      <c r="G8" s="66" t="e">
        <f>'C завтраками| Bed and breakfast'!#REF!*0.9</f>
        <v>#REF!</v>
      </c>
      <c r="H8" s="66" t="e">
        <f>'C завтраками| Bed and breakfast'!#REF!*0.9</f>
        <v>#REF!</v>
      </c>
      <c r="I8" s="66" t="e">
        <f>'C завтраками| Bed and breakfast'!#REF!*0.9</f>
        <v>#REF!</v>
      </c>
      <c r="J8" s="66" t="e">
        <f>'C завтраками| Bed and breakfast'!#REF!*0.9</f>
        <v>#REF!</v>
      </c>
      <c r="K8" s="66" t="e">
        <f>'C завтраками| Bed and breakfast'!#REF!*0.9</f>
        <v>#REF!</v>
      </c>
      <c r="L8" s="66" t="e">
        <f>'C завтраками| Bed and breakfast'!#REF!*0.9</f>
        <v>#REF!</v>
      </c>
      <c r="M8" s="66" t="e">
        <f>'C завтраками| Bed and breakfast'!#REF!*0.9</f>
        <v>#REF!</v>
      </c>
      <c r="N8" s="66" t="e">
        <f>'C завтраками| Bed and breakfast'!#REF!*0.9</f>
        <v>#REF!</v>
      </c>
      <c r="O8" s="66" t="e">
        <f>'C завтраками| Bed and breakfast'!#REF!*0.9</f>
        <v>#REF!</v>
      </c>
      <c r="P8" s="66" t="e">
        <f>'C завтраками| Bed and breakfast'!#REF!*0.9</f>
        <v>#REF!</v>
      </c>
      <c r="Q8" s="66" t="e">
        <f>'C завтраками| Bed and breakfast'!#REF!*0.9</f>
        <v>#REF!</v>
      </c>
      <c r="R8" s="66" t="e">
        <f>'C завтраками| Bed and breakfast'!#REF!*0.9</f>
        <v>#REF!</v>
      </c>
      <c r="S8" s="66" t="e">
        <f>'C завтраками| Bed and breakfast'!#REF!*0.9</f>
        <v>#REF!</v>
      </c>
      <c r="T8" s="66" t="e">
        <f>'C завтраками| Bed and breakfast'!#REF!*0.9</f>
        <v>#REF!</v>
      </c>
      <c r="U8" s="66" t="e">
        <f>'C завтраками| Bed and breakfast'!#REF!*0.9</f>
        <v>#REF!</v>
      </c>
      <c r="V8" s="66" t="e">
        <f>'C завтраками| Bed and breakfast'!#REF!*0.9</f>
        <v>#REF!</v>
      </c>
      <c r="W8" s="66" t="e">
        <f>'C завтраками| Bed and breakfast'!#REF!*0.9</f>
        <v>#REF!</v>
      </c>
      <c r="X8" s="66" t="e">
        <f>'C завтраками| Bed and breakfast'!#REF!*0.9</f>
        <v>#REF!</v>
      </c>
    </row>
    <row r="9" spans="1:24" x14ac:dyDescent="0.2">
      <c r="A9" s="115" t="s">
        <v>149</v>
      </c>
      <c r="B9" s="66"/>
      <c r="C9" s="66"/>
      <c r="D9" s="66"/>
      <c r="E9" s="66"/>
      <c r="F9" s="66"/>
      <c r="G9" s="66"/>
      <c r="H9" s="66"/>
      <c r="I9" s="66"/>
      <c r="J9" s="66"/>
      <c r="K9" s="66"/>
      <c r="L9" s="66"/>
      <c r="M9" s="66"/>
      <c r="N9" s="66"/>
      <c r="O9" s="66"/>
      <c r="P9" s="66"/>
      <c r="Q9" s="66"/>
      <c r="R9" s="66"/>
      <c r="S9" s="66"/>
      <c r="T9" s="66"/>
      <c r="U9" s="66"/>
      <c r="V9" s="66"/>
      <c r="W9" s="66"/>
      <c r="X9" s="66"/>
    </row>
    <row r="10" spans="1:24" x14ac:dyDescent="0.2">
      <c r="A10" s="115">
        <v>1</v>
      </c>
      <c r="B10" s="66" t="e">
        <f>'C завтраками| Bed and breakfast'!#REF!*0.9</f>
        <v>#REF!</v>
      </c>
      <c r="C10" s="66" t="e">
        <f>'C завтраками| Bed and breakfast'!#REF!*0.9</f>
        <v>#REF!</v>
      </c>
      <c r="D10" s="66" t="e">
        <f>'C завтраками| Bed and breakfast'!#REF!*0.9</f>
        <v>#REF!</v>
      </c>
      <c r="E10" s="66" t="e">
        <f>'C завтраками| Bed and breakfast'!#REF!*0.9</f>
        <v>#REF!</v>
      </c>
      <c r="F10" s="66" t="e">
        <f>'C завтраками| Bed and breakfast'!#REF!*0.9</f>
        <v>#REF!</v>
      </c>
      <c r="G10" s="66" t="e">
        <f>'C завтраками| Bed and breakfast'!#REF!*0.9</f>
        <v>#REF!</v>
      </c>
      <c r="H10" s="66" t="e">
        <f>'C завтраками| Bed and breakfast'!#REF!*0.9</f>
        <v>#REF!</v>
      </c>
      <c r="I10" s="66" t="e">
        <f>'C завтраками| Bed and breakfast'!#REF!*0.9</f>
        <v>#REF!</v>
      </c>
      <c r="J10" s="66" t="e">
        <f>'C завтраками| Bed and breakfast'!#REF!*0.9</f>
        <v>#REF!</v>
      </c>
      <c r="K10" s="66" t="e">
        <f>'C завтраками| Bed and breakfast'!#REF!*0.9</f>
        <v>#REF!</v>
      </c>
      <c r="L10" s="66" t="e">
        <f>'C завтраками| Bed and breakfast'!#REF!*0.9</f>
        <v>#REF!</v>
      </c>
      <c r="M10" s="66" t="e">
        <f>'C завтраками| Bed and breakfast'!#REF!*0.9</f>
        <v>#REF!</v>
      </c>
      <c r="N10" s="66" t="e">
        <f>'C завтраками| Bed and breakfast'!#REF!*0.9</f>
        <v>#REF!</v>
      </c>
      <c r="O10" s="66" t="e">
        <f>'C завтраками| Bed and breakfast'!#REF!*0.9</f>
        <v>#REF!</v>
      </c>
      <c r="P10" s="66" t="e">
        <f>'C завтраками| Bed and breakfast'!#REF!*0.9</f>
        <v>#REF!</v>
      </c>
      <c r="Q10" s="66" t="e">
        <f>'C завтраками| Bed and breakfast'!#REF!*0.9</f>
        <v>#REF!</v>
      </c>
      <c r="R10" s="66" t="e">
        <f>'C завтраками| Bed and breakfast'!#REF!*0.9</f>
        <v>#REF!</v>
      </c>
      <c r="S10" s="66" t="e">
        <f>'C завтраками| Bed and breakfast'!#REF!*0.9</f>
        <v>#REF!</v>
      </c>
      <c r="T10" s="66" t="e">
        <f>'C завтраками| Bed and breakfast'!#REF!*0.9</f>
        <v>#REF!</v>
      </c>
      <c r="U10" s="66" t="e">
        <f>'C завтраками| Bed and breakfast'!#REF!*0.9</f>
        <v>#REF!</v>
      </c>
      <c r="V10" s="66" t="e">
        <f>'C завтраками| Bed and breakfast'!#REF!*0.9</f>
        <v>#REF!</v>
      </c>
      <c r="W10" s="66" t="e">
        <f>'C завтраками| Bed and breakfast'!#REF!*0.9</f>
        <v>#REF!</v>
      </c>
      <c r="X10" s="66" t="e">
        <f>'C завтраками| Bed and breakfast'!#REF!*0.9</f>
        <v>#REF!</v>
      </c>
    </row>
    <row r="11" spans="1:24" x14ac:dyDescent="0.2">
      <c r="A11" s="115">
        <v>2</v>
      </c>
      <c r="B11" s="66" t="e">
        <f>'C завтраками| Bed and breakfast'!#REF!*0.9</f>
        <v>#REF!</v>
      </c>
      <c r="C11" s="66" t="e">
        <f>'C завтраками| Bed and breakfast'!#REF!*0.9</f>
        <v>#REF!</v>
      </c>
      <c r="D11" s="66" t="e">
        <f>'C завтраками| Bed and breakfast'!#REF!*0.9</f>
        <v>#REF!</v>
      </c>
      <c r="E11" s="66" t="e">
        <f>'C завтраками| Bed and breakfast'!#REF!*0.9</f>
        <v>#REF!</v>
      </c>
      <c r="F11" s="66" t="e">
        <f>'C завтраками| Bed and breakfast'!#REF!*0.9</f>
        <v>#REF!</v>
      </c>
      <c r="G11" s="66" t="e">
        <f>'C завтраками| Bed and breakfast'!#REF!*0.9</f>
        <v>#REF!</v>
      </c>
      <c r="H11" s="66" t="e">
        <f>'C завтраками| Bed and breakfast'!#REF!*0.9</f>
        <v>#REF!</v>
      </c>
      <c r="I11" s="66" t="e">
        <f>'C завтраками| Bed and breakfast'!#REF!*0.9</f>
        <v>#REF!</v>
      </c>
      <c r="J11" s="66" t="e">
        <f>'C завтраками| Bed and breakfast'!#REF!*0.9</f>
        <v>#REF!</v>
      </c>
      <c r="K11" s="66" t="e">
        <f>'C завтраками| Bed and breakfast'!#REF!*0.9</f>
        <v>#REF!</v>
      </c>
      <c r="L11" s="66" t="e">
        <f>'C завтраками| Bed and breakfast'!#REF!*0.9</f>
        <v>#REF!</v>
      </c>
      <c r="M11" s="66" t="e">
        <f>'C завтраками| Bed and breakfast'!#REF!*0.9</f>
        <v>#REF!</v>
      </c>
      <c r="N11" s="66" t="e">
        <f>'C завтраками| Bed and breakfast'!#REF!*0.9</f>
        <v>#REF!</v>
      </c>
      <c r="O11" s="66" t="e">
        <f>'C завтраками| Bed and breakfast'!#REF!*0.9</f>
        <v>#REF!</v>
      </c>
      <c r="P11" s="66" t="e">
        <f>'C завтраками| Bed and breakfast'!#REF!*0.9</f>
        <v>#REF!</v>
      </c>
      <c r="Q11" s="66" t="e">
        <f>'C завтраками| Bed and breakfast'!#REF!*0.9</f>
        <v>#REF!</v>
      </c>
      <c r="R11" s="66" t="e">
        <f>'C завтраками| Bed and breakfast'!#REF!*0.9</f>
        <v>#REF!</v>
      </c>
      <c r="S11" s="66" t="e">
        <f>'C завтраками| Bed and breakfast'!#REF!*0.9</f>
        <v>#REF!</v>
      </c>
      <c r="T11" s="66" t="e">
        <f>'C завтраками| Bed and breakfast'!#REF!*0.9</f>
        <v>#REF!</v>
      </c>
      <c r="U11" s="66" t="e">
        <f>'C завтраками| Bed and breakfast'!#REF!*0.9</f>
        <v>#REF!</v>
      </c>
      <c r="V11" s="66" t="e">
        <f>'C завтраками| Bed and breakfast'!#REF!*0.9</f>
        <v>#REF!</v>
      </c>
      <c r="W11" s="66" t="e">
        <f>'C завтраками| Bed and breakfast'!#REF!*0.9</f>
        <v>#REF!</v>
      </c>
      <c r="X11" s="66" t="e">
        <f>'C завтраками| Bed and breakfast'!#REF!*0.9</f>
        <v>#REF!</v>
      </c>
    </row>
    <row r="12" spans="1:24" x14ac:dyDescent="0.2">
      <c r="A12" s="115" t="s">
        <v>135</v>
      </c>
      <c r="B12" s="66"/>
      <c r="C12" s="66"/>
      <c r="D12" s="66"/>
      <c r="E12" s="66"/>
      <c r="F12" s="66"/>
      <c r="G12" s="66"/>
      <c r="H12" s="66"/>
      <c r="I12" s="66"/>
      <c r="J12" s="66"/>
      <c r="K12" s="66"/>
      <c r="L12" s="66"/>
      <c r="M12" s="66"/>
      <c r="N12" s="66"/>
      <c r="O12" s="66"/>
      <c r="P12" s="66"/>
      <c r="Q12" s="66"/>
      <c r="R12" s="66"/>
      <c r="S12" s="66"/>
      <c r="T12" s="66"/>
      <c r="U12" s="66"/>
      <c r="V12" s="66"/>
      <c r="W12" s="66"/>
      <c r="X12" s="66"/>
    </row>
    <row r="13" spans="1:24" x14ac:dyDescent="0.2">
      <c r="A13" s="115">
        <v>1</v>
      </c>
      <c r="B13" s="66" t="e">
        <f>'C завтраками| Bed and breakfast'!#REF!*0.9</f>
        <v>#REF!</v>
      </c>
      <c r="C13" s="66" t="e">
        <f>'C завтраками| Bed and breakfast'!#REF!*0.9</f>
        <v>#REF!</v>
      </c>
      <c r="D13" s="66" t="e">
        <f>'C завтраками| Bed and breakfast'!#REF!*0.9</f>
        <v>#REF!</v>
      </c>
      <c r="E13" s="66" t="e">
        <f>'C завтраками| Bed and breakfast'!#REF!*0.9</f>
        <v>#REF!</v>
      </c>
      <c r="F13" s="66" t="e">
        <f>'C завтраками| Bed and breakfast'!#REF!*0.9</f>
        <v>#REF!</v>
      </c>
      <c r="G13" s="66" t="e">
        <f>'C завтраками| Bed and breakfast'!#REF!*0.9</f>
        <v>#REF!</v>
      </c>
      <c r="H13" s="66" t="e">
        <f>'C завтраками| Bed and breakfast'!#REF!*0.9</f>
        <v>#REF!</v>
      </c>
      <c r="I13" s="66" t="e">
        <f>'C завтраками| Bed and breakfast'!#REF!*0.9</f>
        <v>#REF!</v>
      </c>
      <c r="J13" s="66" t="e">
        <f>'C завтраками| Bed and breakfast'!#REF!*0.9</f>
        <v>#REF!</v>
      </c>
      <c r="K13" s="66" t="e">
        <f>'C завтраками| Bed and breakfast'!#REF!*0.9</f>
        <v>#REF!</v>
      </c>
      <c r="L13" s="66" t="e">
        <f>'C завтраками| Bed and breakfast'!#REF!*0.9</f>
        <v>#REF!</v>
      </c>
      <c r="M13" s="66" t="e">
        <f>'C завтраками| Bed and breakfast'!#REF!*0.9</f>
        <v>#REF!</v>
      </c>
      <c r="N13" s="66" t="e">
        <f>'C завтраками| Bed and breakfast'!#REF!*0.9</f>
        <v>#REF!</v>
      </c>
      <c r="O13" s="66" t="e">
        <f>'C завтраками| Bed and breakfast'!#REF!*0.9</f>
        <v>#REF!</v>
      </c>
      <c r="P13" s="66" t="e">
        <f>'C завтраками| Bed and breakfast'!#REF!*0.9</f>
        <v>#REF!</v>
      </c>
      <c r="Q13" s="66" t="e">
        <f>'C завтраками| Bed and breakfast'!#REF!*0.9</f>
        <v>#REF!</v>
      </c>
      <c r="R13" s="66" t="e">
        <f>'C завтраками| Bed and breakfast'!#REF!*0.9</f>
        <v>#REF!</v>
      </c>
      <c r="S13" s="66" t="e">
        <f>'C завтраками| Bed and breakfast'!#REF!*0.9</f>
        <v>#REF!</v>
      </c>
      <c r="T13" s="66" t="e">
        <f>'C завтраками| Bed and breakfast'!#REF!*0.9</f>
        <v>#REF!</v>
      </c>
      <c r="U13" s="66" t="e">
        <f>'C завтраками| Bed and breakfast'!#REF!*0.9</f>
        <v>#REF!</v>
      </c>
      <c r="V13" s="66" t="e">
        <f>'C завтраками| Bed and breakfast'!#REF!*0.9</f>
        <v>#REF!</v>
      </c>
      <c r="W13" s="66" t="e">
        <f>'C завтраками| Bed and breakfast'!#REF!*0.9</f>
        <v>#REF!</v>
      </c>
      <c r="X13" s="66" t="e">
        <f>'C завтраками| Bed and breakfast'!#REF!*0.9</f>
        <v>#REF!</v>
      </c>
    </row>
    <row r="14" spans="1:24" x14ac:dyDescent="0.2">
      <c r="A14" s="115">
        <v>2</v>
      </c>
      <c r="B14" s="66" t="e">
        <f>'C завтраками| Bed and breakfast'!#REF!*0.9</f>
        <v>#REF!</v>
      </c>
      <c r="C14" s="66" t="e">
        <f>'C завтраками| Bed and breakfast'!#REF!*0.9</f>
        <v>#REF!</v>
      </c>
      <c r="D14" s="66" t="e">
        <f>'C завтраками| Bed and breakfast'!#REF!*0.9</f>
        <v>#REF!</v>
      </c>
      <c r="E14" s="66" t="e">
        <f>'C завтраками| Bed and breakfast'!#REF!*0.9</f>
        <v>#REF!</v>
      </c>
      <c r="F14" s="66" t="e">
        <f>'C завтраками| Bed and breakfast'!#REF!*0.9</f>
        <v>#REF!</v>
      </c>
      <c r="G14" s="66" t="e">
        <f>'C завтраками| Bed and breakfast'!#REF!*0.9</f>
        <v>#REF!</v>
      </c>
      <c r="H14" s="66" t="e">
        <f>'C завтраками| Bed and breakfast'!#REF!*0.9</f>
        <v>#REF!</v>
      </c>
      <c r="I14" s="66" t="e">
        <f>'C завтраками| Bed and breakfast'!#REF!*0.9</f>
        <v>#REF!</v>
      </c>
      <c r="J14" s="66" t="e">
        <f>'C завтраками| Bed and breakfast'!#REF!*0.9</f>
        <v>#REF!</v>
      </c>
      <c r="K14" s="66" t="e">
        <f>'C завтраками| Bed and breakfast'!#REF!*0.9</f>
        <v>#REF!</v>
      </c>
      <c r="L14" s="66" t="e">
        <f>'C завтраками| Bed and breakfast'!#REF!*0.9</f>
        <v>#REF!</v>
      </c>
      <c r="M14" s="66" t="e">
        <f>'C завтраками| Bed and breakfast'!#REF!*0.9</f>
        <v>#REF!</v>
      </c>
      <c r="N14" s="66" t="e">
        <f>'C завтраками| Bed and breakfast'!#REF!*0.9</f>
        <v>#REF!</v>
      </c>
      <c r="O14" s="66" t="e">
        <f>'C завтраками| Bed and breakfast'!#REF!*0.9</f>
        <v>#REF!</v>
      </c>
      <c r="P14" s="66" t="e">
        <f>'C завтраками| Bed and breakfast'!#REF!*0.9</f>
        <v>#REF!</v>
      </c>
      <c r="Q14" s="66" t="e">
        <f>'C завтраками| Bed and breakfast'!#REF!*0.9</f>
        <v>#REF!</v>
      </c>
      <c r="R14" s="66" t="e">
        <f>'C завтраками| Bed and breakfast'!#REF!*0.9</f>
        <v>#REF!</v>
      </c>
      <c r="S14" s="66" t="e">
        <f>'C завтраками| Bed and breakfast'!#REF!*0.9</f>
        <v>#REF!</v>
      </c>
      <c r="T14" s="66" t="e">
        <f>'C завтраками| Bed and breakfast'!#REF!*0.9</f>
        <v>#REF!</v>
      </c>
      <c r="U14" s="66" t="e">
        <f>'C завтраками| Bed and breakfast'!#REF!*0.9</f>
        <v>#REF!</v>
      </c>
      <c r="V14" s="66" t="e">
        <f>'C завтраками| Bed and breakfast'!#REF!*0.9</f>
        <v>#REF!</v>
      </c>
      <c r="W14" s="66" t="e">
        <f>'C завтраками| Bed and breakfast'!#REF!*0.9</f>
        <v>#REF!</v>
      </c>
      <c r="X14" s="66" t="e">
        <f>'C завтраками| Bed and breakfast'!#REF!*0.9</f>
        <v>#REF!</v>
      </c>
    </row>
    <row r="15" spans="1:24" x14ac:dyDescent="0.2">
      <c r="A15" s="114" t="s">
        <v>137</v>
      </c>
      <c r="B15" s="66"/>
      <c r="C15" s="66"/>
      <c r="D15" s="66"/>
      <c r="E15" s="66"/>
      <c r="F15" s="66"/>
      <c r="G15" s="66"/>
      <c r="H15" s="66"/>
      <c r="I15" s="66"/>
      <c r="J15" s="66"/>
      <c r="K15" s="66"/>
      <c r="L15" s="66"/>
      <c r="M15" s="66"/>
      <c r="N15" s="66"/>
      <c r="O15" s="66"/>
      <c r="P15" s="66"/>
      <c r="Q15" s="66"/>
      <c r="R15" s="66"/>
      <c r="S15" s="66"/>
      <c r="T15" s="66"/>
      <c r="U15" s="66"/>
      <c r="V15" s="66"/>
      <c r="W15" s="66"/>
      <c r="X15" s="66"/>
    </row>
    <row r="16" spans="1:24" x14ac:dyDescent="0.2">
      <c r="A16" s="115">
        <v>1</v>
      </c>
      <c r="B16" s="66" t="e">
        <f>'C завтраками| Bed and breakfast'!#REF!*0.9</f>
        <v>#REF!</v>
      </c>
      <c r="C16" s="66" t="e">
        <f>'C завтраками| Bed and breakfast'!#REF!*0.9</f>
        <v>#REF!</v>
      </c>
      <c r="D16" s="66" t="e">
        <f>'C завтраками| Bed and breakfast'!#REF!*0.9</f>
        <v>#REF!</v>
      </c>
      <c r="E16" s="66" t="e">
        <f>'C завтраками| Bed and breakfast'!#REF!*0.9</f>
        <v>#REF!</v>
      </c>
      <c r="F16" s="66" t="e">
        <f>'C завтраками| Bed and breakfast'!#REF!*0.9</f>
        <v>#REF!</v>
      </c>
      <c r="G16" s="66" t="e">
        <f>'C завтраками| Bed and breakfast'!#REF!*0.9</f>
        <v>#REF!</v>
      </c>
      <c r="H16" s="66" t="e">
        <f>'C завтраками| Bed and breakfast'!#REF!*0.9</f>
        <v>#REF!</v>
      </c>
      <c r="I16" s="66" t="e">
        <f>'C завтраками| Bed and breakfast'!#REF!*0.9</f>
        <v>#REF!</v>
      </c>
      <c r="J16" s="66" t="e">
        <f>'C завтраками| Bed and breakfast'!#REF!*0.9</f>
        <v>#REF!</v>
      </c>
      <c r="K16" s="66" t="e">
        <f>'C завтраками| Bed and breakfast'!#REF!*0.9</f>
        <v>#REF!</v>
      </c>
      <c r="L16" s="66" t="e">
        <f>'C завтраками| Bed and breakfast'!#REF!*0.9</f>
        <v>#REF!</v>
      </c>
      <c r="M16" s="66" t="e">
        <f>'C завтраками| Bed and breakfast'!#REF!*0.9</f>
        <v>#REF!</v>
      </c>
      <c r="N16" s="66" t="e">
        <f>'C завтраками| Bed and breakfast'!#REF!*0.9</f>
        <v>#REF!</v>
      </c>
      <c r="O16" s="66" t="e">
        <f>'C завтраками| Bed and breakfast'!#REF!*0.9</f>
        <v>#REF!</v>
      </c>
      <c r="P16" s="66" t="e">
        <f>'C завтраками| Bed and breakfast'!#REF!*0.9</f>
        <v>#REF!</v>
      </c>
      <c r="Q16" s="66" t="e">
        <f>'C завтраками| Bed and breakfast'!#REF!*0.9</f>
        <v>#REF!</v>
      </c>
      <c r="R16" s="66" t="e">
        <f>'C завтраками| Bed and breakfast'!#REF!*0.9</f>
        <v>#REF!</v>
      </c>
      <c r="S16" s="66" t="e">
        <f>'C завтраками| Bed and breakfast'!#REF!*0.9</f>
        <v>#REF!</v>
      </c>
      <c r="T16" s="66" t="e">
        <f>'C завтраками| Bed and breakfast'!#REF!*0.9</f>
        <v>#REF!</v>
      </c>
      <c r="U16" s="66" t="e">
        <f>'C завтраками| Bed and breakfast'!#REF!*0.9</f>
        <v>#REF!</v>
      </c>
      <c r="V16" s="66" t="e">
        <f>'C завтраками| Bed and breakfast'!#REF!*0.9</f>
        <v>#REF!</v>
      </c>
      <c r="W16" s="66" t="e">
        <f>'C завтраками| Bed and breakfast'!#REF!*0.9</f>
        <v>#REF!</v>
      </c>
      <c r="X16" s="66" t="e">
        <f>'C завтраками| Bed and breakfast'!#REF!*0.9</f>
        <v>#REF!</v>
      </c>
    </row>
    <row r="17" spans="1:24" x14ac:dyDescent="0.2">
      <c r="A17" s="115">
        <v>2</v>
      </c>
      <c r="B17" s="66" t="e">
        <f>'C завтраками| Bed and breakfast'!#REF!*0.9</f>
        <v>#REF!</v>
      </c>
      <c r="C17" s="66" t="e">
        <f>'C завтраками| Bed and breakfast'!#REF!*0.9</f>
        <v>#REF!</v>
      </c>
      <c r="D17" s="66" t="e">
        <f>'C завтраками| Bed and breakfast'!#REF!*0.9</f>
        <v>#REF!</v>
      </c>
      <c r="E17" s="66" t="e">
        <f>'C завтраками| Bed and breakfast'!#REF!*0.9</f>
        <v>#REF!</v>
      </c>
      <c r="F17" s="66" t="e">
        <f>'C завтраками| Bed and breakfast'!#REF!*0.9</f>
        <v>#REF!</v>
      </c>
      <c r="G17" s="66" t="e">
        <f>'C завтраками| Bed and breakfast'!#REF!*0.9</f>
        <v>#REF!</v>
      </c>
      <c r="H17" s="66" t="e">
        <f>'C завтраками| Bed and breakfast'!#REF!*0.9</f>
        <v>#REF!</v>
      </c>
      <c r="I17" s="66" t="e">
        <f>'C завтраками| Bed and breakfast'!#REF!*0.9</f>
        <v>#REF!</v>
      </c>
      <c r="J17" s="66" t="e">
        <f>'C завтраками| Bed and breakfast'!#REF!*0.9</f>
        <v>#REF!</v>
      </c>
      <c r="K17" s="66" t="e">
        <f>'C завтраками| Bed and breakfast'!#REF!*0.9</f>
        <v>#REF!</v>
      </c>
      <c r="L17" s="66" t="e">
        <f>'C завтраками| Bed and breakfast'!#REF!*0.9</f>
        <v>#REF!</v>
      </c>
      <c r="M17" s="66" t="e">
        <f>'C завтраками| Bed and breakfast'!#REF!*0.9</f>
        <v>#REF!</v>
      </c>
      <c r="N17" s="66" t="e">
        <f>'C завтраками| Bed and breakfast'!#REF!*0.9</f>
        <v>#REF!</v>
      </c>
      <c r="O17" s="66" t="e">
        <f>'C завтраками| Bed and breakfast'!#REF!*0.9</f>
        <v>#REF!</v>
      </c>
      <c r="P17" s="66" t="e">
        <f>'C завтраками| Bed and breakfast'!#REF!*0.9</f>
        <v>#REF!</v>
      </c>
      <c r="Q17" s="66" t="e">
        <f>'C завтраками| Bed and breakfast'!#REF!*0.9</f>
        <v>#REF!</v>
      </c>
      <c r="R17" s="66" t="e">
        <f>'C завтраками| Bed and breakfast'!#REF!*0.9</f>
        <v>#REF!</v>
      </c>
      <c r="S17" s="66" t="e">
        <f>'C завтраками| Bed and breakfast'!#REF!*0.9</f>
        <v>#REF!</v>
      </c>
      <c r="T17" s="66" t="e">
        <f>'C завтраками| Bed and breakfast'!#REF!*0.9</f>
        <v>#REF!</v>
      </c>
      <c r="U17" s="66" t="e">
        <f>'C завтраками| Bed and breakfast'!#REF!*0.9</f>
        <v>#REF!</v>
      </c>
      <c r="V17" s="66" t="e">
        <f>'C завтраками| Bed and breakfast'!#REF!*0.9</f>
        <v>#REF!</v>
      </c>
      <c r="W17" s="66" t="e">
        <f>'C завтраками| Bed and breakfast'!#REF!*0.9</f>
        <v>#REF!</v>
      </c>
      <c r="X17" s="66" t="e">
        <f>'C завтраками| Bed and breakfast'!#REF!*0.9</f>
        <v>#REF!</v>
      </c>
    </row>
    <row r="18" spans="1:24" x14ac:dyDescent="0.2">
      <c r="A18" s="86"/>
      <c r="E18" s="109"/>
      <c r="G18" s="109"/>
    </row>
    <row r="19" spans="1:24" x14ac:dyDescent="0.2">
      <c r="A19" s="164" t="s">
        <v>163</v>
      </c>
      <c r="E19" s="109"/>
      <c r="G19" s="109"/>
    </row>
    <row r="20" spans="1:24" x14ac:dyDescent="0.2">
      <c r="A20" s="86"/>
      <c r="B20" s="117" t="e">
        <f>B5</f>
        <v>#REF!</v>
      </c>
      <c r="C20" s="117" t="e">
        <f>C5</f>
        <v>#REF!</v>
      </c>
      <c r="D20" s="117" t="e">
        <f>D5</f>
        <v>#REF!</v>
      </c>
      <c r="E20" s="117" t="e">
        <f t="shared" ref="E20:J21" si="0">E4</f>
        <v>#REF!</v>
      </c>
      <c r="F20" s="117" t="e">
        <f t="shared" si="0"/>
        <v>#REF!</v>
      </c>
      <c r="G20" s="117" t="e">
        <f t="shared" si="0"/>
        <v>#REF!</v>
      </c>
      <c r="H20" s="167" t="e">
        <f t="shared" si="0"/>
        <v>#REF!</v>
      </c>
      <c r="I20" s="167" t="e">
        <f t="shared" si="0"/>
        <v>#REF!</v>
      </c>
      <c r="J20" s="167" t="e">
        <f t="shared" si="0"/>
        <v>#REF!</v>
      </c>
      <c r="K20" s="167" t="e">
        <f t="shared" ref="K20:P20" si="1">K4</f>
        <v>#REF!</v>
      </c>
      <c r="L20" s="167" t="e">
        <f t="shared" si="1"/>
        <v>#REF!</v>
      </c>
      <c r="M20" s="167" t="e">
        <f t="shared" si="1"/>
        <v>#REF!</v>
      </c>
      <c r="N20" s="167" t="e">
        <f t="shared" si="1"/>
        <v>#REF!</v>
      </c>
      <c r="O20" s="167" t="e">
        <f t="shared" si="1"/>
        <v>#REF!</v>
      </c>
      <c r="P20" s="167" t="e">
        <f t="shared" si="1"/>
        <v>#REF!</v>
      </c>
      <c r="Q20" s="167" t="e">
        <f t="shared" ref="Q20:R20" si="2">Q4</f>
        <v>#REF!</v>
      </c>
      <c r="R20" s="155" t="e">
        <f t="shared" si="2"/>
        <v>#REF!</v>
      </c>
      <c r="S20" s="155" t="e">
        <f t="shared" ref="S20:W20" si="3">S4</f>
        <v>#REF!</v>
      </c>
      <c r="T20" s="155" t="e">
        <f t="shared" si="3"/>
        <v>#REF!</v>
      </c>
      <c r="U20" s="167" t="e">
        <f t="shared" si="3"/>
        <v>#REF!</v>
      </c>
      <c r="V20" s="167" t="e">
        <f t="shared" si="3"/>
        <v>#REF!</v>
      </c>
      <c r="W20" s="167" t="e">
        <f t="shared" si="3"/>
        <v>#REF!</v>
      </c>
      <c r="X20" s="167" t="e">
        <f t="shared" ref="X20" si="4">X4</f>
        <v>#REF!</v>
      </c>
    </row>
    <row r="21" spans="1:24" x14ac:dyDescent="0.2">
      <c r="A21" s="112" t="s">
        <v>124</v>
      </c>
      <c r="B21" s="118"/>
      <c r="C21" s="118"/>
      <c r="D21" s="118"/>
      <c r="E21" s="117" t="e">
        <f t="shared" si="0"/>
        <v>#REF!</v>
      </c>
      <c r="F21" s="117" t="e">
        <f t="shared" si="0"/>
        <v>#REF!</v>
      </c>
      <c r="G21" s="117" t="e">
        <f t="shared" si="0"/>
        <v>#REF!</v>
      </c>
      <c r="H21" s="167" t="e">
        <f t="shared" si="0"/>
        <v>#REF!</v>
      </c>
      <c r="I21" s="167" t="e">
        <f t="shared" si="0"/>
        <v>#REF!</v>
      </c>
      <c r="J21" s="167" t="e">
        <f t="shared" si="0"/>
        <v>#REF!</v>
      </c>
      <c r="K21" s="167" t="e">
        <f t="shared" ref="K21:P21" si="5">K5</f>
        <v>#REF!</v>
      </c>
      <c r="L21" s="167" t="e">
        <f t="shared" si="5"/>
        <v>#REF!</v>
      </c>
      <c r="M21" s="167" t="e">
        <f t="shared" si="5"/>
        <v>#REF!</v>
      </c>
      <c r="N21" s="167" t="e">
        <f t="shared" si="5"/>
        <v>#REF!</v>
      </c>
      <c r="O21" s="167" t="e">
        <f t="shared" si="5"/>
        <v>#REF!</v>
      </c>
      <c r="P21" s="167" t="e">
        <f t="shared" si="5"/>
        <v>#REF!</v>
      </c>
      <c r="Q21" s="167" t="e">
        <f t="shared" ref="Q21:R21" si="6">Q5</f>
        <v>#REF!</v>
      </c>
      <c r="R21" s="155" t="e">
        <f t="shared" si="6"/>
        <v>#REF!</v>
      </c>
      <c r="S21" s="155" t="e">
        <f t="shared" ref="S21:W21" si="7">S5</f>
        <v>#REF!</v>
      </c>
      <c r="T21" s="155" t="e">
        <f t="shared" si="7"/>
        <v>#REF!</v>
      </c>
      <c r="U21" s="167" t="e">
        <f t="shared" si="7"/>
        <v>#REF!</v>
      </c>
      <c r="V21" s="167" t="e">
        <f t="shared" si="7"/>
        <v>#REF!</v>
      </c>
      <c r="W21" s="167" t="e">
        <f t="shared" si="7"/>
        <v>#REF!</v>
      </c>
      <c r="X21" s="167" t="e">
        <f t="shared" ref="X21" si="8">X5</f>
        <v>#REF!</v>
      </c>
    </row>
    <row r="22" spans="1:24" x14ac:dyDescent="0.2">
      <c r="A22" s="113" t="s">
        <v>148</v>
      </c>
      <c r="B22" s="118"/>
      <c r="C22" s="118"/>
      <c r="D22" s="118"/>
      <c r="E22" s="118"/>
      <c r="F22" s="118"/>
      <c r="G22" s="118"/>
      <c r="H22" s="118"/>
      <c r="I22" s="118"/>
      <c r="J22" s="118"/>
      <c r="K22" s="118"/>
      <c r="L22" s="118"/>
      <c r="M22" s="118"/>
      <c r="N22" s="118"/>
      <c r="O22" s="118"/>
      <c r="P22" s="118"/>
      <c r="Q22" s="118"/>
      <c r="R22" s="118"/>
      <c r="S22" s="118"/>
      <c r="T22" s="118"/>
      <c r="U22" s="118"/>
      <c r="V22" s="118"/>
      <c r="W22" s="118"/>
      <c r="X22" s="118"/>
    </row>
    <row r="23" spans="1:24" x14ac:dyDescent="0.2">
      <c r="A23" s="115">
        <v>1</v>
      </c>
      <c r="B23" s="119" t="e">
        <f t="shared" ref="B23:D24" si="9">B7*0.87</f>
        <v>#REF!</v>
      </c>
      <c r="C23" s="119" t="e">
        <f t="shared" si="9"/>
        <v>#REF!</v>
      </c>
      <c r="D23" s="119" t="e">
        <f t="shared" si="9"/>
        <v>#REF!</v>
      </c>
      <c r="E23" s="119" t="e">
        <f t="shared" ref="E23:J23" si="10">ROUNDUP(E7*0.87,)</f>
        <v>#REF!</v>
      </c>
      <c r="F23" s="119" t="e">
        <f t="shared" si="10"/>
        <v>#REF!</v>
      </c>
      <c r="G23" s="119" t="e">
        <f t="shared" si="10"/>
        <v>#REF!</v>
      </c>
      <c r="H23" s="119" t="e">
        <f t="shared" si="10"/>
        <v>#REF!</v>
      </c>
      <c r="I23" s="119" t="e">
        <f t="shared" si="10"/>
        <v>#REF!</v>
      </c>
      <c r="J23" s="119" t="e">
        <f t="shared" si="10"/>
        <v>#REF!</v>
      </c>
      <c r="K23" s="119" t="e">
        <f t="shared" ref="K23:P23" si="11">ROUNDUP(K7*0.87,)</f>
        <v>#REF!</v>
      </c>
      <c r="L23" s="119" t="e">
        <f t="shared" si="11"/>
        <v>#REF!</v>
      </c>
      <c r="M23" s="119" t="e">
        <f t="shared" si="11"/>
        <v>#REF!</v>
      </c>
      <c r="N23" s="119" t="e">
        <f t="shared" si="11"/>
        <v>#REF!</v>
      </c>
      <c r="O23" s="119" t="e">
        <f t="shared" si="11"/>
        <v>#REF!</v>
      </c>
      <c r="P23" s="119" t="e">
        <f t="shared" si="11"/>
        <v>#REF!</v>
      </c>
      <c r="Q23" s="119" t="e">
        <f t="shared" ref="Q23:R23" si="12">ROUNDUP(Q7*0.87,)</f>
        <v>#REF!</v>
      </c>
      <c r="R23" s="119" t="e">
        <f t="shared" si="12"/>
        <v>#REF!</v>
      </c>
      <c r="S23" s="119" t="e">
        <f t="shared" ref="S23:W23" si="13">ROUNDUP(S7*0.87,)</f>
        <v>#REF!</v>
      </c>
      <c r="T23" s="119" t="e">
        <f t="shared" si="13"/>
        <v>#REF!</v>
      </c>
      <c r="U23" s="119" t="e">
        <f t="shared" si="13"/>
        <v>#REF!</v>
      </c>
      <c r="V23" s="119" t="e">
        <f t="shared" si="13"/>
        <v>#REF!</v>
      </c>
      <c r="W23" s="119" t="e">
        <f t="shared" si="13"/>
        <v>#REF!</v>
      </c>
      <c r="X23" s="119" t="e">
        <f t="shared" ref="X23" si="14">ROUNDUP(X7*0.87,)</f>
        <v>#REF!</v>
      </c>
    </row>
    <row r="24" spans="1:24" x14ac:dyDescent="0.2">
      <c r="A24" s="115">
        <v>2</v>
      </c>
      <c r="B24" s="119" t="e">
        <f t="shared" si="9"/>
        <v>#REF!</v>
      </c>
      <c r="C24" s="119" t="e">
        <f t="shared" si="9"/>
        <v>#REF!</v>
      </c>
      <c r="D24" s="119" t="e">
        <f t="shared" si="9"/>
        <v>#REF!</v>
      </c>
      <c r="E24" s="119" t="e">
        <f t="shared" ref="E24:H33" si="15">ROUNDUP(E8*0.87,)</f>
        <v>#REF!</v>
      </c>
      <c r="F24" s="119" t="e">
        <f t="shared" si="15"/>
        <v>#REF!</v>
      </c>
      <c r="G24" s="119" t="e">
        <f t="shared" si="15"/>
        <v>#REF!</v>
      </c>
      <c r="H24" s="119" t="e">
        <f t="shared" si="15"/>
        <v>#REF!</v>
      </c>
      <c r="I24" s="119" t="e">
        <f>ROUNDUP(I8*0.87,)</f>
        <v>#REF!</v>
      </c>
      <c r="J24" s="119" t="e">
        <f>ROUNDUP(J8*0.87,)</f>
        <v>#REF!</v>
      </c>
      <c r="K24" s="119" t="e">
        <f t="shared" ref="K24:P24" si="16">ROUNDUP(K8*0.87,)</f>
        <v>#REF!</v>
      </c>
      <c r="L24" s="119" t="e">
        <f t="shared" si="16"/>
        <v>#REF!</v>
      </c>
      <c r="M24" s="119" t="e">
        <f t="shared" si="16"/>
        <v>#REF!</v>
      </c>
      <c r="N24" s="119" t="e">
        <f t="shared" si="16"/>
        <v>#REF!</v>
      </c>
      <c r="O24" s="119" t="e">
        <f t="shared" si="16"/>
        <v>#REF!</v>
      </c>
      <c r="P24" s="119" t="e">
        <f t="shared" si="16"/>
        <v>#REF!</v>
      </c>
      <c r="Q24" s="119" t="e">
        <f t="shared" ref="Q24:R24" si="17">ROUNDUP(Q8*0.87,)</f>
        <v>#REF!</v>
      </c>
      <c r="R24" s="119" t="e">
        <f t="shared" si="17"/>
        <v>#REF!</v>
      </c>
      <c r="S24" s="119" t="e">
        <f t="shared" ref="S24:W24" si="18">ROUNDUP(S8*0.87,)</f>
        <v>#REF!</v>
      </c>
      <c r="T24" s="119" t="e">
        <f t="shared" si="18"/>
        <v>#REF!</v>
      </c>
      <c r="U24" s="119" t="e">
        <f t="shared" si="18"/>
        <v>#REF!</v>
      </c>
      <c r="V24" s="119" t="e">
        <f t="shared" si="18"/>
        <v>#REF!</v>
      </c>
      <c r="W24" s="119" t="e">
        <f t="shared" si="18"/>
        <v>#REF!</v>
      </c>
      <c r="X24" s="119" t="e">
        <f t="shared" ref="X24" si="19">ROUNDUP(X8*0.87,)</f>
        <v>#REF!</v>
      </c>
    </row>
    <row r="25" spans="1:24" x14ac:dyDescent="0.2">
      <c r="A25" s="115" t="s">
        <v>149</v>
      </c>
      <c r="B25" s="119"/>
      <c r="C25" s="119"/>
      <c r="D25" s="119"/>
      <c r="E25" s="119"/>
      <c r="F25" s="119"/>
      <c r="G25" s="119"/>
      <c r="H25" s="119"/>
      <c r="I25" s="119"/>
      <c r="J25" s="119"/>
      <c r="K25" s="119"/>
      <c r="L25" s="119"/>
      <c r="M25" s="119"/>
      <c r="N25" s="119"/>
      <c r="O25" s="119"/>
      <c r="P25" s="119"/>
      <c r="Q25" s="119"/>
      <c r="R25" s="119"/>
      <c r="S25" s="119"/>
      <c r="T25" s="119"/>
      <c r="U25" s="119"/>
      <c r="V25" s="119"/>
      <c r="W25" s="119"/>
      <c r="X25" s="119"/>
    </row>
    <row r="26" spans="1:24" x14ac:dyDescent="0.2">
      <c r="A26" s="115">
        <v>1</v>
      </c>
      <c r="B26" s="119" t="e">
        <f t="shared" ref="B26:D27" si="20">B10*0.87</f>
        <v>#REF!</v>
      </c>
      <c r="C26" s="119" t="e">
        <f t="shared" si="20"/>
        <v>#REF!</v>
      </c>
      <c r="D26" s="119" t="e">
        <f t="shared" si="20"/>
        <v>#REF!</v>
      </c>
      <c r="E26" s="119" t="e">
        <f t="shared" si="15"/>
        <v>#REF!</v>
      </c>
      <c r="F26" s="119" t="e">
        <f t="shared" si="15"/>
        <v>#REF!</v>
      </c>
      <c r="G26" s="119" t="e">
        <f t="shared" si="15"/>
        <v>#REF!</v>
      </c>
      <c r="H26" s="119" t="e">
        <f t="shared" si="15"/>
        <v>#REF!</v>
      </c>
      <c r="I26" s="119" t="e">
        <f>ROUNDUP(I10*0.87,)</f>
        <v>#REF!</v>
      </c>
      <c r="J26" s="119" t="e">
        <f>ROUNDUP(J10*0.87,)</f>
        <v>#REF!</v>
      </c>
      <c r="K26" s="119" t="e">
        <f t="shared" ref="K26:P26" si="21">ROUNDUP(K10*0.87,)</f>
        <v>#REF!</v>
      </c>
      <c r="L26" s="119" t="e">
        <f t="shared" si="21"/>
        <v>#REF!</v>
      </c>
      <c r="M26" s="119" t="e">
        <f t="shared" si="21"/>
        <v>#REF!</v>
      </c>
      <c r="N26" s="119" t="e">
        <f t="shared" si="21"/>
        <v>#REF!</v>
      </c>
      <c r="O26" s="119" t="e">
        <f t="shared" si="21"/>
        <v>#REF!</v>
      </c>
      <c r="P26" s="119" t="e">
        <f t="shared" si="21"/>
        <v>#REF!</v>
      </c>
      <c r="Q26" s="119" t="e">
        <f t="shared" ref="Q26:R26" si="22">ROUNDUP(Q10*0.87,)</f>
        <v>#REF!</v>
      </c>
      <c r="R26" s="119" t="e">
        <f t="shared" si="22"/>
        <v>#REF!</v>
      </c>
      <c r="S26" s="119" t="e">
        <f t="shared" ref="S26:W26" si="23">ROUNDUP(S10*0.87,)</f>
        <v>#REF!</v>
      </c>
      <c r="T26" s="119" t="e">
        <f t="shared" si="23"/>
        <v>#REF!</v>
      </c>
      <c r="U26" s="119" t="e">
        <f t="shared" si="23"/>
        <v>#REF!</v>
      </c>
      <c r="V26" s="119" t="e">
        <f t="shared" si="23"/>
        <v>#REF!</v>
      </c>
      <c r="W26" s="119" t="e">
        <f t="shared" si="23"/>
        <v>#REF!</v>
      </c>
      <c r="X26" s="119" t="e">
        <f t="shared" ref="X26" si="24">ROUNDUP(X10*0.87,)</f>
        <v>#REF!</v>
      </c>
    </row>
    <row r="27" spans="1:24" ht="11.45" customHeight="1" x14ac:dyDescent="0.2">
      <c r="A27" s="115">
        <v>2</v>
      </c>
      <c r="B27" s="119" t="e">
        <f t="shared" si="20"/>
        <v>#REF!</v>
      </c>
      <c r="C27" s="119" t="e">
        <f t="shared" si="20"/>
        <v>#REF!</v>
      </c>
      <c r="D27" s="119" t="e">
        <f t="shared" si="20"/>
        <v>#REF!</v>
      </c>
      <c r="E27" s="119" t="e">
        <f t="shared" si="15"/>
        <v>#REF!</v>
      </c>
      <c r="F27" s="119" t="e">
        <f t="shared" si="15"/>
        <v>#REF!</v>
      </c>
      <c r="G27" s="119" t="e">
        <f t="shared" si="15"/>
        <v>#REF!</v>
      </c>
      <c r="H27" s="119" t="e">
        <f t="shared" si="15"/>
        <v>#REF!</v>
      </c>
      <c r="I27" s="119" t="e">
        <f>ROUNDUP(I11*0.87,)</f>
        <v>#REF!</v>
      </c>
      <c r="J27" s="119" t="e">
        <f>ROUNDUP(J11*0.87,)</f>
        <v>#REF!</v>
      </c>
      <c r="K27" s="119" t="e">
        <f t="shared" ref="K27:P27" si="25">ROUNDUP(K11*0.87,)</f>
        <v>#REF!</v>
      </c>
      <c r="L27" s="119" t="e">
        <f t="shared" si="25"/>
        <v>#REF!</v>
      </c>
      <c r="M27" s="119" t="e">
        <f t="shared" si="25"/>
        <v>#REF!</v>
      </c>
      <c r="N27" s="119" t="e">
        <f t="shared" si="25"/>
        <v>#REF!</v>
      </c>
      <c r="O27" s="119" t="e">
        <f t="shared" si="25"/>
        <v>#REF!</v>
      </c>
      <c r="P27" s="119" t="e">
        <f t="shared" si="25"/>
        <v>#REF!</v>
      </c>
      <c r="Q27" s="119" t="e">
        <f t="shared" ref="Q27:R27" si="26">ROUNDUP(Q11*0.87,)</f>
        <v>#REF!</v>
      </c>
      <c r="R27" s="119" t="e">
        <f t="shared" si="26"/>
        <v>#REF!</v>
      </c>
      <c r="S27" s="119" t="e">
        <f t="shared" ref="S27:W27" si="27">ROUNDUP(S11*0.87,)</f>
        <v>#REF!</v>
      </c>
      <c r="T27" s="119" t="e">
        <f t="shared" si="27"/>
        <v>#REF!</v>
      </c>
      <c r="U27" s="119" t="e">
        <f t="shared" si="27"/>
        <v>#REF!</v>
      </c>
      <c r="V27" s="119" t="e">
        <f t="shared" si="27"/>
        <v>#REF!</v>
      </c>
      <c r="W27" s="119" t="e">
        <f t="shared" si="27"/>
        <v>#REF!</v>
      </c>
      <c r="X27" s="119" t="e">
        <f t="shared" ref="X27" si="28">ROUNDUP(X11*0.87,)</f>
        <v>#REF!</v>
      </c>
    </row>
    <row r="28" spans="1:24" x14ac:dyDescent="0.2">
      <c r="A28" s="115" t="s">
        <v>135</v>
      </c>
      <c r="B28" s="119"/>
      <c r="C28" s="119"/>
      <c r="D28" s="119"/>
      <c r="E28" s="119"/>
      <c r="F28" s="119"/>
      <c r="G28" s="119"/>
      <c r="H28" s="119"/>
      <c r="I28" s="119"/>
      <c r="J28" s="119"/>
      <c r="K28" s="119"/>
      <c r="L28" s="119"/>
      <c r="M28" s="119"/>
      <c r="N28" s="119"/>
      <c r="O28" s="119"/>
      <c r="P28" s="119"/>
      <c r="Q28" s="119"/>
      <c r="R28" s="119"/>
      <c r="S28" s="119"/>
      <c r="T28" s="119"/>
      <c r="U28" s="119"/>
      <c r="V28" s="119"/>
      <c r="W28" s="119"/>
      <c r="X28" s="119"/>
    </row>
    <row r="29" spans="1:24" x14ac:dyDescent="0.2">
      <c r="A29" s="115">
        <v>1</v>
      </c>
      <c r="B29" s="119" t="e">
        <f t="shared" ref="B29:D30" si="29">B13*0.87</f>
        <v>#REF!</v>
      </c>
      <c r="C29" s="119" t="e">
        <f t="shared" si="29"/>
        <v>#REF!</v>
      </c>
      <c r="D29" s="119" t="e">
        <f t="shared" si="29"/>
        <v>#REF!</v>
      </c>
      <c r="E29" s="119" t="e">
        <f t="shared" si="15"/>
        <v>#REF!</v>
      </c>
      <c r="F29" s="119" t="e">
        <f t="shared" si="15"/>
        <v>#REF!</v>
      </c>
      <c r="G29" s="119" t="e">
        <f t="shared" si="15"/>
        <v>#REF!</v>
      </c>
      <c r="H29" s="119" t="e">
        <f t="shared" si="15"/>
        <v>#REF!</v>
      </c>
      <c r="I29" s="119" t="e">
        <f>ROUNDUP(I13*0.87,)</f>
        <v>#REF!</v>
      </c>
      <c r="J29" s="119" t="e">
        <f>ROUNDUP(J13*0.87,)</f>
        <v>#REF!</v>
      </c>
      <c r="K29" s="119" t="e">
        <f t="shared" ref="K29:P29" si="30">ROUNDUP(K13*0.87,)</f>
        <v>#REF!</v>
      </c>
      <c r="L29" s="119" t="e">
        <f t="shared" si="30"/>
        <v>#REF!</v>
      </c>
      <c r="M29" s="119" t="e">
        <f t="shared" si="30"/>
        <v>#REF!</v>
      </c>
      <c r="N29" s="119" t="e">
        <f t="shared" si="30"/>
        <v>#REF!</v>
      </c>
      <c r="O29" s="119" t="e">
        <f t="shared" si="30"/>
        <v>#REF!</v>
      </c>
      <c r="P29" s="119" t="e">
        <f t="shared" si="30"/>
        <v>#REF!</v>
      </c>
      <c r="Q29" s="119" t="e">
        <f t="shared" ref="Q29:R29" si="31">ROUNDUP(Q13*0.87,)</f>
        <v>#REF!</v>
      </c>
      <c r="R29" s="119" t="e">
        <f t="shared" si="31"/>
        <v>#REF!</v>
      </c>
      <c r="S29" s="119" t="e">
        <f t="shared" ref="S29:W29" si="32">ROUNDUP(S13*0.87,)</f>
        <v>#REF!</v>
      </c>
      <c r="T29" s="119" t="e">
        <f t="shared" si="32"/>
        <v>#REF!</v>
      </c>
      <c r="U29" s="119" t="e">
        <f t="shared" si="32"/>
        <v>#REF!</v>
      </c>
      <c r="V29" s="119" t="e">
        <f t="shared" si="32"/>
        <v>#REF!</v>
      </c>
      <c r="W29" s="119" t="e">
        <f t="shared" si="32"/>
        <v>#REF!</v>
      </c>
      <c r="X29" s="119" t="e">
        <f t="shared" ref="X29" si="33">ROUNDUP(X13*0.87,)</f>
        <v>#REF!</v>
      </c>
    </row>
    <row r="30" spans="1:24" x14ac:dyDescent="0.2">
      <c r="A30" s="115">
        <v>2</v>
      </c>
      <c r="B30" s="119" t="e">
        <f t="shared" si="29"/>
        <v>#REF!</v>
      </c>
      <c r="C30" s="119" t="e">
        <f t="shared" si="29"/>
        <v>#REF!</v>
      </c>
      <c r="D30" s="119" t="e">
        <f t="shared" si="29"/>
        <v>#REF!</v>
      </c>
      <c r="E30" s="119" t="e">
        <f t="shared" si="15"/>
        <v>#REF!</v>
      </c>
      <c r="F30" s="119" t="e">
        <f t="shared" si="15"/>
        <v>#REF!</v>
      </c>
      <c r="G30" s="119" t="e">
        <f t="shared" si="15"/>
        <v>#REF!</v>
      </c>
      <c r="H30" s="119" t="e">
        <f t="shared" si="15"/>
        <v>#REF!</v>
      </c>
      <c r="I30" s="119" t="e">
        <f>ROUNDUP(I14*0.87,)</f>
        <v>#REF!</v>
      </c>
      <c r="J30" s="119" t="e">
        <f>ROUNDUP(J14*0.87,)</f>
        <v>#REF!</v>
      </c>
      <c r="K30" s="119" t="e">
        <f t="shared" ref="K30:P30" si="34">ROUNDUP(K14*0.87,)</f>
        <v>#REF!</v>
      </c>
      <c r="L30" s="119" t="e">
        <f t="shared" si="34"/>
        <v>#REF!</v>
      </c>
      <c r="M30" s="119" t="e">
        <f t="shared" si="34"/>
        <v>#REF!</v>
      </c>
      <c r="N30" s="119" t="e">
        <f t="shared" si="34"/>
        <v>#REF!</v>
      </c>
      <c r="O30" s="119" t="e">
        <f t="shared" si="34"/>
        <v>#REF!</v>
      </c>
      <c r="P30" s="119" t="e">
        <f t="shared" si="34"/>
        <v>#REF!</v>
      </c>
      <c r="Q30" s="119" t="e">
        <f t="shared" ref="Q30:R30" si="35">ROUNDUP(Q14*0.87,)</f>
        <v>#REF!</v>
      </c>
      <c r="R30" s="119" t="e">
        <f t="shared" si="35"/>
        <v>#REF!</v>
      </c>
      <c r="S30" s="119" t="e">
        <f t="shared" ref="S30:W30" si="36">ROUNDUP(S14*0.87,)</f>
        <v>#REF!</v>
      </c>
      <c r="T30" s="119" t="e">
        <f t="shared" si="36"/>
        <v>#REF!</v>
      </c>
      <c r="U30" s="119" t="e">
        <f t="shared" si="36"/>
        <v>#REF!</v>
      </c>
      <c r="V30" s="119" t="e">
        <f t="shared" si="36"/>
        <v>#REF!</v>
      </c>
      <c r="W30" s="119" t="e">
        <f t="shared" si="36"/>
        <v>#REF!</v>
      </c>
      <c r="X30" s="119" t="e">
        <f t="shared" ref="X30" si="37">ROUNDUP(X14*0.87,)</f>
        <v>#REF!</v>
      </c>
    </row>
    <row r="31" spans="1:24" x14ac:dyDescent="0.2">
      <c r="A31" s="114" t="s">
        <v>137</v>
      </c>
      <c r="B31" s="119"/>
      <c r="C31" s="119"/>
      <c r="D31" s="119"/>
      <c r="E31" s="119"/>
      <c r="F31" s="119"/>
      <c r="G31" s="119"/>
      <c r="H31" s="119"/>
      <c r="I31" s="119"/>
      <c r="J31" s="119"/>
      <c r="K31" s="119"/>
      <c r="L31" s="119"/>
      <c r="M31" s="119"/>
      <c r="N31" s="119"/>
      <c r="O31" s="119"/>
      <c r="P31" s="119"/>
      <c r="Q31" s="119"/>
      <c r="R31" s="119"/>
      <c r="S31" s="119"/>
      <c r="T31" s="119"/>
      <c r="U31" s="119"/>
      <c r="V31" s="119"/>
      <c r="W31" s="119"/>
      <c r="X31" s="119"/>
    </row>
    <row r="32" spans="1:24" x14ac:dyDescent="0.2">
      <c r="A32" s="115">
        <v>1</v>
      </c>
      <c r="B32" s="119" t="e">
        <f t="shared" ref="B32:D33" si="38">B16*0.87</f>
        <v>#REF!</v>
      </c>
      <c r="C32" s="119" t="e">
        <f t="shared" si="38"/>
        <v>#REF!</v>
      </c>
      <c r="D32" s="119" t="e">
        <f t="shared" si="38"/>
        <v>#REF!</v>
      </c>
      <c r="E32" s="119" t="e">
        <f t="shared" si="15"/>
        <v>#REF!</v>
      </c>
      <c r="F32" s="119" t="e">
        <f t="shared" si="15"/>
        <v>#REF!</v>
      </c>
      <c r="G32" s="119" t="e">
        <f t="shared" si="15"/>
        <v>#REF!</v>
      </c>
      <c r="H32" s="119" t="e">
        <f t="shared" si="15"/>
        <v>#REF!</v>
      </c>
      <c r="I32" s="119" t="e">
        <f>ROUNDUP(I16*0.87,)</f>
        <v>#REF!</v>
      </c>
      <c r="J32" s="119" t="e">
        <f>ROUNDUP(J16*0.87,)</f>
        <v>#REF!</v>
      </c>
      <c r="K32" s="119" t="e">
        <f t="shared" ref="K32:P32" si="39">ROUNDUP(K16*0.87,)</f>
        <v>#REF!</v>
      </c>
      <c r="L32" s="119" t="e">
        <f t="shared" si="39"/>
        <v>#REF!</v>
      </c>
      <c r="M32" s="119" t="e">
        <f t="shared" si="39"/>
        <v>#REF!</v>
      </c>
      <c r="N32" s="119" t="e">
        <f t="shared" si="39"/>
        <v>#REF!</v>
      </c>
      <c r="O32" s="119" t="e">
        <f t="shared" si="39"/>
        <v>#REF!</v>
      </c>
      <c r="P32" s="119" t="e">
        <f t="shared" si="39"/>
        <v>#REF!</v>
      </c>
      <c r="Q32" s="119" t="e">
        <f t="shared" ref="Q32:R32" si="40">ROUNDUP(Q16*0.87,)</f>
        <v>#REF!</v>
      </c>
      <c r="R32" s="119" t="e">
        <f t="shared" si="40"/>
        <v>#REF!</v>
      </c>
      <c r="S32" s="119" t="e">
        <f t="shared" ref="S32:W32" si="41">ROUNDUP(S16*0.87,)</f>
        <v>#REF!</v>
      </c>
      <c r="T32" s="119" t="e">
        <f t="shared" si="41"/>
        <v>#REF!</v>
      </c>
      <c r="U32" s="119" t="e">
        <f t="shared" si="41"/>
        <v>#REF!</v>
      </c>
      <c r="V32" s="119" t="e">
        <f t="shared" si="41"/>
        <v>#REF!</v>
      </c>
      <c r="W32" s="119" t="e">
        <f t="shared" si="41"/>
        <v>#REF!</v>
      </c>
      <c r="X32" s="119" t="e">
        <f t="shared" ref="X32" si="42">ROUNDUP(X16*0.87,)</f>
        <v>#REF!</v>
      </c>
    </row>
    <row r="33" spans="1:48" x14ac:dyDescent="0.2">
      <c r="A33" s="115">
        <v>2</v>
      </c>
      <c r="B33" s="119" t="e">
        <f t="shared" si="38"/>
        <v>#REF!</v>
      </c>
      <c r="C33" s="119" t="e">
        <f t="shared" si="38"/>
        <v>#REF!</v>
      </c>
      <c r="D33" s="119" t="e">
        <f t="shared" si="38"/>
        <v>#REF!</v>
      </c>
      <c r="E33" s="119" t="e">
        <f t="shared" si="15"/>
        <v>#REF!</v>
      </c>
      <c r="F33" s="119" t="e">
        <f t="shared" si="15"/>
        <v>#REF!</v>
      </c>
      <c r="G33" s="119" t="e">
        <f t="shared" si="15"/>
        <v>#REF!</v>
      </c>
      <c r="H33" s="119" t="e">
        <f t="shared" si="15"/>
        <v>#REF!</v>
      </c>
      <c r="I33" s="119" t="e">
        <f>ROUNDUP(I17*0.87,)</f>
        <v>#REF!</v>
      </c>
      <c r="J33" s="119" t="e">
        <f>ROUNDUP(J17*0.87,)</f>
        <v>#REF!</v>
      </c>
      <c r="K33" s="119" t="e">
        <f t="shared" ref="K33:P33" si="43">ROUNDUP(K17*0.87,)</f>
        <v>#REF!</v>
      </c>
      <c r="L33" s="119" t="e">
        <f t="shared" si="43"/>
        <v>#REF!</v>
      </c>
      <c r="M33" s="119" t="e">
        <f t="shared" si="43"/>
        <v>#REF!</v>
      </c>
      <c r="N33" s="119" t="e">
        <f t="shared" si="43"/>
        <v>#REF!</v>
      </c>
      <c r="O33" s="119" t="e">
        <f t="shared" si="43"/>
        <v>#REF!</v>
      </c>
      <c r="P33" s="119" t="e">
        <f t="shared" si="43"/>
        <v>#REF!</v>
      </c>
      <c r="Q33" s="119" t="e">
        <f t="shared" ref="Q33:R33" si="44">ROUNDUP(Q17*0.87,)</f>
        <v>#REF!</v>
      </c>
      <c r="R33" s="119" t="e">
        <f t="shared" si="44"/>
        <v>#REF!</v>
      </c>
      <c r="S33" s="119" t="e">
        <f t="shared" ref="S33:W33" si="45">ROUNDUP(S17*0.87,)</f>
        <v>#REF!</v>
      </c>
      <c r="T33" s="119" t="e">
        <f t="shared" si="45"/>
        <v>#REF!</v>
      </c>
      <c r="U33" s="119" t="e">
        <f t="shared" si="45"/>
        <v>#REF!</v>
      </c>
      <c r="V33" s="119" t="e">
        <f t="shared" si="45"/>
        <v>#REF!</v>
      </c>
      <c r="W33" s="119" t="e">
        <f t="shared" si="45"/>
        <v>#REF!</v>
      </c>
      <c r="X33" s="119" t="e">
        <f t="shared" ref="X33" si="46">ROUNDUP(X17*0.87,)</f>
        <v>#REF!</v>
      </c>
    </row>
    <row r="34" spans="1:48" x14ac:dyDescent="0.2">
      <c r="E34" s="109"/>
      <c r="G34" s="109"/>
    </row>
    <row r="35" spans="1:48" customFormat="1" ht="14.45" customHeight="1" x14ac:dyDescent="0.2">
      <c r="A35" s="347" t="s">
        <v>195</v>
      </c>
      <c r="B35" s="347"/>
      <c r="C35" s="347"/>
      <c r="D35" s="347"/>
      <c r="E35" s="347"/>
      <c r="F35" s="347"/>
      <c r="G35" s="347"/>
      <c r="H35" s="347"/>
      <c r="I35" s="347"/>
      <c r="J35" s="347"/>
      <c r="K35" s="347"/>
      <c r="L35" s="347"/>
      <c r="M35" s="347"/>
      <c r="N35" s="347"/>
      <c r="O35" s="347"/>
      <c r="P35" s="347"/>
      <c r="Q35" s="347"/>
      <c r="R35" s="347"/>
      <c r="S35" s="347"/>
      <c r="T35" s="347"/>
      <c r="U35" s="347"/>
      <c r="V35" s="347"/>
      <c r="W35" s="347"/>
      <c r="X35" s="347"/>
      <c r="Y35" s="347"/>
      <c r="Z35" s="347"/>
      <c r="AA35" s="347"/>
      <c r="AB35" s="347"/>
      <c r="AC35" s="347"/>
      <c r="AD35" s="347"/>
      <c r="AE35" s="347"/>
      <c r="AF35" s="347"/>
      <c r="AG35" s="347"/>
      <c r="AH35" s="347"/>
      <c r="AI35" s="347"/>
      <c r="AJ35" s="347"/>
      <c r="AK35" s="347"/>
      <c r="AL35" s="347"/>
      <c r="AM35" s="347"/>
      <c r="AN35" s="347"/>
      <c r="AO35" s="347"/>
      <c r="AP35" s="347"/>
      <c r="AQ35" s="347"/>
      <c r="AR35" s="347"/>
      <c r="AS35" s="347"/>
      <c r="AT35" s="347"/>
      <c r="AU35" s="347"/>
      <c r="AV35" s="347"/>
    </row>
    <row r="36" spans="1:48" x14ac:dyDescent="0.2">
      <c r="A36" s="95"/>
      <c r="E36" s="109"/>
      <c r="G36" s="109"/>
    </row>
    <row r="37" spans="1:48" s="137" customFormat="1" ht="12" x14ac:dyDescent="0.2">
      <c r="A37" s="147" t="s">
        <v>143</v>
      </c>
      <c r="E37" s="150"/>
      <c r="F37" s="150"/>
      <c r="G37" s="150"/>
      <c r="H37" s="150"/>
    </row>
    <row r="38" spans="1:48" s="137" customFormat="1" ht="12" x14ac:dyDescent="0.2">
      <c r="A38" s="126" t="s">
        <v>159</v>
      </c>
      <c r="B38" s="148"/>
      <c r="C38" s="148"/>
      <c r="D38" s="148"/>
      <c r="E38" s="156"/>
      <c r="F38" s="156"/>
      <c r="G38" s="156"/>
      <c r="H38" s="156"/>
      <c r="I38" s="148"/>
      <c r="J38" s="148"/>
      <c r="K38" s="148"/>
      <c r="L38" s="148"/>
      <c r="M38" s="148"/>
      <c r="N38" s="148"/>
      <c r="O38" s="148"/>
      <c r="P38" s="149"/>
      <c r="Q38" s="149"/>
      <c r="R38" s="149"/>
      <c r="S38" s="149"/>
      <c r="T38" s="149"/>
      <c r="U38" s="149"/>
      <c r="V38" s="149"/>
      <c r="W38" s="149"/>
      <c r="X38" s="149"/>
      <c r="Y38" s="149"/>
      <c r="Z38" s="149"/>
      <c r="AA38" s="149"/>
      <c r="AB38" s="149"/>
      <c r="AC38" s="149"/>
    </row>
    <row r="39" spans="1:48" s="137" customFormat="1" ht="12" x14ac:dyDescent="0.2">
      <c r="A39" s="126" t="s">
        <v>160</v>
      </c>
      <c r="B39" s="148"/>
      <c r="C39" s="148"/>
      <c r="D39" s="148"/>
      <c r="E39" s="156"/>
      <c r="F39" s="156"/>
      <c r="G39" s="156"/>
      <c r="H39" s="156"/>
      <c r="I39" s="148"/>
      <c r="J39" s="148"/>
      <c r="K39" s="148"/>
      <c r="L39" s="148"/>
      <c r="M39" s="148"/>
      <c r="N39" s="148"/>
      <c r="O39" s="148"/>
      <c r="P39" s="149"/>
      <c r="Q39" s="149"/>
      <c r="R39" s="149"/>
      <c r="S39" s="149"/>
      <c r="T39" s="149"/>
      <c r="U39" s="149"/>
      <c r="V39" s="149"/>
      <c r="W39" s="149"/>
      <c r="X39" s="149"/>
      <c r="Y39" s="149"/>
      <c r="Z39" s="149"/>
      <c r="AA39" s="149"/>
      <c r="AB39" s="149"/>
      <c r="AC39" s="149"/>
    </row>
    <row r="40" spans="1:48" s="137" customFormat="1" ht="12" x14ac:dyDescent="0.2">
      <c r="A40" s="20"/>
      <c r="E40" s="150"/>
      <c r="F40" s="150"/>
      <c r="G40" s="150"/>
      <c r="H40" s="150"/>
    </row>
    <row r="41" spans="1:48" s="137" customFormat="1" ht="12" x14ac:dyDescent="0.2">
      <c r="A41" s="136" t="s">
        <v>128</v>
      </c>
      <c r="E41" s="150"/>
      <c r="F41" s="150"/>
      <c r="G41" s="150"/>
      <c r="H41" s="150"/>
    </row>
    <row r="42" spans="1:48" s="137" customFormat="1" ht="12" x14ac:dyDescent="0.2">
      <c r="A42" s="128" t="s">
        <v>156</v>
      </c>
      <c r="E42" s="150"/>
      <c r="F42" s="150"/>
      <c r="G42" s="150"/>
      <c r="H42" s="150"/>
    </row>
    <row r="43" spans="1:48" s="137" customFormat="1" ht="12" x14ac:dyDescent="0.2">
      <c r="A43" s="70" t="s">
        <v>129</v>
      </c>
      <c r="E43" s="150"/>
      <c r="F43" s="150"/>
      <c r="G43" s="150"/>
      <c r="H43" s="150"/>
    </row>
    <row r="44" spans="1:48" s="137" customFormat="1" ht="12" x14ac:dyDescent="0.2">
      <c r="A44" s="70" t="s">
        <v>130</v>
      </c>
      <c r="E44" s="150"/>
      <c r="F44" s="150"/>
      <c r="G44" s="150"/>
      <c r="H44" s="150"/>
    </row>
    <row r="45" spans="1:48" s="137" customFormat="1" ht="24" x14ac:dyDescent="0.2">
      <c r="A45" s="73" t="s">
        <v>131</v>
      </c>
      <c r="E45" s="150"/>
      <c r="F45" s="150"/>
      <c r="G45" s="150"/>
      <c r="H45" s="150"/>
    </row>
    <row r="46" spans="1:48" s="137" customFormat="1" ht="12" x14ac:dyDescent="0.2">
      <c r="A46" s="70" t="s">
        <v>158</v>
      </c>
      <c r="E46" s="150"/>
      <c r="F46" s="150"/>
      <c r="G46" s="150"/>
      <c r="H46" s="150"/>
    </row>
    <row r="47" spans="1:48" s="137" customFormat="1" ht="24" x14ac:dyDescent="0.2">
      <c r="A47" s="108" t="s">
        <v>193</v>
      </c>
      <c r="E47" s="150"/>
      <c r="F47" s="150"/>
      <c r="G47" s="150"/>
      <c r="H47" s="150"/>
    </row>
    <row r="48" spans="1:48" s="137" customFormat="1" ht="12" x14ac:dyDescent="0.2">
      <c r="A48" s="108"/>
      <c r="E48" s="150"/>
      <c r="F48" s="150"/>
      <c r="G48" s="150"/>
      <c r="H48" s="150"/>
    </row>
    <row r="49" spans="1:16" s="137" customFormat="1" ht="25.5" x14ac:dyDescent="0.2">
      <c r="A49" s="129" t="s">
        <v>194</v>
      </c>
      <c r="E49" s="150"/>
      <c r="F49" s="150"/>
      <c r="G49" s="150"/>
      <c r="H49" s="150"/>
    </row>
    <row r="50" spans="1:16" s="137" customFormat="1" ht="12" x14ac:dyDescent="0.2">
      <c r="A50" s="139"/>
      <c r="E50" s="146"/>
      <c r="F50" s="146"/>
      <c r="G50" s="146"/>
      <c r="H50" s="146"/>
      <c r="I50" s="146"/>
      <c r="J50" s="146"/>
      <c r="K50" s="146"/>
      <c r="L50" s="146"/>
      <c r="M50" s="146"/>
      <c r="N50" s="146"/>
      <c r="O50" s="146"/>
      <c r="P50" s="146"/>
    </row>
    <row r="51" spans="1:16" s="137" customFormat="1" ht="42" x14ac:dyDescent="0.2">
      <c r="A51" s="170" t="s">
        <v>175</v>
      </c>
      <c r="B51" s="140"/>
      <c r="C51" s="140"/>
      <c r="D51" s="140"/>
      <c r="E51" s="146"/>
      <c r="F51" s="146"/>
      <c r="G51" s="146"/>
      <c r="H51" s="146"/>
      <c r="I51" s="146"/>
      <c r="J51" s="146"/>
      <c r="K51" s="146"/>
      <c r="L51" s="146"/>
      <c r="M51" s="146"/>
      <c r="N51" s="146"/>
      <c r="O51" s="146"/>
      <c r="P51" s="146"/>
    </row>
    <row r="52" spans="1:16" s="137" customFormat="1" ht="31.5" x14ac:dyDescent="0.2">
      <c r="A52" s="170" t="s">
        <v>176</v>
      </c>
      <c r="B52" s="141"/>
      <c r="C52" s="142"/>
      <c r="D52" s="145"/>
      <c r="E52" s="104"/>
      <c r="F52" s="104"/>
      <c r="G52" s="104"/>
      <c r="H52" s="104"/>
      <c r="I52" s="104"/>
      <c r="J52" s="104"/>
      <c r="K52" s="104"/>
      <c r="L52" s="104"/>
      <c r="M52" s="104"/>
      <c r="N52" s="18"/>
      <c r="O52" s="18"/>
      <c r="P52" s="18"/>
    </row>
    <row r="53" spans="1:16" s="137" customFormat="1" ht="63" x14ac:dyDescent="0.2">
      <c r="A53" s="170" t="s">
        <v>177</v>
      </c>
      <c r="B53" s="141"/>
      <c r="C53" s="142"/>
      <c r="D53" s="145"/>
      <c r="E53" s="104"/>
      <c r="F53" s="104"/>
      <c r="G53" s="104"/>
      <c r="H53" s="104"/>
      <c r="I53" s="104"/>
      <c r="J53" s="104"/>
      <c r="K53" s="104"/>
      <c r="L53" s="104"/>
      <c r="M53" s="104"/>
      <c r="N53" s="18"/>
      <c r="O53" s="18"/>
      <c r="P53" s="18"/>
    </row>
    <row r="54" spans="1:16" s="137" customFormat="1" ht="42" x14ac:dyDescent="0.2">
      <c r="A54" s="175" t="s">
        <v>205</v>
      </c>
      <c r="B54" s="144"/>
      <c r="C54" s="144"/>
      <c r="D54" s="144"/>
      <c r="E54" s="104"/>
      <c r="F54" s="104"/>
      <c r="G54" s="104"/>
      <c r="H54" s="104"/>
      <c r="I54" s="104"/>
      <c r="J54" s="104"/>
      <c r="K54" s="104"/>
      <c r="L54" s="104"/>
      <c r="M54" s="104"/>
      <c r="N54" s="18"/>
      <c r="O54" s="18"/>
      <c r="P54" s="18"/>
    </row>
    <row r="55" spans="1:16" s="137" customFormat="1" ht="52.5" x14ac:dyDescent="0.2">
      <c r="A55" s="170" t="s">
        <v>179</v>
      </c>
      <c r="E55" s="146"/>
      <c r="F55" s="146"/>
      <c r="G55" s="146"/>
      <c r="H55" s="146"/>
      <c r="I55" s="146"/>
      <c r="J55" s="146"/>
      <c r="K55" s="146"/>
      <c r="L55" s="146"/>
      <c r="M55" s="146"/>
      <c r="N55" s="146"/>
      <c r="O55" s="146"/>
      <c r="P55" s="146"/>
    </row>
    <row r="56" spans="1:16" s="137" customFormat="1" ht="21" x14ac:dyDescent="0.2">
      <c r="A56" s="175" t="s">
        <v>201</v>
      </c>
      <c r="E56" s="146"/>
      <c r="F56" s="146"/>
      <c r="G56" s="146"/>
      <c r="H56" s="146"/>
      <c r="I56" s="146"/>
      <c r="J56" s="146"/>
      <c r="K56" s="146"/>
      <c r="L56" s="146"/>
      <c r="M56" s="146"/>
      <c r="N56" s="146"/>
      <c r="O56" s="146"/>
      <c r="P56" s="146"/>
    </row>
    <row r="57" spans="1:16" s="137" customFormat="1" ht="42" x14ac:dyDescent="0.2">
      <c r="A57" s="170" t="s">
        <v>206</v>
      </c>
      <c r="E57" s="146"/>
      <c r="F57" s="146"/>
      <c r="G57" s="146"/>
      <c r="H57" s="146"/>
      <c r="I57" s="146"/>
      <c r="J57" s="146"/>
      <c r="K57" s="146"/>
      <c r="L57" s="146"/>
      <c r="M57" s="146"/>
      <c r="N57" s="146"/>
      <c r="O57" s="146"/>
      <c r="P57" s="146"/>
    </row>
    <row r="58" spans="1:16" s="137" customFormat="1" ht="31.5" x14ac:dyDescent="0.2">
      <c r="A58" s="170" t="s">
        <v>207</v>
      </c>
      <c r="E58" s="146"/>
      <c r="F58" s="146"/>
      <c r="G58" s="146"/>
      <c r="H58" s="146"/>
      <c r="I58" s="146"/>
      <c r="J58" s="146"/>
      <c r="K58" s="146"/>
      <c r="L58" s="146"/>
      <c r="M58" s="146"/>
      <c r="N58" s="146"/>
      <c r="O58" s="146"/>
      <c r="P58" s="146"/>
    </row>
    <row r="59" spans="1:16" s="137" customFormat="1" ht="42" x14ac:dyDescent="0.2">
      <c r="A59" s="175" t="s">
        <v>208</v>
      </c>
      <c r="E59" s="150"/>
      <c r="F59" s="150"/>
      <c r="G59" s="150"/>
      <c r="H59" s="150"/>
    </row>
    <row r="60" spans="1:16" s="137" customFormat="1" ht="21" x14ac:dyDescent="0.2">
      <c r="A60" s="175" t="s">
        <v>202</v>
      </c>
      <c r="E60" s="150"/>
      <c r="F60" s="150"/>
      <c r="G60" s="150"/>
      <c r="H60" s="150"/>
    </row>
    <row r="61" spans="1:16" s="137" customFormat="1" ht="12" x14ac:dyDescent="0.2">
      <c r="A61" s="130"/>
      <c r="E61" s="150"/>
      <c r="F61" s="150"/>
      <c r="G61" s="150"/>
      <c r="H61" s="150"/>
    </row>
    <row r="62" spans="1:16" s="137" customFormat="1" ht="31.5" x14ac:dyDescent="0.2">
      <c r="A62" s="131" t="s">
        <v>169</v>
      </c>
      <c r="E62" s="150"/>
      <c r="F62" s="150"/>
      <c r="G62" s="150"/>
      <c r="H62" s="150"/>
    </row>
    <row r="63" spans="1:16" s="137" customFormat="1" ht="42" x14ac:dyDescent="0.2">
      <c r="A63" s="166" t="s">
        <v>170</v>
      </c>
      <c r="E63" s="150"/>
      <c r="F63" s="150"/>
      <c r="G63" s="150"/>
      <c r="H63" s="150"/>
    </row>
    <row r="64" spans="1:16" s="137" customFormat="1" ht="21" x14ac:dyDescent="0.2">
      <c r="A64" s="131" t="s">
        <v>166</v>
      </c>
      <c r="E64" s="150"/>
      <c r="F64" s="150"/>
      <c r="G64" s="150"/>
      <c r="H64" s="150"/>
    </row>
    <row r="65" spans="1:8" s="137" customFormat="1" ht="42.75" x14ac:dyDescent="0.2">
      <c r="A65" s="153" t="s">
        <v>167</v>
      </c>
      <c r="E65" s="150"/>
      <c r="F65" s="150"/>
      <c r="G65" s="150"/>
      <c r="H65" s="150"/>
    </row>
    <row r="66" spans="1:8" s="137" customFormat="1" ht="21" x14ac:dyDescent="0.2">
      <c r="A66" s="131" t="s">
        <v>168</v>
      </c>
      <c r="E66" s="150"/>
      <c r="F66" s="150"/>
      <c r="G66" s="150"/>
      <c r="H66" s="150"/>
    </row>
    <row r="67" spans="1:8" s="137" customFormat="1" ht="12" x14ac:dyDescent="0.2">
      <c r="A67" s="151"/>
      <c r="E67" s="150"/>
      <c r="F67" s="150"/>
      <c r="G67" s="150"/>
      <c r="H67" s="150"/>
    </row>
    <row r="68" spans="1:8" s="137" customFormat="1" ht="12" x14ac:dyDescent="0.2">
      <c r="A68" s="134" t="s">
        <v>133</v>
      </c>
      <c r="E68" s="150"/>
      <c r="F68" s="150"/>
      <c r="G68" s="150"/>
      <c r="H68" s="150"/>
    </row>
    <row r="69" spans="1:8" s="137" customFormat="1" ht="24" x14ac:dyDescent="0.2">
      <c r="A69" s="135" t="s">
        <v>154</v>
      </c>
      <c r="E69" s="150"/>
      <c r="F69" s="150"/>
      <c r="G69" s="150"/>
      <c r="H69" s="150"/>
    </row>
    <row r="70" spans="1:8" s="137" customFormat="1" ht="44.25" customHeight="1" x14ac:dyDescent="0.2">
      <c r="A70" s="135" t="s">
        <v>155</v>
      </c>
      <c r="E70" s="150"/>
      <c r="F70" s="150"/>
      <c r="G70" s="150"/>
      <c r="H70" s="150"/>
    </row>
    <row r="71" spans="1:8" x14ac:dyDescent="0.2">
      <c r="A71" s="135"/>
      <c r="E71" s="109"/>
      <c r="G71" s="109"/>
    </row>
    <row r="72" spans="1:8" x14ac:dyDescent="0.2">
      <c r="E72" s="109"/>
      <c r="G72" s="109"/>
    </row>
    <row r="73" spans="1:8" x14ac:dyDescent="0.2">
      <c r="E73" s="109"/>
      <c r="G73" s="109"/>
    </row>
    <row r="74" spans="1:8" x14ac:dyDescent="0.2">
      <c r="E74" s="109"/>
      <c r="G74" s="109"/>
    </row>
    <row r="75" spans="1:8" x14ac:dyDescent="0.2">
      <c r="E75" s="109"/>
      <c r="G75" s="109"/>
    </row>
    <row r="76" spans="1:8" x14ac:dyDescent="0.2">
      <c r="E76" s="109"/>
      <c r="G76" s="109"/>
    </row>
    <row r="77" spans="1:8" x14ac:dyDescent="0.2">
      <c r="E77" s="109"/>
      <c r="G77" s="109"/>
    </row>
    <row r="78" spans="1:8" x14ac:dyDescent="0.2">
      <c r="E78" s="109"/>
      <c r="G78" s="109"/>
    </row>
    <row r="79" spans="1:8" x14ac:dyDescent="0.2">
      <c r="E79" s="109"/>
      <c r="G79" s="109"/>
    </row>
    <row r="80" spans="1:8" x14ac:dyDescent="0.2">
      <c r="E80" s="109"/>
      <c r="G80" s="109"/>
    </row>
    <row r="81" spans="5:7" x14ac:dyDescent="0.2">
      <c r="E81" s="109"/>
      <c r="G81" s="109"/>
    </row>
    <row r="82" spans="5:7" x14ac:dyDescent="0.2">
      <c r="E82" s="109"/>
      <c r="G82" s="109"/>
    </row>
    <row r="83" spans="5:7" x14ac:dyDescent="0.2">
      <c r="E83" s="109"/>
      <c r="G83" s="109"/>
    </row>
    <row r="84" spans="5:7" x14ac:dyDescent="0.2">
      <c r="E84" s="109"/>
      <c r="G84" s="109"/>
    </row>
    <row r="85" spans="5:7" x14ac:dyDescent="0.2">
      <c r="E85" s="109"/>
      <c r="G85" s="109"/>
    </row>
    <row r="86" spans="5:7" x14ac:dyDescent="0.2">
      <c r="E86" s="109"/>
      <c r="G86" s="109"/>
    </row>
    <row r="87" spans="5:7" x14ac:dyDescent="0.2">
      <c r="E87" s="109"/>
      <c r="G87" s="109"/>
    </row>
    <row r="88" spans="5:7" x14ac:dyDescent="0.2">
      <c r="E88" s="109"/>
      <c r="G88" s="109"/>
    </row>
    <row r="89" spans="5:7" x14ac:dyDescent="0.2">
      <c r="E89" s="109"/>
      <c r="G89" s="109"/>
    </row>
    <row r="90" spans="5:7" x14ac:dyDescent="0.2">
      <c r="E90" s="109"/>
      <c r="G90" s="109"/>
    </row>
    <row r="91" spans="5:7" x14ac:dyDescent="0.2">
      <c r="E91" s="109"/>
      <c r="G91" s="109"/>
    </row>
    <row r="92" spans="5:7" x14ac:dyDescent="0.2">
      <c r="E92" s="109"/>
      <c r="G92" s="109"/>
    </row>
    <row r="93" spans="5:7" x14ac:dyDescent="0.2">
      <c r="E93" s="109"/>
      <c r="G93" s="109"/>
    </row>
  </sheetData>
  <mergeCells count="1">
    <mergeCell ref="A35:AV3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42"/>
  <sheetViews>
    <sheetView topLeftCell="A10" zoomScaleNormal="100" workbookViewId="0">
      <selection activeCell="A12" sqref="A12:IV42"/>
    </sheetView>
  </sheetViews>
  <sheetFormatPr defaultColWidth="9" defaultRowHeight="12.75" x14ac:dyDescent="0.2"/>
  <cols>
    <col min="1" max="1" width="31.5703125" style="1" customWidth="1"/>
    <col min="2" max="2" width="27.140625" style="1" customWidth="1"/>
    <col min="3" max="3" width="10.5703125" style="1" bestFit="1" customWidth="1"/>
    <col min="4" max="4" width="11.5703125" style="1" customWidth="1"/>
    <col min="5" max="16384" width="9" style="1"/>
  </cols>
  <sheetData>
    <row r="1" spans="1:4" x14ac:dyDescent="0.2">
      <c r="A1" s="20" t="s">
        <v>15</v>
      </c>
      <c r="B1" s="8"/>
      <c r="C1" s="8"/>
      <c r="D1" s="8"/>
    </row>
    <row r="2" spans="1:4" x14ac:dyDescent="0.2">
      <c r="A2" s="3" t="s">
        <v>22</v>
      </c>
      <c r="B2" s="23" t="s">
        <v>41</v>
      </c>
      <c r="C2" s="5"/>
      <c r="D2" s="5"/>
    </row>
    <row r="3" spans="1:4" x14ac:dyDescent="0.2">
      <c r="A3" s="12" t="s">
        <v>17</v>
      </c>
      <c r="B3" s="3"/>
      <c r="C3" s="4"/>
      <c r="D3" s="4"/>
    </row>
    <row r="4" spans="1:4" x14ac:dyDescent="0.2">
      <c r="A4" s="3">
        <v>1</v>
      </c>
      <c r="B4" s="24">
        <v>3900</v>
      </c>
      <c r="C4" s="4"/>
      <c r="D4" s="4"/>
    </row>
    <row r="5" spans="1:4" x14ac:dyDescent="0.2">
      <c r="A5" s="3" t="s">
        <v>24</v>
      </c>
      <c r="B5" s="24">
        <v>3900</v>
      </c>
      <c r="C5" s="4"/>
      <c r="D5" s="4"/>
    </row>
    <row r="6" spans="1:4" x14ac:dyDescent="0.2">
      <c r="A6" s="3">
        <v>2</v>
      </c>
      <c r="B6" s="24">
        <v>3900</v>
      </c>
      <c r="C6" s="4"/>
      <c r="D6" s="4"/>
    </row>
    <row r="7" spans="1:4" x14ac:dyDescent="0.2">
      <c r="A7" s="3" t="s">
        <v>54</v>
      </c>
      <c r="B7" s="24">
        <v>3900</v>
      </c>
      <c r="C7" s="4"/>
      <c r="D7" s="4"/>
    </row>
    <row r="8" spans="1:4" x14ac:dyDescent="0.2">
      <c r="A8" s="3" t="s">
        <v>55</v>
      </c>
      <c r="B8" s="24">
        <v>4700</v>
      </c>
      <c r="C8" s="4"/>
      <c r="D8" s="4"/>
    </row>
    <row r="9" spans="1:4" x14ac:dyDescent="0.2">
      <c r="A9" s="3">
        <v>3</v>
      </c>
      <c r="B9" s="24">
        <v>4700</v>
      </c>
      <c r="C9" s="4"/>
      <c r="D9" s="4"/>
    </row>
    <row r="10" spans="1:4" x14ac:dyDescent="0.2">
      <c r="C10" s="4"/>
      <c r="D10" s="4"/>
    </row>
    <row r="11" spans="1:4" x14ac:dyDescent="0.2">
      <c r="C11" s="4"/>
      <c r="D11" s="4"/>
    </row>
    <row r="12" spans="1:4" x14ac:dyDescent="0.2">
      <c r="A12" s="20" t="s">
        <v>15</v>
      </c>
      <c r="B12" s="2"/>
      <c r="C12" s="4"/>
      <c r="D12" s="4"/>
    </row>
    <row r="13" spans="1:4" x14ac:dyDescent="0.2">
      <c r="A13" s="3" t="s">
        <v>22</v>
      </c>
      <c r="B13" s="23" t="s">
        <v>41</v>
      </c>
      <c r="C13" s="4"/>
      <c r="D13" s="4"/>
    </row>
    <row r="14" spans="1:4" x14ac:dyDescent="0.2">
      <c r="A14" s="12" t="s">
        <v>18</v>
      </c>
      <c r="B14" s="3"/>
      <c r="C14" s="4"/>
      <c r="D14" s="4"/>
    </row>
    <row r="15" spans="1:4" x14ac:dyDescent="0.2">
      <c r="A15" s="3">
        <v>1</v>
      </c>
      <c r="B15" s="24">
        <v>3900</v>
      </c>
      <c r="C15" s="4"/>
      <c r="D15" s="4"/>
    </row>
    <row r="16" spans="1:4" x14ac:dyDescent="0.2">
      <c r="A16" s="3" t="s">
        <v>24</v>
      </c>
      <c r="B16" s="24">
        <v>3900</v>
      </c>
      <c r="C16" s="4"/>
      <c r="D16" s="4"/>
    </row>
    <row r="17" spans="1:4" x14ac:dyDescent="0.2">
      <c r="A17" s="3">
        <v>2</v>
      </c>
      <c r="B17" s="24">
        <v>3900</v>
      </c>
      <c r="C17" s="4"/>
      <c r="D17" s="4"/>
    </row>
    <row r="18" spans="1:4" x14ac:dyDescent="0.2">
      <c r="A18" s="3" t="s">
        <v>54</v>
      </c>
      <c r="B18" s="24">
        <v>3900</v>
      </c>
      <c r="C18" s="4"/>
      <c r="D18" s="4"/>
    </row>
    <row r="19" spans="1:4" x14ac:dyDescent="0.2">
      <c r="A19" s="3" t="s">
        <v>55</v>
      </c>
      <c r="B19" s="24">
        <v>4700</v>
      </c>
      <c r="C19" s="4"/>
      <c r="D19" s="4"/>
    </row>
    <row r="20" spans="1:4" x14ac:dyDescent="0.2">
      <c r="A20" s="3">
        <v>3</v>
      </c>
      <c r="B20" s="24">
        <v>4700</v>
      </c>
      <c r="C20" s="4"/>
      <c r="D20" s="4"/>
    </row>
    <row r="21" spans="1:4" ht="18" customHeight="1" x14ac:dyDescent="0.2">
      <c r="A21" s="20"/>
      <c r="C21" s="5"/>
      <c r="D21" s="5"/>
    </row>
    <row r="22" spans="1:4" x14ac:dyDescent="0.2">
      <c r="A22" s="20"/>
      <c r="C22" s="4"/>
      <c r="D22" s="4"/>
    </row>
    <row r="23" spans="1:4" x14ac:dyDescent="0.2">
      <c r="A23" s="20" t="s">
        <v>15</v>
      </c>
      <c r="B23" s="2"/>
      <c r="C23" s="4"/>
      <c r="D23" s="4"/>
    </row>
    <row r="24" spans="1:4" x14ac:dyDescent="0.2">
      <c r="A24" s="3" t="s">
        <v>22</v>
      </c>
      <c r="B24" s="23" t="s">
        <v>41</v>
      </c>
      <c r="C24" s="4"/>
      <c r="D24" s="4"/>
    </row>
    <row r="25" spans="1:4" x14ac:dyDescent="0.2">
      <c r="A25" s="12" t="s">
        <v>19</v>
      </c>
      <c r="B25" s="3"/>
      <c r="C25" s="4"/>
      <c r="D25" s="4"/>
    </row>
    <row r="26" spans="1:4" x14ac:dyDescent="0.2">
      <c r="A26" s="3">
        <v>1</v>
      </c>
      <c r="B26" s="24">
        <v>4600</v>
      </c>
      <c r="C26" s="4"/>
      <c r="D26" s="4"/>
    </row>
    <row r="27" spans="1:4" x14ac:dyDescent="0.2">
      <c r="A27" s="3" t="s">
        <v>24</v>
      </c>
      <c r="B27" s="24">
        <v>4600</v>
      </c>
      <c r="C27" s="4"/>
      <c r="D27" s="4"/>
    </row>
    <row r="28" spans="1:4" x14ac:dyDescent="0.2">
      <c r="A28" s="3">
        <v>2</v>
      </c>
      <c r="B28" s="24">
        <v>4600</v>
      </c>
      <c r="C28" s="4"/>
      <c r="D28" s="4"/>
    </row>
    <row r="29" spans="1:4" x14ac:dyDescent="0.2">
      <c r="A29" s="3" t="s">
        <v>54</v>
      </c>
      <c r="B29" s="24">
        <v>4600</v>
      </c>
      <c r="C29" s="4"/>
      <c r="D29" s="4"/>
    </row>
    <row r="30" spans="1:4" x14ac:dyDescent="0.2">
      <c r="A30" s="3" t="s">
        <v>55</v>
      </c>
      <c r="B30" s="24">
        <v>5400</v>
      </c>
      <c r="C30" s="4"/>
      <c r="D30" s="4"/>
    </row>
    <row r="31" spans="1:4" x14ac:dyDescent="0.2">
      <c r="A31" s="3">
        <v>3</v>
      </c>
      <c r="B31" s="24">
        <v>5400</v>
      </c>
      <c r="C31" s="4"/>
      <c r="D31" s="4"/>
    </row>
    <row r="34" spans="1:4" x14ac:dyDescent="0.2">
      <c r="A34" s="20" t="s">
        <v>15</v>
      </c>
      <c r="B34" s="2"/>
      <c r="C34" s="4"/>
      <c r="D34" s="4"/>
    </row>
    <row r="35" spans="1:4" x14ac:dyDescent="0.2">
      <c r="A35" s="3" t="s">
        <v>22</v>
      </c>
      <c r="B35" s="23" t="s">
        <v>41</v>
      </c>
      <c r="C35" s="4"/>
      <c r="D35" s="4"/>
    </row>
    <row r="36" spans="1:4" x14ac:dyDescent="0.2">
      <c r="A36" s="12" t="s">
        <v>20</v>
      </c>
      <c r="B36" s="3"/>
      <c r="C36" s="4"/>
      <c r="D36" s="4"/>
    </row>
    <row r="37" spans="1:4" x14ac:dyDescent="0.2">
      <c r="A37" s="3">
        <v>1</v>
      </c>
      <c r="B37" s="24">
        <v>4600</v>
      </c>
      <c r="C37" s="4"/>
      <c r="D37" s="4"/>
    </row>
    <row r="38" spans="1:4" x14ac:dyDescent="0.2">
      <c r="A38" s="3" t="s">
        <v>24</v>
      </c>
      <c r="B38" s="24">
        <v>4600</v>
      </c>
      <c r="C38" s="4"/>
      <c r="D38" s="4"/>
    </row>
    <row r="39" spans="1:4" x14ac:dyDescent="0.2">
      <c r="A39" s="3">
        <v>2</v>
      </c>
      <c r="B39" s="24">
        <v>4600</v>
      </c>
      <c r="C39" s="4"/>
      <c r="D39" s="4"/>
    </row>
    <row r="40" spans="1:4" x14ac:dyDescent="0.2">
      <c r="A40" s="3" t="s">
        <v>25</v>
      </c>
      <c r="B40" s="24">
        <v>4600</v>
      </c>
      <c r="C40" s="4"/>
      <c r="D40" s="4"/>
    </row>
    <row r="41" spans="1:4" x14ac:dyDescent="0.2">
      <c r="A41" s="3" t="s">
        <v>55</v>
      </c>
      <c r="B41" s="24">
        <v>5400</v>
      </c>
      <c r="C41" s="4"/>
      <c r="D41" s="4"/>
    </row>
    <row r="42" spans="1:4" x14ac:dyDescent="0.2">
      <c r="A42" s="3">
        <v>3</v>
      </c>
      <c r="B42" s="24">
        <v>5400</v>
      </c>
      <c r="C42" s="4"/>
      <c r="D42" s="4"/>
    </row>
  </sheetData>
  <pageMargins left="0.75" right="0.75" top="1" bottom="1" header="0.5" footer="0.5"/>
  <pageSetup paperSize="9"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AX77"/>
  <sheetViews>
    <sheetView workbookViewId="0">
      <pane xSplit="4" topLeftCell="O1" activePane="topRight" state="frozen"/>
      <selection pane="topRight" activeCell="U1" sqref="U1:V1048576"/>
    </sheetView>
  </sheetViews>
  <sheetFormatPr defaultColWidth="8.7109375" defaultRowHeight="12.75" x14ac:dyDescent="0.2"/>
  <cols>
    <col min="1" max="1" width="82.5703125" style="109" customWidth="1"/>
    <col min="2" max="4" width="0" style="109" hidden="1" customWidth="1"/>
    <col min="5" max="5" width="0" style="90" hidden="1" customWidth="1"/>
    <col min="6" max="6" width="0" style="109" hidden="1" customWidth="1"/>
    <col min="7" max="7" width="0" style="90" hidden="1" customWidth="1"/>
    <col min="8" max="22" width="0" style="109" hidden="1" customWidth="1"/>
    <col min="23" max="16384" width="8.7109375" style="109"/>
  </cols>
  <sheetData>
    <row r="1" spans="1:24" x14ac:dyDescent="0.2">
      <c r="A1" s="68" t="s">
        <v>134</v>
      </c>
      <c r="E1" s="109"/>
      <c r="G1" s="109"/>
    </row>
    <row r="2" spans="1:24" x14ac:dyDescent="0.2">
      <c r="E2" s="109"/>
      <c r="G2" s="109"/>
    </row>
    <row r="3" spans="1:24" x14ac:dyDescent="0.2">
      <c r="A3" s="173" t="s">
        <v>192</v>
      </c>
      <c r="E3" s="109"/>
      <c r="G3" s="109"/>
    </row>
    <row r="4" spans="1:24" x14ac:dyDescent="0.2">
      <c r="A4" s="173" t="s">
        <v>125</v>
      </c>
      <c r="E4" s="117" t="e">
        <f>'C завтраками| Bed and breakfast'!#REF!</f>
        <v>#REF!</v>
      </c>
      <c r="F4" s="117" t="e">
        <f>'C завтраками| Bed and breakfast'!#REF!</f>
        <v>#REF!</v>
      </c>
      <c r="G4" s="117" t="e">
        <f>'C завтраками| Bed and breakfast'!#REF!</f>
        <v>#REF!</v>
      </c>
      <c r="H4" s="167" t="e">
        <f>'C завтраками| Bed and breakfast'!#REF!</f>
        <v>#REF!</v>
      </c>
      <c r="I4" s="167" t="e">
        <f>'C завтраками| Bed and breakfast'!#REF!</f>
        <v>#REF!</v>
      </c>
      <c r="J4" s="167" t="e">
        <f>'C завтраками| Bed and breakfast'!#REF!</f>
        <v>#REF!</v>
      </c>
      <c r="K4" s="167" t="e">
        <f>'C завтраками| Bed and breakfast'!#REF!</f>
        <v>#REF!</v>
      </c>
      <c r="L4" s="167" t="e">
        <f>'C завтраками| Bed and breakfast'!#REF!</f>
        <v>#REF!</v>
      </c>
      <c r="M4" s="167" t="e">
        <f>'C завтраками| Bed and breakfast'!#REF!</f>
        <v>#REF!</v>
      </c>
      <c r="N4" s="167" t="e">
        <f>'C завтраками| Bed and breakfast'!#REF!</f>
        <v>#REF!</v>
      </c>
      <c r="O4" s="167" t="e">
        <f>'C завтраками| Bed and breakfast'!#REF!</f>
        <v>#REF!</v>
      </c>
      <c r="P4" s="167" t="e">
        <f>'C завтраками| Bed and breakfast'!#REF!</f>
        <v>#REF!</v>
      </c>
      <c r="Q4" s="167" t="e">
        <f>'C завтраками| Bed and breakfast'!#REF!</f>
        <v>#REF!</v>
      </c>
      <c r="R4" s="155" t="e">
        <f>'C завтраками| Bed and breakfast'!#REF!</f>
        <v>#REF!</v>
      </c>
      <c r="S4" s="155" t="e">
        <f>'C завтраками| Bed and breakfast'!#REF!</f>
        <v>#REF!</v>
      </c>
      <c r="T4" s="155" t="e">
        <f>'C завтраками| Bed and breakfast'!#REF!</f>
        <v>#REF!</v>
      </c>
      <c r="U4" s="167" t="e">
        <f>'C завтраками| Bed and breakfast'!#REF!</f>
        <v>#REF!</v>
      </c>
      <c r="V4" s="167" t="e">
        <f>'C завтраками| Bed and breakfast'!#REF!</f>
        <v>#REF!</v>
      </c>
      <c r="W4" s="167" t="e">
        <f>'C завтраками| Bed and breakfast'!#REF!</f>
        <v>#REF!</v>
      </c>
      <c r="X4" s="167" t="e">
        <f>'C завтраками| Bed and breakfast'!#REF!</f>
        <v>#REF!</v>
      </c>
    </row>
    <row r="5" spans="1:24" x14ac:dyDescent="0.2">
      <c r="A5" s="110" t="s">
        <v>124</v>
      </c>
      <c r="B5" s="117" t="e">
        <f>'C завтраками| Bed and breakfast'!#REF!</f>
        <v>#REF!</v>
      </c>
      <c r="C5" s="117" t="e">
        <f>'C завтраками| Bed and breakfast'!#REF!</f>
        <v>#REF!</v>
      </c>
      <c r="D5" s="117" t="e">
        <f>'C завтраками| Bed and breakfast'!#REF!</f>
        <v>#REF!</v>
      </c>
      <c r="E5" s="117" t="e">
        <f>'C завтраками| Bed and breakfast'!#REF!</f>
        <v>#REF!</v>
      </c>
      <c r="F5" s="117" t="e">
        <f>'C завтраками| Bed and breakfast'!#REF!</f>
        <v>#REF!</v>
      </c>
      <c r="G5" s="117" t="e">
        <f>'C завтраками| Bed and breakfast'!#REF!</f>
        <v>#REF!</v>
      </c>
      <c r="H5" s="167" t="e">
        <f>'C завтраками| Bed and breakfast'!#REF!</f>
        <v>#REF!</v>
      </c>
      <c r="I5" s="167" t="e">
        <f>'C завтраками| Bed and breakfast'!#REF!</f>
        <v>#REF!</v>
      </c>
      <c r="J5" s="167" t="e">
        <f>'C завтраками| Bed and breakfast'!#REF!</f>
        <v>#REF!</v>
      </c>
      <c r="K5" s="167" t="e">
        <f>'C завтраками| Bed and breakfast'!#REF!</f>
        <v>#REF!</v>
      </c>
      <c r="L5" s="167" t="e">
        <f>'C завтраками| Bed and breakfast'!#REF!</f>
        <v>#REF!</v>
      </c>
      <c r="M5" s="167" t="e">
        <f>'C завтраками| Bed and breakfast'!#REF!</f>
        <v>#REF!</v>
      </c>
      <c r="N5" s="167" t="e">
        <f>'C завтраками| Bed and breakfast'!#REF!</f>
        <v>#REF!</v>
      </c>
      <c r="O5" s="167" t="e">
        <f>'C завтраками| Bed and breakfast'!#REF!</f>
        <v>#REF!</v>
      </c>
      <c r="P5" s="167" t="e">
        <f>'C завтраками| Bed and breakfast'!#REF!</f>
        <v>#REF!</v>
      </c>
      <c r="Q5" s="167" t="e">
        <f>'C завтраками| Bed and breakfast'!#REF!</f>
        <v>#REF!</v>
      </c>
      <c r="R5" s="155" t="e">
        <f>'C завтраками| Bed and breakfast'!#REF!</f>
        <v>#REF!</v>
      </c>
      <c r="S5" s="155" t="e">
        <f>'C завтраками| Bed and breakfast'!#REF!</f>
        <v>#REF!</v>
      </c>
      <c r="T5" s="155" t="e">
        <f>'C завтраками| Bed and breakfast'!#REF!</f>
        <v>#REF!</v>
      </c>
      <c r="U5" s="167" t="e">
        <f>'C завтраками| Bed and breakfast'!#REF!</f>
        <v>#REF!</v>
      </c>
      <c r="V5" s="167" t="e">
        <f>'C завтраками| Bed and breakfast'!#REF!</f>
        <v>#REF!</v>
      </c>
      <c r="W5" s="167" t="e">
        <f>'C завтраками| Bed and breakfast'!#REF!</f>
        <v>#REF!</v>
      </c>
      <c r="X5" s="167" t="e">
        <f>'C завтраками| Bed and breakfast'!#REF!</f>
        <v>#REF!</v>
      </c>
    </row>
    <row r="6" spans="1:24" x14ac:dyDescent="0.2">
      <c r="A6" s="113" t="s">
        <v>148</v>
      </c>
      <c r="E6" s="109"/>
      <c r="G6" s="109"/>
    </row>
    <row r="7" spans="1:24" x14ac:dyDescent="0.2">
      <c r="A7" s="115">
        <v>1</v>
      </c>
      <c r="B7" s="66" t="e">
        <f>'C завтраками| Bed and breakfast'!#REF!*0.9</f>
        <v>#REF!</v>
      </c>
      <c r="C7" s="66" t="e">
        <f>'C завтраками| Bed and breakfast'!#REF!*0.9</f>
        <v>#REF!</v>
      </c>
      <c r="D7" s="66" t="e">
        <f>'C завтраками| Bed and breakfast'!#REF!*0.9</f>
        <v>#REF!</v>
      </c>
      <c r="E7" s="66" t="e">
        <f>'C завтраками| Bed and breakfast'!#REF!*0.9</f>
        <v>#REF!</v>
      </c>
      <c r="F7" s="66" t="e">
        <f>'C завтраками| Bed and breakfast'!#REF!*0.9</f>
        <v>#REF!</v>
      </c>
      <c r="G7" s="66" t="e">
        <f>'C завтраками| Bed and breakfast'!#REF!*0.9</f>
        <v>#REF!</v>
      </c>
      <c r="H7" s="66" t="e">
        <f>'C завтраками| Bed and breakfast'!#REF!*0.9</f>
        <v>#REF!</v>
      </c>
      <c r="I7" s="66" t="e">
        <f>'C завтраками| Bed and breakfast'!#REF!*0.9</f>
        <v>#REF!</v>
      </c>
      <c r="J7" s="66" t="e">
        <f>'C завтраками| Bed and breakfast'!#REF!*0.9</f>
        <v>#REF!</v>
      </c>
      <c r="K7" s="66" t="e">
        <f>'C завтраками| Bed and breakfast'!#REF!*0.9</f>
        <v>#REF!</v>
      </c>
      <c r="L7" s="66" t="e">
        <f>'C завтраками| Bed and breakfast'!#REF!*0.9</f>
        <v>#REF!</v>
      </c>
      <c r="M7" s="66" t="e">
        <f>'C завтраками| Bed and breakfast'!#REF!*0.9</f>
        <v>#REF!</v>
      </c>
      <c r="N7" s="66" t="e">
        <f>'C завтраками| Bed and breakfast'!#REF!*0.9</f>
        <v>#REF!</v>
      </c>
      <c r="O7" s="66" t="e">
        <f>'C завтраками| Bed and breakfast'!#REF!*0.9</f>
        <v>#REF!</v>
      </c>
      <c r="P7" s="66" t="e">
        <f>'C завтраками| Bed and breakfast'!#REF!*0.9</f>
        <v>#REF!</v>
      </c>
      <c r="Q7" s="66" t="e">
        <f>'C завтраками| Bed and breakfast'!#REF!*0.9</f>
        <v>#REF!</v>
      </c>
      <c r="R7" s="66" t="e">
        <f>'C завтраками| Bed and breakfast'!#REF!*0.9</f>
        <v>#REF!</v>
      </c>
      <c r="S7" s="66" t="e">
        <f>'C завтраками| Bed and breakfast'!#REF!*0.9</f>
        <v>#REF!</v>
      </c>
      <c r="T7" s="66" t="e">
        <f>'C завтраками| Bed and breakfast'!#REF!*0.9</f>
        <v>#REF!</v>
      </c>
      <c r="U7" s="66" t="e">
        <f>'C завтраками| Bed and breakfast'!#REF!*0.9</f>
        <v>#REF!</v>
      </c>
      <c r="V7" s="66" t="e">
        <f>'C завтраками| Bed and breakfast'!#REF!*0.9</f>
        <v>#REF!</v>
      </c>
      <c r="W7" s="66" t="e">
        <f>'C завтраками| Bed and breakfast'!#REF!*0.9</f>
        <v>#REF!</v>
      </c>
      <c r="X7" s="66" t="e">
        <f>'C завтраками| Bed and breakfast'!#REF!*0.9</f>
        <v>#REF!</v>
      </c>
    </row>
    <row r="8" spans="1:24" x14ac:dyDescent="0.2">
      <c r="A8" s="115">
        <v>2</v>
      </c>
      <c r="B8" s="66" t="e">
        <f>'C завтраками| Bed and breakfast'!#REF!*0.9</f>
        <v>#REF!</v>
      </c>
      <c r="C8" s="66" t="e">
        <f>'C завтраками| Bed and breakfast'!#REF!*0.9</f>
        <v>#REF!</v>
      </c>
      <c r="D8" s="66" t="e">
        <f>'C завтраками| Bed and breakfast'!#REF!*0.9</f>
        <v>#REF!</v>
      </c>
      <c r="E8" s="66" t="e">
        <f>'C завтраками| Bed and breakfast'!#REF!*0.9</f>
        <v>#REF!</v>
      </c>
      <c r="F8" s="66" t="e">
        <f>'C завтраками| Bed and breakfast'!#REF!*0.9</f>
        <v>#REF!</v>
      </c>
      <c r="G8" s="66" t="e">
        <f>'C завтраками| Bed and breakfast'!#REF!*0.9</f>
        <v>#REF!</v>
      </c>
      <c r="H8" s="66" t="e">
        <f>'C завтраками| Bed and breakfast'!#REF!*0.9</f>
        <v>#REF!</v>
      </c>
      <c r="I8" s="66" t="e">
        <f>'C завтраками| Bed and breakfast'!#REF!*0.9</f>
        <v>#REF!</v>
      </c>
      <c r="J8" s="66" t="e">
        <f>'C завтраками| Bed and breakfast'!#REF!*0.9</f>
        <v>#REF!</v>
      </c>
      <c r="K8" s="66" t="e">
        <f>'C завтраками| Bed and breakfast'!#REF!*0.9</f>
        <v>#REF!</v>
      </c>
      <c r="L8" s="66" t="e">
        <f>'C завтраками| Bed and breakfast'!#REF!*0.9</f>
        <v>#REF!</v>
      </c>
      <c r="M8" s="66" t="e">
        <f>'C завтраками| Bed and breakfast'!#REF!*0.9</f>
        <v>#REF!</v>
      </c>
      <c r="N8" s="66" t="e">
        <f>'C завтраками| Bed and breakfast'!#REF!*0.9</f>
        <v>#REF!</v>
      </c>
      <c r="O8" s="66" t="e">
        <f>'C завтраками| Bed and breakfast'!#REF!*0.9</f>
        <v>#REF!</v>
      </c>
      <c r="P8" s="66" t="e">
        <f>'C завтраками| Bed and breakfast'!#REF!*0.9</f>
        <v>#REF!</v>
      </c>
      <c r="Q8" s="66" t="e">
        <f>'C завтраками| Bed and breakfast'!#REF!*0.9</f>
        <v>#REF!</v>
      </c>
      <c r="R8" s="66" t="e">
        <f>'C завтраками| Bed and breakfast'!#REF!*0.9</f>
        <v>#REF!</v>
      </c>
      <c r="S8" s="66" t="e">
        <f>'C завтраками| Bed and breakfast'!#REF!*0.9</f>
        <v>#REF!</v>
      </c>
      <c r="T8" s="66" t="e">
        <f>'C завтраками| Bed and breakfast'!#REF!*0.9</f>
        <v>#REF!</v>
      </c>
      <c r="U8" s="66" t="e">
        <f>'C завтраками| Bed and breakfast'!#REF!*0.9</f>
        <v>#REF!</v>
      </c>
      <c r="V8" s="66" t="e">
        <f>'C завтраками| Bed and breakfast'!#REF!*0.9</f>
        <v>#REF!</v>
      </c>
      <c r="W8" s="66" t="e">
        <f>'C завтраками| Bed and breakfast'!#REF!*0.9</f>
        <v>#REF!</v>
      </c>
      <c r="X8" s="66" t="e">
        <f>'C завтраками| Bed and breakfast'!#REF!*0.9</f>
        <v>#REF!</v>
      </c>
    </row>
    <row r="9" spans="1:24" x14ac:dyDescent="0.2">
      <c r="A9" s="115" t="s">
        <v>149</v>
      </c>
      <c r="B9" s="66"/>
      <c r="C9" s="66"/>
      <c r="D9" s="66"/>
      <c r="E9" s="66"/>
      <c r="F9" s="66"/>
      <c r="G9" s="66"/>
      <c r="H9" s="66"/>
      <c r="I9" s="66"/>
      <c r="J9" s="66"/>
      <c r="K9" s="66"/>
      <c r="L9" s="66"/>
      <c r="M9" s="66"/>
      <c r="N9" s="66"/>
      <c r="O9" s="66"/>
      <c r="P9" s="66"/>
      <c r="Q9" s="66"/>
      <c r="R9" s="66"/>
      <c r="S9" s="66"/>
      <c r="T9" s="66"/>
      <c r="U9" s="66"/>
      <c r="V9" s="66"/>
      <c r="W9" s="66"/>
      <c r="X9" s="66"/>
    </row>
    <row r="10" spans="1:24" x14ac:dyDescent="0.2">
      <c r="A10" s="115">
        <v>1</v>
      </c>
      <c r="B10" s="66" t="e">
        <f>'C завтраками| Bed and breakfast'!#REF!*0.9</f>
        <v>#REF!</v>
      </c>
      <c r="C10" s="66" t="e">
        <f>'C завтраками| Bed and breakfast'!#REF!*0.9</f>
        <v>#REF!</v>
      </c>
      <c r="D10" s="66" t="e">
        <f>'C завтраками| Bed and breakfast'!#REF!*0.9</f>
        <v>#REF!</v>
      </c>
      <c r="E10" s="66" t="e">
        <f>'C завтраками| Bed and breakfast'!#REF!*0.9</f>
        <v>#REF!</v>
      </c>
      <c r="F10" s="66" t="e">
        <f>'C завтраками| Bed and breakfast'!#REF!*0.9</f>
        <v>#REF!</v>
      </c>
      <c r="G10" s="66" t="e">
        <f>'C завтраками| Bed and breakfast'!#REF!*0.9</f>
        <v>#REF!</v>
      </c>
      <c r="H10" s="66" t="e">
        <f>'C завтраками| Bed and breakfast'!#REF!*0.9</f>
        <v>#REF!</v>
      </c>
      <c r="I10" s="66" t="e">
        <f>'C завтраками| Bed and breakfast'!#REF!*0.9</f>
        <v>#REF!</v>
      </c>
      <c r="J10" s="66" t="e">
        <f>'C завтраками| Bed and breakfast'!#REF!*0.9</f>
        <v>#REF!</v>
      </c>
      <c r="K10" s="66" t="e">
        <f>'C завтраками| Bed and breakfast'!#REF!*0.9</f>
        <v>#REF!</v>
      </c>
      <c r="L10" s="66" t="e">
        <f>'C завтраками| Bed and breakfast'!#REF!*0.9</f>
        <v>#REF!</v>
      </c>
      <c r="M10" s="66" t="e">
        <f>'C завтраками| Bed and breakfast'!#REF!*0.9</f>
        <v>#REF!</v>
      </c>
      <c r="N10" s="66" t="e">
        <f>'C завтраками| Bed and breakfast'!#REF!*0.9</f>
        <v>#REF!</v>
      </c>
      <c r="O10" s="66" t="e">
        <f>'C завтраками| Bed and breakfast'!#REF!*0.9</f>
        <v>#REF!</v>
      </c>
      <c r="P10" s="66" t="e">
        <f>'C завтраками| Bed and breakfast'!#REF!*0.9</f>
        <v>#REF!</v>
      </c>
      <c r="Q10" s="66" t="e">
        <f>'C завтраками| Bed and breakfast'!#REF!*0.9</f>
        <v>#REF!</v>
      </c>
      <c r="R10" s="66" t="e">
        <f>'C завтраками| Bed and breakfast'!#REF!*0.9</f>
        <v>#REF!</v>
      </c>
      <c r="S10" s="66" t="e">
        <f>'C завтраками| Bed and breakfast'!#REF!*0.9</f>
        <v>#REF!</v>
      </c>
      <c r="T10" s="66" t="e">
        <f>'C завтраками| Bed and breakfast'!#REF!*0.9</f>
        <v>#REF!</v>
      </c>
      <c r="U10" s="66" t="e">
        <f>'C завтраками| Bed and breakfast'!#REF!*0.9</f>
        <v>#REF!</v>
      </c>
      <c r="V10" s="66" t="e">
        <f>'C завтраками| Bed and breakfast'!#REF!*0.9</f>
        <v>#REF!</v>
      </c>
      <c r="W10" s="66" t="e">
        <f>'C завтраками| Bed and breakfast'!#REF!*0.9</f>
        <v>#REF!</v>
      </c>
      <c r="X10" s="66" t="e">
        <f>'C завтраками| Bed and breakfast'!#REF!*0.9</f>
        <v>#REF!</v>
      </c>
    </row>
    <row r="11" spans="1:24" x14ac:dyDescent="0.2">
      <c r="A11" s="115">
        <v>2</v>
      </c>
      <c r="B11" s="66" t="e">
        <f>'C завтраками| Bed and breakfast'!#REF!*0.9</f>
        <v>#REF!</v>
      </c>
      <c r="C11" s="66" t="e">
        <f>'C завтраками| Bed and breakfast'!#REF!*0.9</f>
        <v>#REF!</v>
      </c>
      <c r="D11" s="66" t="e">
        <f>'C завтраками| Bed and breakfast'!#REF!*0.9</f>
        <v>#REF!</v>
      </c>
      <c r="E11" s="66" t="e">
        <f>'C завтраками| Bed and breakfast'!#REF!*0.9</f>
        <v>#REF!</v>
      </c>
      <c r="F11" s="66" t="e">
        <f>'C завтраками| Bed and breakfast'!#REF!*0.9</f>
        <v>#REF!</v>
      </c>
      <c r="G11" s="66" t="e">
        <f>'C завтраками| Bed and breakfast'!#REF!*0.9</f>
        <v>#REF!</v>
      </c>
      <c r="H11" s="66" t="e">
        <f>'C завтраками| Bed and breakfast'!#REF!*0.9</f>
        <v>#REF!</v>
      </c>
      <c r="I11" s="66" t="e">
        <f>'C завтраками| Bed and breakfast'!#REF!*0.9</f>
        <v>#REF!</v>
      </c>
      <c r="J11" s="66" t="e">
        <f>'C завтраками| Bed and breakfast'!#REF!*0.9</f>
        <v>#REF!</v>
      </c>
      <c r="K11" s="66" t="e">
        <f>'C завтраками| Bed and breakfast'!#REF!*0.9</f>
        <v>#REF!</v>
      </c>
      <c r="L11" s="66" t="e">
        <f>'C завтраками| Bed and breakfast'!#REF!*0.9</f>
        <v>#REF!</v>
      </c>
      <c r="M11" s="66" t="e">
        <f>'C завтраками| Bed and breakfast'!#REF!*0.9</f>
        <v>#REF!</v>
      </c>
      <c r="N11" s="66" t="e">
        <f>'C завтраками| Bed and breakfast'!#REF!*0.9</f>
        <v>#REF!</v>
      </c>
      <c r="O11" s="66" t="e">
        <f>'C завтраками| Bed and breakfast'!#REF!*0.9</f>
        <v>#REF!</v>
      </c>
      <c r="P11" s="66" t="e">
        <f>'C завтраками| Bed and breakfast'!#REF!*0.9</f>
        <v>#REF!</v>
      </c>
      <c r="Q11" s="66" t="e">
        <f>'C завтраками| Bed and breakfast'!#REF!*0.9</f>
        <v>#REF!</v>
      </c>
      <c r="R11" s="66" t="e">
        <f>'C завтраками| Bed and breakfast'!#REF!*0.9</f>
        <v>#REF!</v>
      </c>
      <c r="S11" s="66" t="e">
        <f>'C завтраками| Bed and breakfast'!#REF!*0.9</f>
        <v>#REF!</v>
      </c>
      <c r="T11" s="66" t="e">
        <f>'C завтраками| Bed and breakfast'!#REF!*0.9</f>
        <v>#REF!</v>
      </c>
      <c r="U11" s="66" t="e">
        <f>'C завтраками| Bed and breakfast'!#REF!*0.9</f>
        <v>#REF!</v>
      </c>
      <c r="V11" s="66" t="e">
        <f>'C завтраками| Bed and breakfast'!#REF!*0.9</f>
        <v>#REF!</v>
      </c>
      <c r="W11" s="66" t="e">
        <f>'C завтраками| Bed and breakfast'!#REF!*0.9</f>
        <v>#REF!</v>
      </c>
      <c r="X11" s="66" t="e">
        <f>'C завтраками| Bed and breakfast'!#REF!*0.9</f>
        <v>#REF!</v>
      </c>
    </row>
    <row r="12" spans="1:24" x14ac:dyDescent="0.2">
      <c r="A12" s="115" t="s">
        <v>135</v>
      </c>
      <c r="B12" s="66"/>
      <c r="C12" s="66"/>
      <c r="D12" s="66"/>
      <c r="E12" s="66"/>
      <c r="F12" s="66"/>
      <c r="G12" s="66"/>
      <c r="H12" s="66"/>
      <c r="I12" s="66"/>
      <c r="J12" s="66"/>
      <c r="K12" s="66"/>
      <c r="L12" s="66"/>
      <c r="M12" s="66"/>
      <c r="N12" s="66"/>
      <c r="O12" s="66"/>
      <c r="P12" s="66"/>
      <c r="Q12" s="66"/>
      <c r="R12" s="66"/>
      <c r="S12" s="66"/>
      <c r="T12" s="66"/>
      <c r="U12" s="66"/>
      <c r="V12" s="66"/>
      <c r="W12" s="66"/>
      <c r="X12" s="66"/>
    </row>
    <row r="13" spans="1:24" x14ac:dyDescent="0.2">
      <c r="A13" s="115">
        <v>1</v>
      </c>
      <c r="B13" s="66" t="e">
        <f>'C завтраками| Bed and breakfast'!#REF!*0.9</f>
        <v>#REF!</v>
      </c>
      <c r="C13" s="66" t="e">
        <f>'C завтраками| Bed and breakfast'!#REF!*0.9</f>
        <v>#REF!</v>
      </c>
      <c r="D13" s="66" t="e">
        <f>'C завтраками| Bed and breakfast'!#REF!*0.9</f>
        <v>#REF!</v>
      </c>
      <c r="E13" s="66" t="e">
        <f>'C завтраками| Bed and breakfast'!#REF!*0.9</f>
        <v>#REF!</v>
      </c>
      <c r="F13" s="66" t="e">
        <f>'C завтраками| Bed and breakfast'!#REF!*0.9</f>
        <v>#REF!</v>
      </c>
      <c r="G13" s="66" t="e">
        <f>'C завтраками| Bed and breakfast'!#REF!*0.9</f>
        <v>#REF!</v>
      </c>
      <c r="H13" s="66" t="e">
        <f>'C завтраками| Bed and breakfast'!#REF!*0.9</f>
        <v>#REF!</v>
      </c>
      <c r="I13" s="66" t="e">
        <f>'C завтраками| Bed and breakfast'!#REF!*0.9</f>
        <v>#REF!</v>
      </c>
      <c r="J13" s="66" t="e">
        <f>'C завтраками| Bed and breakfast'!#REF!*0.9</f>
        <v>#REF!</v>
      </c>
      <c r="K13" s="66" t="e">
        <f>'C завтраками| Bed and breakfast'!#REF!*0.9</f>
        <v>#REF!</v>
      </c>
      <c r="L13" s="66" t="e">
        <f>'C завтраками| Bed and breakfast'!#REF!*0.9</f>
        <v>#REF!</v>
      </c>
      <c r="M13" s="66" t="e">
        <f>'C завтраками| Bed and breakfast'!#REF!*0.9</f>
        <v>#REF!</v>
      </c>
      <c r="N13" s="66" t="e">
        <f>'C завтраками| Bed and breakfast'!#REF!*0.9</f>
        <v>#REF!</v>
      </c>
      <c r="O13" s="66" t="e">
        <f>'C завтраками| Bed and breakfast'!#REF!*0.9</f>
        <v>#REF!</v>
      </c>
      <c r="P13" s="66" t="e">
        <f>'C завтраками| Bed and breakfast'!#REF!*0.9</f>
        <v>#REF!</v>
      </c>
      <c r="Q13" s="66" t="e">
        <f>'C завтраками| Bed and breakfast'!#REF!*0.9</f>
        <v>#REF!</v>
      </c>
      <c r="R13" s="66" t="e">
        <f>'C завтраками| Bed and breakfast'!#REF!*0.9</f>
        <v>#REF!</v>
      </c>
      <c r="S13" s="66" t="e">
        <f>'C завтраками| Bed and breakfast'!#REF!*0.9</f>
        <v>#REF!</v>
      </c>
      <c r="T13" s="66" t="e">
        <f>'C завтраками| Bed and breakfast'!#REF!*0.9</f>
        <v>#REF!</v>
      </c>
      <c r="U13" s="66" t="e">
        <f>'C завтраками| Bed and breakfast'!#REF!*0.9</f>
        <v>#REF!</v>
      </c>
      <c r="V13" s="66" t="e">
        <f>'C завтраками| Bed and breakfast'!#REF!*0.9</f>
        <v>#REF!</v>
      </c>
      <c r="W13" s="66" t="e">
        <f>'C завтраками| Bed and breakfast'!#REF!*0.9</f>
        <v>#REF!</v>
      </c>
      <c r="X13" s="66" t="e">
        <f>'C завтраками| Bed and breakfast'!#REF!*0.9</f>
        <v>#REF!</v>
      </c>
    </row>
    <row r="14" spans="1:24" x14ac:dyDescent="0.2">
      <c r="A14" s="115">
        <v>2</v>
      </c>
      <c r="B14" s="66" t="e">
        <f>'C завтраками| Bed and breakfast'!#REF!*0.9</f>
        <v>#REF!</v>
      </c>
      <c r="C14" s="66" t="e">
        <f>'C завтраками| Bed and breakfast'!#REF!*0.9</f>
        <v>#REF!</v>
      </c>
      <c r="D14" s="66" t="e">
        <f>'C завтраками| Bed and breakfast'!#REF!*0.9</f>
        <v>#REF!</v>
      </c>
      <c r="E14" s="66" t="e">
        <f>'C завтраками| Bed and breakfast'!#REF!*0.9</f>
        <v>#REF!</v>
      </c>
      <c r="F14" s="66" t="e">
        <f>'C завтраками| Bed and breakfast'!#REF!*0.9</f>
        <v>#REF!</v>
      </c>
      <c r="G14" s="66" t="e">
        <f>'C завтраками| Bed and breakfast'!#REF!*0.9</f>
        <v>#REF!</v>
      </c>
      <c r="H14" s="66" t="e">
        <f>'C завтраками| Bed and breakfast'!#REF!*0.9</f>
        <v>#REF!</v>
      </c>
      <c r="I14" s="66" t="e">
        <f>'C завтраками| Bed and breakfast'!#REF!*0.9</f>
        <v>#REF!</v>
      </c>
      <c r="J14" s="66" t="e">
        <f>'C завтраками| Bed and breakfast'!#REF!*0.9</f>
        <v>#REF!</v>
      </c>
      <c r="K14" s="66" t="e">
        <f>'C завтраками| Bed and breakfast'!#REF!*0.9</f>
        <v>#REF!</v>
      </c>
      <c r="L14" s="66" t="e">
        <f>'C завтраками| Bed and breakfast'!#REF!*0.9</f>
        <v>#REF!</v>
      </c>
      <c r="M14" s="66" t="e">
        <f>'C завтраками| Bed and breakfast'!#REF!*0.9</f>
        <v>#REF!</v>
      </c>
      <c r="N14" s="66" t="e">
        <f>'C завтраками| Bed and breakfast'!#REF!*0.9</f>
        <v>#REF!</v>
      </c>
      <c r="O14" s="66" t="e">
        <f>'C завтраками| Bed and breakfast'!#REF!*0.9</f>
        <v>#REF!</v>
      </c>
      <c r="P14" s="66" t="e">
        <f>'C завтраками| Bed and breakfast'!#REF!*0.9</f>
        <v>#REF!</v>
      </c>
      <c r="Q14" s="66" t="e">
        <f>'C завтраками| Bed and breakfast'!#REF!*0.9</f>
        <v>#REF!</v>
      </c>
      <c r="R14" s="66" t="e">
        <f>'C завтраками| Bed and breakfast'!#REF!*0.9</f>
        <v>#REF!</v>
      </c>
      <c r="S14" s="66" t="e">
        <f>'C завтраками| Bed and breakfast'!#REF!*0.9</f>
        <v>#REF!</v>
      </c>
      <c r="T14" s="66" t="e">
        <f>'C завтраками| Bed and breakfast'!#REF!*0.9</f>
        <v>#REF!</v>
      </c>
      <c r="U14" s="66" t="e">
        <f>'C завтраками| Bed and breakfast'!#REF!*0.9</f>
        <v>#REF!</v>
      </c>
      <c r="V14" s="66" t="e">
        <f>'C завтраками| Bed and breakfast'!#REF!*0.9</f>
        <v>#REF!</v>
      </c>
      <c r="W14" s="66" t="e">
        <f>'C завтраками| Bed and breakfast'!#REF!*0.9</f>
        <v>#REF!</v>
      </c>
      <c r="X14" s="66" t="e">
        <f>'C завтраками| Bed and breakfast'!#REF!*0.9</f>
        <v>#REF!</v>
      </c>
    </row>
    <row r="15" spans="1:24" x14ac:dyDescent="0.2">
      <c r="A15" s="114" t="s">
        <v>137</v>
      </c>
      <c r="B15" s="66"/>
      <c r="C15" s="66"/>
      <c r="D15" s="66"/>
      <c r="E15" s="66"/>
      <c r="F15" s="66"/>
      <c r="G15" s="66"/>
      <c r="H15" s="66"/>
      <c r="I15" s="66"/>
      <c r="J15" s="66"/>
      <c r="K15" s="66"/>
      <c r="L15" s="66"/>
      <c r="M15" s="66"/>
      <c r="N15" s="66"/>
      <c r="O15" s="66"/>
      <c r="P15" s="66"/>
      <c r="Q15" s="66"/>
      <c r="R15" s="66"/>
      <c r="S15" s="66"/>
      <c r="T15" s="66"/>
      <c r="U15" s="66"/>
      <c r="V15" s="66"/>
      <c r="W15" s="66"/>
      <c r="X15" s="66"/>
    </row>
    <row r="16" spans="1:24" x14ac:dyDescent="0.2">
      <c r="A16" s="115">
        <v>1</v>
      </c>
      <c r="B16" s="66" t="e">
        <f>'C завтраками| Bed and breakfast'!#REF!*0.9</f>
        <v>#REF!</v>
      </c>
      <c r="C16" s="66" t="e">
        <f>'C завтраками| Bed and breakfast'!#REF!*0.9</f>
        <v>#REF!</v>
      </c>
      <c r="D16" s="66" t="e">
        <f>'C завтраками| Bed and breakfast'!#REF!*0.9</f>
        <v>#REF!</v>
      </c>
      <c r="E16" s="66" t="e">
        <f>'C завтраками| Bed and breakfast'!#REF!*0.9</f>
        <v>#REF!</v>
      </c>
      <c r="F16" s="66" t="e">
        <f>'C завтраками| Bed and breakfast'!#REF!*0.9</f>
        <v>#REF!</v>
      </c>
      <c r="G16" s="66" t="e">
        <f>'C завтраками| Bed and breakfast'!#REF!*0.9</f>
        <v>#REF!</v>
      </c>
      <c r="H16" s="66" t="e">
        <f>'C завтраками| Bed and breakfast'!#REF!*0.9</f>
        <v>#REF!</v>
      </c>
      <c r="I16" s="66" t="e">
        <f>'C завтраками| Bed and breakfast'!#REF!*0.9</f>
        <v>#REF!</v>
      </c>
      <c r="J16" s="66" t="e">
        <f>'C завтраками| Bed and breakfast'!#REF!*0.9</f>
        <v>#REF!</v>
      </c>
      <c r="K16" s="66" t="e">
        <f>'C завтраками| Bed and breakfast'!#REF!*0.9</f>
        <v>#REF!</v>
      </c>
      <c r="L16" s="66" t="e">
        <f>'C завтраками| Bed and breakfast'!#REF!*0.9</f>
        <v>#REF!</v>
      </c>
      <c r="M16" s="66" t="e">
        <f>'C завтраками| Bed and breakfast'!#REF!*0.9</f>
        <v>#REF!</v>
      </c>
      <c r="N16" s="66" t="e">
        <f>'C завтраками| Bed and breakfast'!#REF!*0.9</f>
        <v>#REF!</v>
      </c>
      <c r="O16" s="66" t="e">
        <f>'C завтраками| Bed and breakfast'!#REF!*0.9</f>
        <v>#REF!</v>
      </c>
      <c r="P16" s="66" t="e">
        <f>'C завтраками| Bed and breakfast'!#REF!*0.9</f>
        <v>#REF!</v>
      </c>
      <c r="Q16" s="66" t="e">
        <f>'C завтраками| Bed and breakfast'!#REF!*0.9</f>
        <v>#REF!</v>
      </c>
      <c r="R16" s="66" t="e">
        <f>'C завтраками| Bed and breakfast'!#REF!*0.9</f>
        <v>#REF!</v>
      </c>
      <c r="S16" s="66" t="e">
        <f>'C завтраками| Bed and breakfast'!#REF!*0.9</f>
        <v>#REF!</v>
      </c>
      <c r="T16" s="66" t="e">
        <f>'C завтраками| Bed and breakfast'!#REF!*0.9</f>
        <v>#REF!</v>
      </c>
      <c r="U16" s="66" t="e">
        <f>'C завтраками| Bed and breakfast'!#REF!*0.9</f>
        <v>#REF!</v>
      </c>
      <c r="V16" s="66" t="e">
        <f>'C завтраками| Bed and breakfast'!#REF!*0.9</f>
        <v>#REF!</v>
      </c>
      <c r="W16" s="66" t="e">
        <f>'C завтраками| Bed and breakfast'!#REF!*0.9</f>
        <v>#REF!</v>
      </c>
      <c r="X16" s="66" t="e">
        <f>'C завтраками| Bed and breakfast'!#REF!*0.9</f>
        <v>#REF!</v>
      </c>
    </row>
    <row r="17" spans="1:50" x14ac:dyDescent="0.2">
      <c r="A17" s="115">
        <v>2</v>
      </c>
      <c r="B17" s="66" t="e">
        <f>'C завтраками| Bed and breakfast'!#REF!*0.9</f>
        <v>#REF!</v>
      </c>
      <c r="C17" s="66" t="e">
        <f>'C завтраками| Bed and breakfast'!#REF!*0.9</f>
        <v>#REF!</v>
      </c>
      <c r="D17" s="66" t="e">
        <f>'C завтраками| Bed and breakfast'!#REF!*0.9</f>
        <v>#REF!</v>
      </c>
      <c r="E17" s="66" t="e">
        <f>'C завтраками| Bed and breakfast'!#REF!*0.9</f>
        <v>#REF!</v>
      </c>
      <c r="F17" s="66" t="e">
        <f>'C завтраками| Bed and breakfast'!#REF!*0.9</f>
        <v>#REF!</v>
      </c>
      <c r="G17" s="66" t="e">
        <f>'C завтраками| Bed and breakfast'!#REF!*0.9</f>
        <v>#REF!</v>
      </c>
      <c r="H17" s="66" t="e">
        <f>'C завтраками| Bed and breakfast'!#REF!*0.9</f>
        <v>#REF!</v>
      </c>
      <c r="I17" s="66" t="e">
        <f>'C завтраками| Bed and breakfast'!#REF!*0.9</f>
        <v>#REF!</v>
      </c>
      <c r="J17" s="66" t="e">
        <f>'C завтраками| Bed and breakfast'!#REF!*0.9</f>
        <v>#REF!</v>
      </c>
      <c r="K17" s="66" t="e">
        <f>'C завтраками| Bed and breakfast'!#REF!*0.9</f>
        <v>#REF!</v>
      </c>
      <c r="L17" s="66" t="e">
        <f>'C завтраками| Bed and breakfast'!#REF!*0.9</f>
        <v>#REF!</v>
      </c>
      <c r="M17" s="66" t="e">
        <f>'C завтраками| Bed and breakfast'!#REF!*0.9</f>
        <v>#REF!</v>
      </c>
      <c r="N17" s="66" t="e">
        <f>'C завтраками| Bed and breakfast'!#REF!*0.9</f>
        <v>#REF!</v>
      </c>
      <c r="O17" s="66" t="e">
        <f>'C завтраками| Bed and breakfast'!#REF!*0.9</f>
        <v>#REF!</v>
      </c>
      <c r="P17" s="66" t="e">
        <f>'C завтраками| Bed and breakfast'!#REF!*0.9</f>
        <v>#REF!</v>
      </c>
      <c r="Q17" s="66" t="e">
        <f>'C завтраками| Bed and breakfast'!#REF!*0.9</f>
        <v>#REF!</v>
      </c>
      <c r="R17" s="66" t="e">
        <f>'C завтраками| Bed and breakfast'!#REF!*0.9</f>
        <v>#REF!</v>
      </c>
      <c r="S17" s="66" t="e">
        <f>'C завтраками| Bed and breakfast'!#REF!*0.9</f>
        <v>#REF!</v>
      </c>
      <c r="T17" s="66" t="e">
        <f>'C завтраками| Bed and breakfast'!#REF!*0.9</f>
        <v>#REF!</v>
      </c>
      <c r="U17" s="66" t="e">
        <f>'C завтраками| Bed and breakfast'!#REF!*0.9</f>
        <v>#REF!</v>
      </c>
      <c r="V17" s="66" t="e">
        <f>'C завтраками| Bed and breakfast'!#REF!*0.9</f>
        <v>#REF!</v>
      </c>
      <c r="W17" s="66" t="e">
        <f>'C завтраками| Bed and breakfast'!#REF!*0.9</f>
        <v>#REF!</v>
      </c>
      <c r="X17" s="66" t="e">
        <f>'C завтраками| Bed and breakfast'!#REF!*0.9</f>
        <v>#REF!</v>
      </c>
    </row>
    <row r="18" spans="1:50" x14ac:dyDescent="0.2">
      <c r="E18" s="109"/>
      <c r="G18" s="109"/>
    </row>
    <row r="19" spans="1:50" customFormat="1" ht="14.45" customHeight="1" x14ac:dyDescent="0.2">
      <c r="A19" s="347" t="s">
        <v>195</v>
      </c>
      <c r="B19" s="347"/>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c r="AM19" s="347"/>
      <c r="AN19" s="347"/>
      <c r="AO19" s="347"/>
      <c r="AP19" s="347"/>
      <c r="AQ19" s="347"/>
      <c r="AR19" s="347"/>
      <c r="AS19" s="347"/>
      <c r="AT19" s="347"/>
      <c r="AU19" s="347"/>
      <c r="AV19" s="347"/>
      <c r="AW19" s="347"/>
      <c r="AX19" s="347"/>
    </row>
    <row r="20" spans="1:50" x14ac:dyDescent="0.2">
      <c r="A20" s="95"/>
      <c r="E20" s="109"/>
      <c r="G20" s="109"/>
    </row>
    <row r="21" spans="1:50" s="137" customFormat="1" ht="12" x14ac:dyDescent="0.2">
      <c r="A21" s="147" t="s">
        <v>143</v>
      </c>
      <c r="E21" s="150"/>
      <c r="F21" s="150"/>
      <c r="G21" s="150"/>
      <c r="H21" s="150"/>
    </row>
    <row r="22" spans="1:50" s="137" customFormat="1" ht="12" x14ac:dyDescent="0.2">
      <c r="A22" s="126" t="s">
        <v>159</v>
      </c>
      <c r="B22" s="148"/>
      <c r="C22" s="148"/>
      <c r="D22" s="148"/>
      <c r="E22" s="156"/>
      <c r="F22" s="156"/>
      <c r="G22" s="156"/>
      <c r="H22" s="156"/>
      <c r="I22" s="148"/>
      <c r="J22" s="148"/>
      <c r="K22" s="148"/>
      <c r="L22" s="148"/>
      <c r="M22" s="148"/>
      <c r="N22" s="148"/>
      <c r="O22" s="148"/>
      <c r="P22" s="148"/>
      <c r="Q22" s="149"/>
      <c r="R22" s="149"/>
      <c r="S22" s="149"/>
      <c r="T22" s="149"/>
      <c r="U22" s="149"/>
      <c r="V22" s="149"/>
      <c r="W22" s="149"/>
      <c r="X22" s="149"/>
      <c r="Y22" s="149"/>
      <c r="Z22" s="149"/>
      <c r="AA22" s="149"/>
      <c r="AB22" s="149"/>
      <c r="AC22" s="149"/>
      <c r="AD22" s="149"/>
      <c r="AE22" s="149"/>
      <c r="AF22" s="149"/>
      <c r="AG22" s="149"/>
      <c r="AH22" s="149"/>
      <c r="AI22" s="149"/>
    </row>
    <row r="23" spans="1:50" s="137" customFormat="1" ht="12" x14ac:dyDescent="0.2">
      <c r="A23" s="126" t="s">
        <v>160</v>
      </c>
      <c r="B23" s="148"/>
      <c r="C23" s="148"/>
      <c r="D23" s="148"/>
      <c r="E23" s="156"/>
      <c r="F23" s="156"/>
      <c r="G23" s="156"/>
      <c r="H23" s="156"/>
      <c r="I23" s="148"/>
      <c r="J23" s="148"/>
      <c r="K23" s="148"/>
      <c r="L23" s="148"/>
      <c r="M23" s="148"/>
      <c r="N23" s="148"/>
      <c r="O23" s="148"/>
      <c r="P23" s="148"/>
      <c r="Q23" s="149"/>
      <c r="R23" s="149"/>
      <c r="S23" s="149"/>
      <c r="T23" s="149"/>
      <c r="U23" s="149"/>
      <c r="V23" s="149"/>
      <c r="W23" s="149"/>
      <c r="X23" s="149"/>
      <c r="Y23" s="149"/>
      <c r="Z23" s="149"/>
      <c r="AA23" s="149"/>
      <c r="AB23" s="149"/>
      <c r="AC23" s="149"/>
      <c r="AD23" s="149"/>
      <c r="AE23" s="149"/>
      <c r="AF23" s="149"/>
      <c r="AG23" s="149"/>
      <c r="AH23" s="149"/>
      <c r="AI23" s="149"/>
    </row>
    <row r="24" spans="1:50" s="137" customFormat="1" ht="12" x14ac:dyDescent="0.2">
      <c r="A24" s="20"/>
      <c r="E24" s="150"/>
      <c r="F24" s="150"/>
      <c r="G24" s="150"/>
      <c r="H24" s="150"/>
    </row>
    <row r="25" spans="1:50" s="137" customFormat="1" ht="12" x14ac:dyDescent="0.2">
      <c r="A25" s="136" t="s">
        <v>128</v>
      </c>
      <c r="E25" s="150"/>
      <c r="F25" s="150"/>
      <c r="G25" s="150"/>
      <c r="H25" s="150"/>
    </row>
    <row r="26" spans="1:50" s="137" customFormat="1" ht="12" x14ac:dyDescent="0.2">
      <c r="A26" s="128" t="s">
        <v>156</v>
      </c>
      <c r="E26" s="150"/>
      <c r="F26" s="150"/>
      <c r="G26" s="150"/>
      <c r="H26" s="150"/>
    </row>
    <row r="27" spans="1:50" s="137" customFormat="1" ht="12" x14ac:dyDescent="0.2">
      <c r="A27" s="70" t="s">
        <v>129</v>
      </c>
      <c r="E27" s="150"/>
      <c r="F27" s="150"/>
      <c r="G27" s="150"/>
      <c r="H27" s="150"/>
    </row>
    <row r="28" spans="1:50" s="137" customFormat="1" ht="12" x14ac:dyDescent="0.2">
      <c r="A28" s="70" t="s">
        <v>130</v>
      </c>
      <c r="E28" s="150"/>
      <c r="F28" s="150"/>
      <c r="G28" s="150"/>
      <c r="H28" s="150"/>
    </row>
    <row r="29" spans="1:50" s="137" customFormat="1" ht="24" x14ac:dyDescent="0.2">
      <c r="A29" s="73" t="s">
        <v>131</v>
      </c>
      <c r="E29" s="150"/>
      <c r="F29" s="150"/>
      <c r="G29" s="150"/>
      <c r="H29" s="150"/>
    </row>
    <row r="30" spans="1:50" s="137" customFormat="1" ht="12" x14ac:dyDescent="0.2">
      <c r="A30" s="70" t="s">
        <v>158</v>
      </c>
      <c r="E30" s="150"/>
      <c r="F30" s="150"/>
      <c r="G30" s="150"/>
      <c r="H30" s="150"/>
    </row>
    <row r="31" spans="1:50" s="137" customFormat="1" ht="24" x14ac:dyDescent="0.2">
      <c r="A31" s="108" t="s">
        <v>193</v>
      </c>
      <c r="E31" s="150"/>
      <c r="F31" s="150"/>
      <c r="G31" s="150"/>
      <c r="H31" s="150"/>
    </row>
    <row r="32" spans="1:50" s="137" customFormat="1" ht="12" x14ac:dyDescent="0.2">
      <c r="A32" s="108"/>
      <c r="E32" s="150"/>
      <c r="F32" s="150"/>
      <c r="G32" s="150"/>
      <c r="H32" s="150"/>
    </row>
    <row r="33" spans="1:21" s="137" customFormat="1" ht="25.5" x14ac:dyDescent="0.2">
      <c r="A33" s="129" t="s">
        <v>194</v>
      </c>
      <c r="E33" s="150"/>
      <c r="F33" s="150"/>
      <c r="G33" s="150"/>
      <c r="H33" s="150"/>
    </row>
    <row r="34" spans="1:21" s="137" customFormat="1" ht="12" x14ac:dyDescent="0.2">
      <c r="A34" s="139"/>
      <c r="E34" s="146"/>
      <c r="F34" s="146"/>
      <c r="G34" s="146"/>
      <c r="H34" s="146"/>
      <c r="I34" s="146"/>
      <c r="J34" s="146"/>
      <c r="K34" s="146"/>
      <c r="L34" s="146"/>
      <c r="M34" s="146"/>
      <c r="N34" s="146"/>
      <c r="O34" s="146"/>
      <c r="P34" s="146"/>
      <c r="Q34" s="146"/>
      <c r="R34" s="146"/>
      <c r="S34" s="146"/>
      <c r="T34" s="146"/>
      <c r="U34" s="146"/>
    </row>
    <row r="35" spans="1:21" s="137" customFormat="1" ht="42" x14ac:dyDescent="0.2">
      <c r="A35" s="170" t="s">
        <v>175</v>
      </c>
      <c r="B35" s="140"/>
      <c r="C35" s="140"/>
      <c r="D35" s="140"/>
      <c r="E35" s="146"/>
      <c r="F35" s="146"/>
      <c r="G35" s="146"/>
      <c r="H35" s="146"/>
      <c r="I35" s="146"/>
      <c r="J35" s="146"/>
      <c r="K35" s="146"/>
      <c r="L35" s="146"/>
      <c r="M35" s="146"/>
      <c r="N35" s="146"/>
      <c r="O35" s="146"/>
      <c r="P35" s="146"/>
      <c r="Q35" s="146"/>
      <c r="R35" s="146"/>
      <c r="S35" s="146"/>
      <c r="T35" s="146"/>
      <c r="U35" s="146"/>
    </row>
    <row r="36" spans="1:21" s="137" customFormat="1" ht="31.5" x14ac:dyDescent="0.2">
      <c r="A36" s="170" t="s">
        <v>176</v>
      </c>
      <c r="B36" s="141"/>
      <c r="C36" s="142"/>
      <c r="D36" s="145"/>
      <c r="E36" s="104"/>
      <c r="F36" s="104"/>
      <c r="G36" s="104"/>
      <c r="H36" s="104"/>
      <c r="I36" s="104"/>
      <c r="J36" s="104"/>
      <c r="K36" s="104"/>
      <c r="L36" s="104"/>
      <c r="M36" s="104"/>
      <c r="N36" s="104"/>
      <c r="O36" s="18"/>
      <c r="P36" s="18"/>
      <c r="Q36" s="146"/>
      <c r="R36" s="146"/>
      <c r="S36" s="146"/>
      <c r="T36" s="146"/>
      <c r="U36" s="146"/>
    </row>
    <row r="37" spans="1:21" s="137" customFormat="1" ht="63" x14ac:dyDescent="0.2">
      <c r="A37" s="170" t="s">
        <v>177</v>
      </c>
      <c r="B37" s="141"/>
      <c r="C37" s="142"/>
      <c r="D37" s="145"/>
      <c r="E37" s="104"/>
      <c r="F37" s="104"/>
      <c r="G37" s="104"/>
      <c r="H37" s="104"/>
      <c r="I37" s="104"/>
      <c r="J37" s="104"/>
      <c r="K37" s="104"/>
      <c r="L37" s="104"/>
      <c r="M37" s="104"/>
      <c r="N37" s="104"/>
      <c r="O37" s="18"/>
      <c r="P37" s="18"/>
      <c r="Q37" s="146"/>
      <c r="R37" s="146"/>
      <c r="S37" s="146"/>
      <c r="T37" s="146"/>
      <c r="U37" s="146"/>
    </row>
    <row r="38" spans="1:21" s="137" customFormat="1" ht="42" x14ac:dyDescent="0.2">
      <c r="A38" s="175" t="s">
        <v>205</v>
      </c>
      <c r="B38" s="144"/>
      <c r="C38" s="144"/>
      <c r="D38" s="144"/>
      <c r="E38" s="104"/>
      <c r="F38" s="104"/>
      <c r="G38" s="104"/>
      <c r="H38" s="104"/>
      <c r="I38" s="104"/>
      <c r="J38" s="104"/>
      <c r="K38" s="104"/>
      <c r="L38" s="104"/>
      <c r="M38" s="104"/>
      <c r="N38" s="104"/>
      <c r="O38" s="18"/>
      <c r="P38" s="18"/>
      <c r="Q38" s="146"/>
      <c r="R38" s="146"/>
      <c r="S38" s="146"/>
      <c r="T38" s="146"/>
      <c r="U38" s="146"/>
    </row>
    <row r="39" spans="1:21" s="137" customFormat="1" ht="52.5" x14ac:dyDescent="0.2">
      <c r="A39" s="170" t="s">
        <v>179</v>
      </c>
      <c r="E39" s="146"/>
      <c r="F39" s="146"/>
      <c r="G39" s="146"/>
      <c r="H39" s="146"/>
      <c r="I39" s="146"/>
      <c r="J39" s="146"/>
      <c r="K39" s="146"/>
      <c r="L39" s="146"/>
      <c r="M39" s="146"/>
      <c r="N39" s="146"/>
      <c r="O39" s="146"/>
      <c r="P39" s="146"/>
      <c r="Q39" s="146"/>
      <c r="R39" s="146"/>
      <c r="S39" s="146"/>
      <c r="T39" s="146"/>
      <c r="U39" s="146"/>
    </row>
    <row r="40" spans="1:21" s="137" customFormat="1" ht="21" x14ac:dyDescent="0.2">
      <c r="A40" s="175" t="s">
        <v>201</v>
      </c>
      <c r="E40" s="146"/>
      <c r="F40" s="146"/>
      <c r="G40" s="146"/>
      <c r="H40" s="146"/>
      <c r="I40" s="146"/>
      <c r="J40" s="146"/>
      <c r="K40" s="146"/>
      <c r="L40" s="146"/>
      <c r="M40" s="146"/>
      <c r="N40" s="146"/>
      <c r="O40" s="146"/>
      <c r="P40" s="146"/>
      <c r="Q40" s="146"/>
      <c r="R40" s="146"/>
      <c r="S40" s="146"/>
      <c r="T40" s="146"/>
      <c r="U40" s="146"/>
    </row>
    <row r="41" spans="1:21" s="137" customFormat="1" ht="42" x14ac:dyDescent="0.2">
      <c r="A41" s="170" t="s">
        <v>206</v>
      </c>
      <c r="E41" s="146"/>
      <c r="F41" s="146"/>
      <c r="G41" s="146"/>
      <c r="H41" s="146"/>
      <c r="I41" s="146"/>
      <c r="J41" s="146"/>
      <c r="K41" s="146"/>
      <c r="L41" s="146"/>
      <c r="M41" s="146"/>
      <c r="N41" s="146"/>
      <c r="O41" s="146"/>
      <c r="P41" s="146"/>
      <c r="Q41" s="146"/>
      <c r="R41" s="146"/>
      <c r="S41" s="146"/>
      <c r="T41" s="146"/>
      <c r="U41" s="146"/>
    </row>
    <row r="42" spans="1:21" s="137" customFormat="1" ht="31.5" x14ac:dyDescent="0.2">
      <c r="A42" s="170" t="s">
        <v>207</v>
      </c>
      <c r="E42" s="146"/>
      <c r="F42" s="146"/>
      <c r="G42" s="146"/>
      <c r="H42" s="146"/>
      <c r="I42" s="146"/>
      <c r="J42" s="146"/>
      <c r="K42" s="146"/>
      <c r="L42" s="146"/>
      <c r="M42" s="146"/>
      <c r="N42" s="146"/>
      <c r="O42" s="146"/>
      <c r="P42" s="146"/>
      <c r="Q42" s="146"/>
      <c r="R42" s="146"/>
      <c r="S42" s="146"/>
      <c r="T42" s="146"/>
      <c r="U42" s="146"/>
    </row>
    <row r="43" spans="1:21" s="137" customFormat="1" ht="42" x14ac:dyDescent="0.2">
      <c r="A43" s="175" t="s">
        <v>208</v>
      </c>
      <c r="E43" s="150"/>
      <c r="F43" s="150"/>
      <c r="G43" s="150"/>
      <c r="H43" s="150"/>
    </row>
    <row r="44" spans="1:21" s="137" customFormat="1" ht="21" x14ac:dyDescent="0.2">
      <c r="A44" s="175" t="s">
        <v>202</v>
      </c>
      <c r="E44" s="150"/>
      <c r="F44" s="150"/>
      <c r="G44" s="150"/>
      <c r="H44" s="150"/>
    </row>
    <row r="45" spans="1:21" s="137" customFormat="1" ht="12" x14ac:dyDescent="0.2">
      <c r="A45" s="130"/>
      <c r="E45" s="150"/>
      <c r="F45" s="150"/>
      <c r="G45" s="150"/>
      <c r="H45" s="150"/>
    </row>
    <row r="46" spans="1:21" s="137" customFormat="1" ht="31.5" x14ac:dyDescent="0.2">
      <c r="A46" s="131" t="s">
        <v>169</v>
      </c>
      <c r="E46" s="150"/>
      <c r="F46" s="150"/>
      <c r="G46" s="150"/>
      <c r="H46" s="150"/>
    </row>
    <row r="47" spans="1:21" s="137" customFormat="1" ht="42" x14ac:dyDescent="0.2">
      <c r="A47" s="166" t="s">
        <v>170</v>
      </c>
      <c r="E47" s="150"/>
      <c r="F47" s="150"/>
      <c r="G47" s="150"/>
      <c r="H47" s="150"/>
    </row>
    <row r="48" spans="1:21" s="137" customFormat="1" ht="21" x14ac:dyDescent="0.2">
      <c r="A48" s="131" t="s">
        <v>166</v>
      </c>
      <c r="E48" s="150"/>
      <c r="F48" s="150"/>
      <c r="G48" s="150"/>
      <c r="H48" s="150"/>
    </row>
    <row r="49" spans="1:8" s="137" customFormat="1" ht="42.75" x14ac:dyDescent="0.2">
      <c r="A49" s="153" t="s">
        <v>167</v>
      </c>
      <c r="E49" s="150"/>
      <c r="F49" s="150"/>
      <c r="G49" s="150"/>
      <c r="H49" s="150"/>
    </row>
    <row r="50" spans="1:8" s="137" customFormat="1" ht="21" x14ac:dyDescent="0.2">
      <c r="A50" s="131" t="s">
        <v>168</v>
      </c>
      <c r="E50" s="150"/>
      <c r="F50" s="150"/>
      <c r="G50" s="150"/>
      <c r="H50" s="150"/>
    </row>
    <row r="51" spans="1:8" s="137" customFormat="1" ht="12" x14ac:dyDescent="0.2">
      <c r="A51" s="151"/>
      <c r="E51" s="150"/>
      <c r="F51" s="150"/>
      <c r="G51" s="150"/>
      <c r="H51" s="150"/>
    </row>
    <row r="52" spans="1:8" s="137" customFormat="1" ht="12" x14ac:dyDescent="0.2">
      <c r="A52" s="134" t="s">
        <v>133</v>
      </c>
      <c r="E52" s="150"/>
      <c r="F52" s="150"/>
      <c r="G52" s="150"/>
      <c r="H52" s="150"/>
    </row>
    <row r="53" spans="1:8" s="137" customFormat="1" ht="24" x14ac:dyDescent="0.2">
      <c r="A53" s="135" t="s">
        <v>154</v>
      </c>
      <c r="E53" s="150"/>
      <c r="F53" s="150"/>
      <c r="G53" s="150"/>
      <c r="H53" s="150"/>
    </row>
    <row r="54" spans="1:8" s="137" customFormat="1" ht="24" x14ac:dyDescent="0.2">
      <c r="A54" s="135" t="s">
        <v>155</v>
      </c>
      <c r="E54" s="150"/>
      <c r="F54" s="150"/>
      <c r="G54" s="150"/>
      <c r="H54" s="150"/>
    </row>
    <row r="55" spans="1:8" x14ac:dyDescent="0.2">
      <c r="A55" s="135"/>
      <c r="E55" s="109"/>
      <c r="G55" s="109"/>
    </row>
    <row r="56" spans="1:8" x14ac:dyDescent="0.2">
      <c r="E56" s="109"/>
      <c r="G56" s="109"/>
    </row>
    <row r="57" spans="1:8" x14ac:dyDescent="0.2">
      <c r="E57" s="109"/>
      <c r="G57" s="109"/>
    </row>
    <row r="58" spans="1:8" x14ac:dyDescent="0.2">
      <c r="E58" s="109"/>
      <c r="G58" s="109"/>
    </row>
    <row r="59" spans="1:8" x14ac:dyDescent="0.2">
      <c r="E59" s="109"/>
      <c r="G59" s="109"/>
    </row>
    <row r="60" spans="1:8" x14ac:dyDescent="0.2">
      <c r="E60" s="109"/>
      <c r="G60" s="109"/>
    </row>
    <row r="61" spans="1:8" x14ac:dyDescent="0.2">
      <c r="E61" s="109"/>
      <c r="G61" s="109"/>
    </row>
    <row r="62" spans="1:8" x14ac:dyDescent="0.2">
      <c r="E62" s="109"/>
      <c r="G62" s="109"/>
    </row>
    <row r="63" spans="1:8" x14ac:dyDescent="0.2">
      <c r="E63" s="109"/>
      <c r="G63" s="109"/>
    </row>
    <row r="64" spans="1:8" x14ac:dyDescent="0.2">
      <c r="E64" s="109"/>
      <c r="G64" s="109"/>
    </row>
    <row r="65" spans="5:7" x14ac:dyDescent="0.2">
      <c r="E65" s="109"/>
      <c r="G65" s="109"/>
    </row>
    <row r="66" spans="5:7" x14ac:dyDescent="0.2">
      <c r="E66" s="109"/>
      <c r="G66" s="109"/>
    </row>
    <row r="67" spans="5:7" x14ac:dyDescent="0.2">
      <c r="E67" s="109"/>
      <c r="G67" s="109"/>
    </row>
    <row r="68" spans="5:7" x14ac:dyDescent="0.2">
      <c r="E68" s="109"/>
      <c r="G68" s="109"/>
    </row>
    <row r="69" spans="5:7" x14ac:dyDescent="0.2">
      <c r="E69" s="109"/>
      <c r="G69" s="109"/>
    </row>
    <row r="70" spans="5:7" x14ac:dyDescent="0.2">
      <c r="E70" s="109"/>
      <c r="G70" s="109"/>
    </row>
    <row r="71" spans="5:7" x14ac:dyDescent="0.2">
      <c r="E71" s="109"/>
      <c r="G71" s="109"/>
    </row>
    <row r="72" spans="5:7" x14ac:dyDescent="0.2">
      <c r="E72" s="109"/>
      <c r="G72" s="109"/>
    </row>
    <row r="73" spans="5:7" x14ac:dyDescent="0.2">
      <c r="E73" s="109"/>
      <c r="G73" s="109"/>
    </row>
    <row r="74" spans="5:7" x14ac:dyDescent="0.2">
      <c r="E74" s="109"/>
      <c r="G74" s="109"/>
    </row>
    <row r="75" spans="5:7" x14ac:dyDescent="0.2">
      <c r="E75" s="109"/>
      <c r="G75" s="109"/>
    </row>
    <row r="76" spans="5:7" x14ac:dyDescent="0.2">
      <c r="E76" s="109"/>
      <c r="G76" s="109"/>
    </row>
    <row r="77" spans="5:7" x14ac:dyDescent="0.2">
      <c r="E77" s="109"/>
      <c r="G77" s="109"/>
    </row>
  </sheetData>
  <mergeCells count="1">
    <mergeCell ref="A19:AX19"/>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AG73"/>
  <sheetViews>
    <sheetView zoomScale="90" zoomScaleNormal="90" workbookViewId="0">
      <pane xSplit="4" topLeftCell="E1" activePane="topRight" state="frozen"/>
      <selection pane="topRight" activeCell="U1" sqref="U1:V1048576"/>
    </sheetView>
  </sheetViews>
  <sheetFormatPr defaultColWidth="8.7109375" defaultRowHeight="12.75" x14ac:dyDescent="0.2"/>
  <cols>
    <col min="1" max="1" width="82.5703125" style="109" customWidth="1"/>
    <col min="2" max="22" width="0" style="109" hidden="1" customWidth="1"/>
    <col min="23" max="16384" width="8.7109375" style="109"/>
  </cols>
  <sheetData>
    <row r="1" spans="1:24" x14ac:dyDescent="0.2">
      <c r="A1" s="68" t="s">
        <v>134</v>
      </c>
    </row>
    <row r="3" spans="1:24" x14ac:dyDescent="0.2">
      <c r="A3" s="164" t="s">
        <v>197</v>
      </c>
    </row>
    <row r="4" spans="1:24" x14ac:dyDescent="0.2">
      <c r="A4" s="164" t="s">
        <v>125</v>
      </c>
    </row>
    <row r="5" spans="1:24" ht="42.6" customHeight="1" x14ac:dyDescent="0.2">
      <c r="A5" s="110" t="s">
        <v>124</v>
      </c>
      <c r="B5" s="117" t="e">
        <f>'C завтраками| Bed and breakfast'!#REF!</f>
        <v>#REF!</v>
      </c>
      <c r="C5" s="117" t="e">
        <f>'C завтраками| Bed and breakfast'!#REF!</f>
        <v>#REF!</v>
      </c>
      <c r="D5" s="117" t="e">
        <f>'C завтраками| Bed and breakfast'!#REF!</f>
        <v>#REF!</v>
      </c>
      <c r="E5" s="117" t="e">
        <f>'C завтраками| Bed and breakfast'!#REF!</f>
        <v>#REF!</v>
      </c>
      <c r="F5" s="117" t="e">
        <f>'C завтраками| Bed and breakfast'!#REF!</f>
        <v>#REF!</v>
      </c>
      <c r="G5" s="117" t="e">
        <f>'C завтраками| Bed and breakfast'!#REF!</f>
        <v>#REF!</v>
      </c>
      <c r="H5" s="117" t="e">
        <f>'C завтраками| Bed and breakfast'!#REF!</f>
        <v>#REF!</v>
      </c>
      <c r="I5" s="117" t="e">
        <f>'C завтраками| Bed and breakfast'!#REF!</f>
        <v>#REF!</v>
      </c>
      <c r="J5" s="117" t="e">
        <f>'C завтраками| Bed and breakfast'!#REF!</f>
        <v>#REF!</v>
      </c>
      <c r="K5" s="117" t="e">
        <f>'C завтраками| Bed and breakfast'!#REF!</f>
        <v>#REF!</v>
      </c>
      <c r="L5" s="117" t="e">
        <f>'C завтраками| Bed and breakfast'!#REF!</f>
        <v>#REF!</v>
      </c>
      <c r="M5" s="117" t="e">
        <f>'C завтраками| Bed and breakfast'!#REF!</f>
        <v>#REF!</v>
      </c>
      <c r="N5" s="117" t="e">
        <f>'C завтраками| Bed and breakfast'!#REF!</f>
        <v>#REF!</v>
      </c>
      <c r="O5" s="117" t="e">
        <f>'C завтраками| Bed and breakfast'!#REF!</f>
        <v>#REF!</v>
      </c>
      <c r="P5" s="117" t="e">
        <f>'C завтраками| Bed and breakfast'!#REF!</f>
        <v>#REF!</v>
      </c>
      <c r="Q5" s="117" t="e">
        <f>'C завтраками| Bed and breakfast'!#REF!</f>
        <v>#REF!</v>
      </c>
      <c r="R5" s="117" t="e">
        <f>'C завтраками| Bed and breakfast'!#REF!</f>
        <v>#REF!</v>
      </c>
      <c r="S5" s="117" t="e">
        <f>'C завтраками| Bed and breakfast'!#REF!</f>
        <v>#REF!</v>
      </c>
      <c r="T5" s="117" t="e">
        <f>'C завтраками| Bed and breakfast'!#REF!</f>
        <v>#REF!</v>
      </c>
      <c r="U5" s="117" t="e">
        <f>'C завтраками| Bed and breakfast'!#REF!</f>
        <v>#REF!</v>
      </c>
      <c r="V5" s="117" t="e">
        <f>'C завтраками| Bed and breakfast'!#REF!</f>
        <v>#REF!</v>
      </c>
      <c r="W5" s="117" t="e">
        <f>'C завтраками| Bed and breakfast'!#REF!</f>
        <v>#REF!</v>
      </c>
      <c r="X5" s="117" t="e">
        <f>'C завтраками| Bed and breakfast'!#REF!</f>
        <v>#REF!</v>
      </c>
    </row>
    <row r="6" spans="1:24" ht="42.6" customHeight="1" x14ac:dyDescent="0.2">
      <c r="A6" s="110"/>
      <c r="B6" s="165"/>
      <c r="C6" s="165"/>
      <c r="D6" s="165"/>
      <c r="E6" s="117" t="e">
        <f>'C завтраками| Bed and breakfast'!#REF!</f>
        <v>#REF!</v>
      </c>
      <c r="F6" s="117" t="e">
        <f>'C завтраками| Bed and breakfast'!#REF!</f>
        <v>#REF!</v>
      </c>
      <c r="G6" s="117" t="e">
        <f>'C завтраками| Bed and breakfast'!#REF!</f>
        <v>#REF!</v>
      </c>
      <c r="H6" s="117" t="e">
        <f>'C завтраками| Bed and breakfast'!#REF!</f>
        <v>#REF!</v>
      </c>
      <c r="I6" s="117" t="e">
        <f>'C завтраками| Bed and breakfast'!#REF!</f>
        <v>#REF!</v>
      </c>
      <c r="J6" s="117" t="e">
        <f>'C завтраками| Bed and breakfast'!#REF!</f>
        <v>#REF!</v>
      </c>
      <c r="K6" s="117" t="e">
        <f>'C завтраками| Bed and breakfast'!#REF!</f>
        <v>#REF!</v>
      </c>
      <c r="L6" s="117" t="e">
        <f>'C завтраками| Bed and breakfast'!#REF!</f>
        <v>#REF!</v>
      </c>
      <c r="M6" s="117" t="e">
        <f>'C завтраками| Bed and breakfast'!#REF!</f>
        <v>#REF!</v>
      </c>
      <c r="N6" s="117" t="e">
        <f>'C завтраками| Bed and breakfast'!#REF!</f>
        <v>#REF!</v>
      </c>
      <c r="O6" s="117" t="e">
        <f>'C завтраками| Bed and breakfast'!#REF!</f>
        <v>#REF!</v>
      </c>
      <c r="P6" s="117" t="e">
        <f>'C завтраками| Bed and breakfast'!#REF!</f>
        <v>#REF!</v>
      </c>
      <c r="Q6" s="117" t="e">
        <f>'C завтраками| Bed and breakfast'!#REF!</f>
        <v>#REF!</v>
      </c>
      <c r="R6" s="117" t="e">
        <f>'C завтраками| Bed and breakfast'!#REF!</f>
        <v>#REF!</v>
      </c>
      <c r="S6" s="117" t="e">
        <f>'C завтраками| Bed and breakfast'!#REF!</f>
        <v>#REF!</v>
      </c>
      <c r="T6" s="117" t="e">
        <f>'C завтраками| Bed and breakfast'!#REF!</f>
        <v>#REF!</v>
      </c>
      <c r="U6" s="117" t="e">
        <f>'C завтраками| Bed and breakfast'!#REF!</f>
        <v>#REF!</v>
      </c>
      <c r="V6" s="117" t="e">
        <f>'C завтраками| Bed and breakfast'!#REF!</f>
        <v>#REF!</v>
      </c>
      <c r="W6" s="117" t="e">
        <f>'C завтраками| Bed and breakfast'!#REF!</f>
        <v>#REF!</v>
      </c>
      <c r="X6" s="117" t="e">
        <f>'C завтраками| Bed and breakfast'!#REF!</f>
        <v>#REF!</v>
      </c>
    </row>
    <row r="7" spans="1:24" x14ac:dyDescent="0.2">
      <c r="A7" s="113" t="s">
        <v>148</v>
      </c>
    </row>
    <row r="8" spans="1:24" x14ac:dyDescent="0.2">
      <c r="A8" s="115">
        <v>1</v>
      </c>
      <c r="B8" s="66" t="e">
        <f>'C завтраками| Bed and breakfast'!#REF!*0.9</f>
        <v>#REF!</v>
      </c>
      <c r="C8" s="66" t="e">
        <f>'C завтраками| Bed and breakfast'!#REF!*0.9</f>
        <v>#REF!</v>
      </c>
      <c r="D8" s="66" t="e">
        <f>'C завтраками| Bed and breakfast'!#REF!*0.9</f>
        <v>#REF!</v>
      </c>
      <c r="E8" s="66" t="e">
        <f>'C завтраками| Bed and breakfast'!#REF!*0.9</f>
        <v>#REF!</v>
      </c>
      <c r="F8" s="66" t="e">
        <f>'C завтраками| Bed and breakfast'!#REF!*0.9</f>
        <v>#REF!</v>
      </c>
      <c r="G8" s="66" t="e">
        <f>'C завтраками| Bed and breakfast'!#REF!*0.9</f>
        <v>#REF!</v>
      </c>
      <c r="H8" s="66" t="e">
        <f>'C завтраками| Bed and breakfast'!#REF!*0.9</f>
        <v>#REF!</v>
      </c>
      <c r="I8" s="66" t="e">
        <f>'C завтраками| Bed and breakfast'!#REF!*0.9</f>
        <v>#REF!</v>
      </c>
      <c r="J8" s="66" t="e">
        <f>'C завтраками| Bed and breakfast'!#REF!*0.9</f>
        <v>#REF!</v>
      </c>
      <c r="K8" s="66" t="e">
        <f>'C завтраками| Bed and breakfast'!#REF!*0.9</f>
        <v>#REF!</v>
      </c>
      <c r="L8" s="66" t="e">
        <f>'C завтраками| Bed and breakfast'!#REF!*0.9</f>
        <v>#REF!</v>
      </c>
      <c r="M8" s="66" t="e">
        <f>'C завтраками| Bed and breakfast'!#REF!*0.9</f>
        <v>#REF!</v>
      </c>
      <c r="N8" s="66" t="e">
        <f>'C завтраками| Bed and breakfast'!#REF!*0.9</f>
        <v>#REF!</v>
      </c>
      <c r="O8" s="66" t="e">
        <f>'C завтраками| Bed and breakfast'!#REF!*0.9</f>
        <v>#REF!</v>
      </c>
      <c r="P8" s="66" t="e">
        <f>'C завтраками| Bed and breakfast'!#REF!*0.9</f>
        <v>#REF!</v>
      </c>
      <c r="Q8" s="66" t="e">
        <f>'C завтраками| Bed and breakfast'!#REF!*0.9</f>
        <v>#REF!</v>
      </c>
      <c r="R8" s="66" t="e">
        <f>'C завтраками| Bed and breakfast'!#REF!*0.9</f>
        <v>#REF!</v>
      </c>
      <c r="S8" s="66" t="e">
        <f>'C завтраками| Bed and breakfast'!#REF!*0.9</f>
        <v>#REF!</v>
      </c>
      <c r="T8" s="66" t="e">
        <f>'C завтраками| Bed and breakfast'!#REF!*0.9</f>
        <v>#REF!</v>
      </c>
      <c r="U8" s="66" t="e">
        <f>'C завтраками| Bed and breakfast'!#REF!*0.9</f>
        <v>#REF!</v>
      </c>
      <c r="V8" s="66" t="e">
        <f>'C завтраками| Bed and breakfast'!#REF!*0.9</f>
        <v>#REF!</v>
      </c>
      <c r="W8" s="66" t="e">
        <f>'C завтраками| Bed and breakfast'!#REF!*0.9</f>
        <v>#REF!</v>
      </c>
      <c r="X8" s="66" t="e">
        <f>'C завтраками| Bed and breakfast'!#REF!*0.9</f>
        <v>#REF!</v>
      </c>
    </row>
    <row r="9" spans="1:24" x14ac:dyDescent="0.2">
      <c r="A9" s="115">
        <v>2</v>
      </c>
      <c r="B9" s="66" t="e">
        <f>'C завтраками| Bed and breakfast'!#REF!*0.9</f>
        <v>#REF!</v>
      </c>
      <c r="C9" s="66" t="e">
        <f>'C завтраками| Bed and breakfast'!#REF!*0.9</f>
        <v>#REF!</v>
      </c>
      <c r="D9" s="66" t="e">
        <f>'C завтраками| Bed and breakfast'!#REF!*0.9</f>
        <v>#REF!</v>
      </c>
      <c r="E9" s="66" t="e">
        <f>'C завтраками| Bed and breakfast'!#REF!*0.9</f>
        <v>#REF!</v>
      </c>
      <c r="F9" s="66" t="e">
        <f>'C завтраками| Bed and breakfast'!#REF!*0.9</f>
        <v>#REF!</v>
      </c>
      <c r="G9" s="66" t="e">
        <f>'C завтраками| Bed and breakfast'!#REF!*0.9</f>
        <v>#REF!</v>
      </c>
      <c r="H9" s="66" t="e">
        <f>'C завтраками| Bed and breakfast'!#REF!*0.9</f>
        <v>#REF!</v>
      </c>
      <c r="I9" s="66" t="e">
        <f>'C завтраками| Bed and breakfast'!#REF!*0.9</f>
        <v>#REF!</v>
      </c>
      <c r="J9" s="66" t="e">
        <f>'C завтраками| Bed and breakfast'!#REF!*0.9</f>
        <v>#REF!</v>
      </c>
      <c r="K9" s="66" t="e">
        <f>'C завтраками| Bed and breakfast'!#REF!*0.9</f>
        <v>#REF!</v>
      </c>
      <c r="L9" s="66" t="e">
        <f>'C завтраками| Bed and breakfast'!#REF!*0.9</f>
        <v>#REF!</v>
      </c>
      <c r="M9" s="66" t="e">
        <f>'C завтраками| Bed and breakfast'!#REF!*0.9</f>
        <v>#REF!</v>
      </c>
      <c r="N9" s="66" t="e">
        <f>'C завтраками| Bed and breakfast'!#REF!*0.9</f>
        <v>#REF!</v>
      </c>
      <c r="O9" s="66" t="e">
        <f>'C завтраками| Bed and breakfast'!#REF!*0.9</f>
        <v>#REF!</v>
      </c>
      <c r="P9" s="66" t="e">
        <f>'C завтраками| Bed and breakfast'!#REF!*0.9</f>
        <v>#REF!</v>
      </c>
      <c r="Q9" s="66" t="e">
        <f>'C завтраками| Bed and breakfast'!#REF!*0.9</f>
        <v>#REF!</v>
      </c>
      <c r="R9" s="66" t="e">
        <f>'C завтраками| Bed and breakfast'!#REF!*0.9</f>
        <v>#REF!</v>
      </c>
      <c r="S9" s="66" t="e">
        <f>'C завтраками| Bed and breakfast'!#REF!*0.9</f>
        <v>#REF!</v>
      </c>
      <c r="T9" s="66" t="e">
        <f>'C завтраками| Bed and breakfast'!#REF!*0.9</f>
        <v>#REF!</v>
      </c>
      <c r="U9" s="66" t="e">
        <f>'C завтраками| Bed and breakfast'!#REF!*0.9</f>
        <v>#REF!</v>
      </c>
      <c r="V9" s="66" t="e">
        <f>'C завтраками| Bed and breakfast'!#REF!*0.9</f>
        <v>#REF!</v>
      </c>
      <c r="W9" s="66" t="e">
        <f>'C завтраками| Bed and breakfast'!#REF!*0.9</f>
        <v>#REF!</v>
      </c>
      <c r="X9" s="66" t="e">
        <f>'C завтраками| Bed and breakfast'!#REF!*0.9</f>
        <v>#REF!</v>
      </c>
    </row>
    <row r="10" spans="1:24" x14ac:dyDescent="0.2">
      <c r="A10" s="115" t="s">
        <v>149</v>
      </c>
      <c r="B10" s="66"/>
      <c r="C10" s="66"/>
      <c r="D10" s="66"/>
      <c r="E10" s="66"/>
      <c r="F10" s="66"/>
      <c r="G10" s="66"/>
      <c r="H10" s="66"/>
      <c r="I10" s="66"/>
      <c r="J10" s="66"/>
      <c r="K10" s="66"/>
      <c r="L10" s="66"/>
      <c r="M10" s="66"/>
      <c r="N10" s="66"/>
      <c r="O10" s="66"/>
      <c r="P10" s="66"/>
      <c r="Q10" s="66"/>
      <c r="R10" s="66"/>
      <c r="S10" s="66"/>
      <c r="T10" s="66"/>
      <c r="U10" s="66"/>
      <c r="V10" s="66"/>
      <c r="W10" s="66"/>
      <c r="X10" s="66"/>
    </row>
    <row r="11" spans="1:24" x14ac:dyDescent="0.2">
      <c r="A11" s="115">
        <v>1</v>
      </c>
      <c r="B11" s="66" t="e">
        <f>'C завтраками| Bed and breakfast'!#REF!*0.9</f>
        <v>#REF!</v>
      </c>
      <c r="C11" s="66" t="e">
        <f>'C завтраками| Bed and breakfast'!#REF!*0.9</f>
        <v>#REF!</v>
      </c>
      <c r="D11" s="66" t="e">
        <f>'C завтраками| Bed and breakfast'!#REF!*0.9</f>
        <v>#REF!</v>
      </c>
      <c r="E11" s="66" t="e">
        <f>'C завтраками| Bed and breakfast'!#REF!*0.9</f>
        <v>#REF!</v>
      </c>
      <c r="F11" s="66" t="e">
        <f>'C завтраками| Bed and breakfast'!#REF!*0.9</f>
        <v>#REF!</v>
      </c>
      <c r="G11" s="66" t="e">
        <f>'C завтраками| Bed and breakfast'!#REF!*0.9</f>
        <v>#REF!</v>
      </c>
      <c r="H11" s="66" t="e">
        <f>'C завтраками| Bed and breakfast'!#REF!*0.9</f>
        <v>#REF!</v>
      </c>
      <c r="I11" s="66" t="e">
        <f>'C завтраками| Bed and breakfast'!#REF!*0.9</f>
        <v>#REF!</v>
      </c>
      <c r="J11" s="66" t="e">
        <f>'C завтраками| Bed and breakfast'!#REF!*0.9</f>
        <v>#REF!</v>
      </c>
      <c r="K11" s="66" t="e">
        <f>'C завтраками| Bed and breakfast'!#REF!*0.9</f>
        <v>#REF!</v>
      </c>
      <c r="L11" s="66" t="e">
        <f>'C завтраками| Bed and breakfast'!#REF!*0.9</f>
        <v>#REF!</v>
      </c>
      <c r="M11" s="66" t="e">
        <f>'C завтраками| Bed and breakfast'!#REF!*0.9</f>
        <v>#REF!</v>
      </c>
      <c r="N11" s="66" t="e">
        <f>'C завтраками| Bed and breakfast'!#REF!*0.9</f>
        <v>#REF!</v>
      </c>
      <c r="O11" s="66" t="e">
        <f>'C завтраками| Bed and breakfast'!#REF!*0.9</f>
        <v>#REF!</v>
      </c>
      <c r="P11" s="66" t="e">
        <f>'C завтраками| Bed and breakfast'!#REF!*0.9</f>
        <v>#REF!</v>
      </c>
      <c r="Q11" s="66" t="e">
        <f>'C завтраками| Bed and breakfast'!#REF!*0.9</f>
        <v>#REF!</v>
      </c>
      <c r="R11" s="66" t="e">
        <f>'C завтраками| Bed and breakfast'!#REF!*0.9</f>
        <v>#REF!</v>
      </c>
      <c r="S11" s="66" t="e">
        <f>'C завтраками| Bed and breakfast'!#REF!*0.9</f>
        <v>#REF!</v>
      </c>
      <c r="T11" s="66" t="e">
        <f>'C завтраками| Bed and breakfast'!#REF!*0.9</f>
        <v>#REF!</v>
      </c>
      <c r="U11" s="66" t="e">
        <f>'C завтраками| Bed and breakfast'!#REF!*0.9</f>
        <v>#REF!</v>
      </c>
      <c r="V11" s="66" t="e">
        <f>'C завтраками| Bed and breakfast'!#REF!*0.9</f>
        <v>#REF!</v>
      </c>
      <c r="W11" s="66" t="e">
        <f>'C завтраками| Bed and breakfast'!#REF!*0.9</f>
        <v>#REF!</v>
      </c>
      <c r="X11" s="66" t="e">
        <f>'C завтраками| Bed and breakfast'!#REF!*0.9</f>
        <v>#REF!</v>
      </c>
    </row>
    <row r="12" spans="1:24" x14ac:dyDescent="0.2">
      <c r="A12" s="115">
        <v>2</v>
      </c>
      <c r="B12" s="66" t="e">
        <f>'C завтраками| Bed and breakfast'!#REF!*0.9</f>
        <v>#REF!</v>
      </c>
      <c r="C12" s="66" t="e">
        <f>'C завтраками| Bed and breakfast'!#REF!*0.9</f>
        <v>#REF!</v>
      </c>
      <c r="D12" s="66" t="e">
        <f>'C завтраками| Bed and breakfast'!#REF!*0.9</f>
        <v>#REF!</v>
      </c>
      <c r="E12" s="66" t="e">
        <f>'C завтраками| Bed and breakfast'!#REF!*0.9</f>
        <v>#REF!</v>
      </c>
      <c r="F12" s="66" t="e">
        <f>'C завтраками| Bed and breakfast'!#REF!*0.9</f>
        <v>#REF!</v>
      </c>
      <c r="G12" s="66" t="e">
        <f>'C завтраками| Bed and breakfast'!#REF!*0.9</f>
        <v>#REF!</v>
      </c>
      <c r="H12" s="66" t="e">
        <f>'C завтраками| Bed and breakfast'!#REF!*0.9</f>
        <v>#REF!</v>
      </c>
      <c r="I12" s="66" t="e">
        <f>'C завтраками| Bed and breakfast'!#REF!*0.9</f>
        <v>#REF!</v>
      </c>
      <c r="J12" s="66" t="e">
        <f>'C завтраками| Bed and breakfast'!#REF!*0.9</f>
        <v>#REF!</v>
      </c>
      <c r="K12" s="66" t="e">
        <f>'C завтраками| Bed and breakfast'!#REF!*0.9</f>
        <v>#REF!</v>
      </c>
      <c r="L12" s="66" t="e">
        <f>'C завтраками| Bed and breakfast'!#REF!*0.9</f>
        <v>#REF!</v>
      </c>
      <c r="M12" s="66" t="e">
        <f>'C завтраками| Bed and breakfast'!#REF!*0.9</f>
        <v>#REF!</v>
      </c>
      <c r="N12" s="66" t="e">
        <f>'C завтраками| Bed and breakfast'!#REF!*0.9</f>
        <v>#REF!</v>
      </c>
      <c r="O12" s="66" t="e">
        <f>'C завтраками| Bed and breakfast'!#REF!*0.9</f>
        <v>#REF!</v>
      </c>
      <c r="P12" s="66" t="e">
        <f>'C завтраками| Bed and breakfast'!#REF!*0.9</f>
        <v>#REF!</v>
      </c>
      <c r="Q12" s="66" t="e">
        <f>'C завтраками| Bed and breakfast'!#REF!*0.9</f>
        <v>#REF!</v>
      </c>
      <c r="R12" s="66" t="e">
        <f>'C завтраками| Bed and breakfast'!#REF!*0.9</f>
        <v>#REF!</v>
      </c>
      <c r="S12" s="66" t="e">
        <f>'C завтраками| Bed and breakfast'!#REF!*0.9</f>
        <v>#REF!</v>
      </c>
      <c r="T12" s="66" t="e">
        <f>'C завтраками| Bed and breakfast'!#REF!*0.9</f>
        <v>#REF!</v>
      </c>
      <c r="U12" s="66" t="e">
        <f>'C завтраками| Bed and breakfast'!#REF!*0.9</f>
        <v>#REF!</v>
      </c>
      <c r="V12" s="66" t="e">
        <f>'C завтраками| Bed and breakfast'!#REF!*0.9</f>
        <v>#REF!</v>
      </c>
      <c r="W12" s="66" t="e">
        <f>'C завтраками| Bed and breakfast'!#REF!*0.9</f>
        <v>#REF!</v>
      </c>
      <c r="X12" s="66" t="e">
        <f>'C завтраками| Bed and breakfast'!#REF!*0.9</f>
        <v>#REF!</v>
      </c>
    </row>
    <row r="13" spans="1:24" x14ac:dyDescent="0.2">
      <c r="A13" s="115" t="s">
        <v>135</v>
      </c>
      <c r="B13" s="66"/>
      <c r="C13" s="66"/>
      <c r="D13" s="66"/>
      <c r="E13" s="66"/>
      <c r="F13" s="66"/>
      <c r="G13" s="66"/>
      <c r="H13" s="66"/>
      <c r="I13" s="66"/>
      <c r="J13" s="66"/>
      <c r="K13" s="66"/>
      <c r="L13" s="66"/>
      <c r="M13" s="66"/>
      <c r="N13" s="66"/>
      <c r="O13" s="66"/>
      <c r="P13" s="66"/>
      <c r="Q13" s="66"/>
      <c r="R13" s="66"/>
      <c r="S13" s="66"/>
      <c r="T13" s="66"/>
      <c r="U13" s="66"/>
      <c r="V13" s="66"/>
      <c r="W13" s="66"/>
      <c r="X13" s="66"/>
    </row>
    <row r="14" spans="1:24" x14ac:dyDescent="0.2">
      <c r="A14" s="115">
        <v>1</v>
      </c>
      <c r="B14" s="66" t="e">
        <f>'C завтраками| Bed and breakfast'!#REF!*0.9</f>
        <v>#REF!</v>
      </c>
      <c r="C14" s="66" t="e">
        <f>'C завтраками| Bed and breakfast'!#REF!*0.9</f>
        <v>#REF!</v>
      </c>
      <c r="D14" s="66" t="e">
        <f>'C завтраками| Bed and breakfast'!#REF!*0.9</f>
        <v>#REF!</v>
      </c>
      <c r="E14" s="66" t="e">
        <f>'C завтраками| Bed and breakfast'!#REF!*0.9</f>
        <v>#REF!</v>
      </c>
      <c r="F14" s="66" t="e">
        <f>'C завтраками| Bed and breakfast'!#REF!*0.9</f>
        <v>#REF!</v>
      </c>
      <c r="G14" s="66" t="e">
        <f>'C завтраками| Bed and breakfast'!#REF!*0.9</f>
        <v>#REF!</v>
      </c>
      <c r="H14" s="66" t="e">
        <f>'C завтраками| Bed and breakfast'!#REF!*0.9</f>
        <v>#REF!</v>
      </c>
      <c r="I14" s="66" t="e">
        <f>'C завтраками| Bed and breakfast'!#REF!*0.9</f>
        <v>#REF!</v>
      </c>
      <c r="J14" s="66" t="e">
        <f>'C завтраками| Bed and breakfast'!#REF!*0.9</f>
        <v>#REF!</v>
      </c>
      <c r="K14" s="66" t="e">
        <f>'C завтраками| Bed and breakfast'!#REF!*0.9</f>
        <v>#REF!</v>
      </c>
      <c r="L14" s="66" t="e">
        <f>'C завтраками| Bed and breakfast'!#REF!*0.9</f>
        <v>#REF!</v>
      </c>
      <c r="M14" s="66" t="e">
        <f>'C завтраками| Bed and breakfast'!#REF!*0.9</f>
        <v>#REF!</v>
      </c>
      <c r="N14" s="66" t="e">
        <f>'C завтраками| Bed and breakfast'!#REF!*0.9</f>
        <v>#REF!</v>
      </c>
      <c r="O14" s="66" t="e">
        <f>'C завтраками| Bed and breakfast'!#REF!*0.9</f>
        <v>#REF!</v>
      </c>
      <c r="P14" s="66" t="e">
        <f>'C завтраками| Bed and breakfast'!#REF!*0.9</f>
        <v>#REF!</v>
      </c>
      <c r="Q14" s="66" t="e">
        <f>'C завтраками| Bed and breakfast'!#REF!*0.9</f>
        <v>#REF!</v>
      </c>
      <c r="R14" s="66" t="e">
        <f>'C завтраками| Bed and breakfast'!#REF!*0.9</f>
        <v>#REF!</v>
      </c>
      <c r="S14" s="66" t="e">
        <f>'C завтраками| Bed and breakfast'!#REF!*0.9</f>
        <v>#REF!</v>
      </c>
      <c r="T14" s="66" t="e">
        <f>'C завтраками| Bed and breakfast'!#REF!*0.9</f>
        <v>#REF!</v>
      </c>
      <c r="U14" s="66" t="e">
        <f>'C завтраками| Bed and breakfast'!#REF!*0.9</f>
        <v>#REF!</v>
      </c>
      <c r="V14" s="66" t="e">
        <f>'C завтраками| Bed and breakfast'!#REF!*0.9</f>
        <v>#REF!</v>
      </c>
      <c r="W14" s="66" t="e">
        <f>'C завтраками| Bed and breakfast'!#REF!*0.9</f>
        <v>#REF!</v>
      </c>
      <c r="X14" s="66" t="e">
        <f>'C завтраками| Bed and breakfast'!#REF!*0.9</f>
        <v>#REF!</v>
      </c>
    </row>
    <row r="15" spans="1:24" x14ac:dyDescent="0.2">
      <c r="A15" s="115">
        <v>2</v>
      </c>
      <c r="B15" s="66" t="e">
        <f>'C завтраками| Bed and breakfast'!#REF!*0.9</f>
        <v>#REF!</v>
      </c>
      <c r="C15" s="66" t="e">
        <f>'C завтраками| Bed and breakfast'!#REF!*0.9</f>
        <v>#REF!</v>
      </c>
      <c r="D15" s="66" t="e">
        <f>'C завтраками| Bed and breakfast'!#REF!*0.9</f>
        <v>#REF!</v>
      </c>
      <c r="E15" s="66" t="e">
        <f>'C завтраками| Bed and breakfast'!#REF!*0.9</f>
        <v>#REF!</v>
      </c>
      <c r="F15" s="66" t="e">
        <f>'C завтраками| Bed and breakfast'!#REF!*0.9</f>
        <v>#REF!</v>
      </c>
      <c r="G15" s="66" t="e">
        <f>'C завтраками| Bed and breakfast'!#REF!*0.9</f>
        <v>#REF!</v>
      </c>
      <c r="H15" s="66" t="e">
        <f>'C завтраками| Bed and breakfast'!#REF!*0.9</f>
        <v>#REF!</v>
      </c>
      <c r="I15" s="66" t="e">
        <f>'C завтраками| Bed and breakfast'!#REF!*0.9</f>
        <v>#REF!</v>
      </c>
      <c r="J15" s="66" t="e">
        <f>'C завтраками| Bed and breakfast'!#REF!*0.9</f>
        <v>#REF!</v>
      </c>
      <c r="K15" s="66" t="e">
        <f>'C завтраками| Bed and breakfast'!#REF!*0.9</f>
        <v>#REF!</v>
      </c>
      <c r="L15" s="66" t="e">
        <f>'C завтраками| Bed and breakfast'!#REF!*0.9</f>
        <v>#REF!</v>
      </c>
      <c r="M15" s="66" t="e">
        <f>'C завтраками| Bed and breakfast'!#REF!*0.9</f>
        <v>#REF!</v>
      </c>
      <c r="N15" s="66" t="e">
        <f>'C завтраками| Bed and breakfast'!#REF!*0.9</f>
        <v>#REF!</v>
      </c>
      <c r="O15" s="66" t="e">
        <f>'C завтраками| Bed and breakfast'!#REF!*0.9</f>
        <v>#REF!</v>
      </c>
      <c r="P15" s="66" t="e">
        <f>'C завтраками| Bed and breakfast'!#REF!*0.9</f>
        <v>#REF!</v>
      </c>
      <c r="Q15" s="66" t="e">
        <f>'C завтраками| Bed and breakfast'!#REF!*0.9</f>
        <v>#REF!</v>
      </c>
      <c r="R15" s="66" t="e">
        <f>'C завтраками| Bed and breakfast'!#REF!*0.9</f>
        <v>#REF!</v>
      </c>
      <c r="S15" s="66" t="e">
        <f>'C завтраками| Bed and breakfast'!#REF!*0.9</f>
        <v>#REF!</v>
      </c>
      <c r="T15" s="66" t="e">
        <f>'C завтраками| Bed and breakfast'!#REF!*0.9</f>
        <v>#REF!</v>
      </c>
      <c r="U15" s="66" t="e">
        <f>'C завтраками| Bed and breakfast'!#REF!*0.9</f>
        <v>#REF!</v>
      </c>
      <c r="V15" s="66" t="e">
        <f>'C завтраками| Bed and breakfast'!#REF!*0.9</f>
        <v>#REF!</v>
      </c>
      <c r="W15" s="66" t="e">
        <f>'C завтраками| Bed and breakfast'!#REF!*0.9</f>
        <v>#REF!</v>
      </c>
      <c r="X15" s="66" t="e">
        <f>'C завтраками| Bed and breakfast'!#REF!*0.9</f>
        <v>#REF!</v>
      </c>
    </row>
    <row r="16" spans="1:24" x14ac:dyDescent="0.2">
      <c r="A16" s="114" t="s">
        <v>137</v>
      </c>
      <c r="B16" s="66"/>
      <c r="C16" s="66"/>
      <c r="D16" s="66"/>
      <c r="E16" s="66"/>
      <c r="F16" s="66"/>
      <c r="G16" s="66"/>
      <c r="H16" s="66"/>
      <c r="I16" s="66"/>
      <c r="J16" s="66"/>
      <c r="K16" s="66"/>
      <c r="L16" s="66"/>
      <c r="M16" s="66"/>
      <c r="N16" s="66"/>
      <c r="O16" s="66"/>
      <c r="P16" s="66"/>
      <c r="Q16" s="66"/>
      <c r="R16" s="66"/>
      <c r="S16" s="66"/>
      <c r="T16" s="66"/>
      <c r="U16" s="66"/>
      <c r="V16" s="66"/>
      <c r="W16" s="66"/>
      <c r="X16" s="66"/>
    </row>
    <row r="17" spans="1:24" x14ac:dyDescent="0.2">
      <c r="A17" s="115">
        <v>1</v>
      </c>
      <c r="B17" s="66" t="e">
        <f>'C завтраками| Bed and breakfast'!#REF!*0.9</f>
        <v>#REF!</v>
      </c>
      <c r="C17" s="66" t="e">
        <f>'C завтраками| Bed and breakfast'!#REF!*0.9</f>
        <v>#REF!</v>
      </c>
      <c r="D17" s="66" t="e">
        <f>'C завтраками| Bed and breakfast'!#REF!*0.9</f>
        <v>#REF!</v>
      </c>
      <c r="E17" s="66" t="e">
        <f>'C завтраками| Bed and breakfast'!#REF!*0.9</f>
        <v>#REF!</v>
      </c>
      <c r="F17" s="66" t="e">
        <f>'C завтраками| Bed and breakfast'!#REF!*0.9</f>
        <v>#REF!</v>
      </c>
      <c r="G17" s="66" t="e">
        <f>'C завтраками| Bed and breakfast'!#REF!*0.9</f>
        <v>#REF!</v>
      </c>
      <c r="H17" s="66" t="e">
        <f>'C завтраками| Bed and breakfast'!#REF!*0.9</f>
        <v>#REF!</v>
      </c>
      <c r="I17" s="66" t="e">
        <f>'C завтраками| Bed and breakfast'!#REF!*0.9</f>
        <v>#REF!</v>
      </c>
      <c r="J17" s="66" t="e">
        <f>'C завтраками| Bed and breakfast'!#REF!*0.9</f>
        <v>#REF!</v>
      </c>
      <c r="K17" s="66" t="e">
        <f>'C завтраками| Bed and breakfast'!#REF!*0.9</f>
        <v>#REF!</v>
      </c>
      <c r="L17" s="66" t="e">
        <f>'C завтраками| Bed and breakfast'!#REF!*0.9</f>
        <v>#REF!</v>
      </c>
      <c r="M17" s="66" t="e">
        <f>'C завтраками| Bed and breakfast'!#REF!*0.9</f>
        <v>#REF!</v>
      </c>
      <c r="N17" s="66" t="e">
        <f>'C завтраками| Bed and breakfast'!#REF!*0.9</f>
        <v>#REF!</v>
      </c>
      <c r="O17" s="66" t="e">
        <f>'C завтраками| Bed and breakfast'!#REF!*0.9</f>
        <v>#REF!</v>
      </c>
      <c r="P17" s="66" t="e">
        <f>'C завтраками| Bed and breakfast'!#REF!*0.9</f>
        <v>#REF!</v>
      </c>
      <c r="Q17" s="66" t="e">
        <f>'C завтраками| Bed and breakfast'!#REF!*0.9</f>
        <v>#REF!</v>
      </c>
      <c r="R17" s="66" t="e">
        <f>'C завтраками| Bed and breakfast'!#REF!*0.9</f>
        <v>#REF!</v>
      </c>
      <c r="S17" s="66" t="e">
        <f>'C завтраками| Bed and breakfast'!#REF!*0.9</f>
        <v>#REF!</v>
      </c>
      <c r="T17" s="66" t="e">
        <f>'C завтраками| Bed and breakfast'!#REF!*0.9</f>
        <v>#REF!</v>
      </c>
      <c r="U17" s="66" t="e">
        <f>'C завтраками| Bed and breakfast'!#REF!*0.9</f>
        <v>#REF!</v>
      </c>
      <c r="V17" s="66" t="e">
        <f>'C завтраками| Bed and breakfast'!#REF!*0.9</f>
        <v>#REF!</v>
      </c>
      <c r="W17" s="66" t="e">
        <f>'C завтраками| Bed and breakfast'!#REF!*0.9</f>
        <v>#REF!</v>
      </c>
      <c r="X17" s="66" t="e">
        <f>'C завтраками| Bed and breakfast'!#REF!*0.9</f>
        <v>#REF!</v>
      </c>
    </row>
    <row r="18" spans="1:24" x14ac:dyDescent="0.2">
      <c r="A18" s="115">
        <v>2</v>
      </c>
      <c r="B18" s="66" t="e">
        <f>'C завтраками| Bed and breakfast'!#REF!*0.9</f>
        <v>#REF!</v>
      </c>
      <c r="C18" s="66" t="e">
        <f>'C завтраками| Bed and breakfast'!#REF!*0.9</f>
        <v>#REF!</v>
      </c>
      <c r="D18" s="66" t="e">
        <f>'C завтраками| Bed and breakfast'!#REF!*0.9</f>
        <v>#REF!</v>
      </c>
      <c r="E18" s="66" t="e">
        <f>'C завтраками| Bed and breakfast'!#REF!*0.9</f>
        <v>#REF!</v>
      </c>
      <c r="F18" s="66" t="e">
        <f>'C завтраками| Bed and breakfast'!#REF!*0.9</f>
        <v>#REF!</v>
      </c>
      <c r="G18" s="66" t="e">
        <f>'C завтраками| Bed and breakfast'!#REF!*0.9</f>
        <v>#REF!</v>
      </c>
      <c r="H18" s="66" t="e">
        <f>'C завтраками| Bed and breakfast'!#REF!*0.9</f>
        <v>#REF!</v>
      </c>
      <c r="I18" s="66" t="e">
        <f>'C завтраками| Bed and breakfast'!#REF!*0.9</f>
        <v>#REF!</v>
      </c>
      <c r="J18" s="66" t="e">
        <f>'C завтраками| Bed and breakfast'!#REF!*0.9</f>
        <v>#REF!</v>
      </c>
      <c r="K18" s="66" t="e">
        <f>'C завтраками| Bed and breakfast'!#REF!*0.9</f>
        <v>#REF!</v>
      </c>
      <c r="L18" s="66" t="e">
        <f>'C завтраками| Bed and breakfast'!#REF!*0.9</f>
        <v>#REF!</v>
      </c>
      <c r="M18" s="66" t="e">
        <f>'C завтраками| Bed and breakfast'!#REF!*0.9</f>
        <v>#REF!</v>
      </c>
      <c r="N18" s="66" t="e">
        <f>'C завтраками| Bed and breakfast'!#REF!*0.9</f>
        <v>#REF!</v>
      </c>
      <c r="O18" s="66" t="e">
        <f>'C завтраками| Bed and breakfast'!#REF!*0.9</f>
        <v>#REF!</v>
      </c>
      <c r="P18" s="66" t="e">
        <f>'C завтраками| Bed and breakfast'!#REF!*0.9</f>
        <v>#REF!</v>
      </c>
      <c r="Q18" s="66" t="e">
        <f>'C завтраками| Bed and breakfast'!#REF!*0.9</f>
        <v>#REF!</v>
      </c>
      <c r="R18" s="66" t="e">
        <f>'C завтраками| Bed and breakfast'!#REF!*0.9</f>
        <v>#REF!</v>
      </c>
      <c r="S18" s="66" t="e">
        <f>'C завтраками| Bed and breakfast'!#REF!*0.9</f>
        <v>#REF!</v>
      </c>
      <c r="T18" s="66" t="e">
        <f>'C завтраками| Bed and breakfast'!#REF!*0.9</f>
        <v>#REF!</v>
      </c>
      <c r="U18" s="66" t="e">
        <f>'C завтраками| Bed and breakfast'!#REF!*0.9</f>
        <v>#REF!</v>
      </c>
      <c r="V18" s="66" t="e">
        <f>'C завтраками| Bed and breakfast'!#REF!*0.9</f>
        <v>#REF!</v>
      </c>
      <c r="W18" s="66" t="e">
        <f>'C завтраками| Bed and breakfast'!#REF!*0.9</f>
        <v>#REF!</v>
      </c>
      <c r="X18" s="66" t="e">
        <f>'C завтраками| Bed and breakfast'!#REF!*0.9</f>
        <v>#REF!</v>
      </c>
    </row>
    <row r="19" spans="1:24" x14ac:dyDescent="0.2">
      <c r="A19" s="86"/>
    </row>
    <row r="20" spans="1:24" ht="21.75" customHeight="1" x14ac:dyDescent="0.2">
      <c r="A20" s="164" t="s">
        <v>163</v>
      </c>
    </row>
    <row r="21" spans="1:24" ht="33.75" customHeight="1" x14ac:dyDescent="0.2">
      <c r="A21" s="86"/>
      <c r="B21" s="117" t="e">
        <f t="shared" ref="B21:E22" si="0">B5</f>
        <v>#REF!</v>
      </c>
      <c r="C21" s="117" t="e">
        <f t="shared" si="0"/>
        <v>#REF!</v>
      </c>
      <c r="D21" s="117" t="e">
        <f t="shared" si="0"/>
        <v>#REF!</v>
      </c>
      <c r="E21" s="117" t="e">
        <f t="shared" si="0"/>
        <v>#REF!</v>
      </c>
      <c r="F21" s="117" t="e">
        <f t="shared" ref="F21:J22" si="1">F5</f>
        <v>#REF!</v>
      </c>
      <c r="G21" s="117" t="e">
        <f t="shared" si="1"/>
        <v>#REF!</v>
      </c>
      <c r="H21" s="123" t="e">
        <f t="shared" si="1"/>
        <v>#REF!</v>
      </c>
      <c r="I21" s="123" t="e">
        <f t="shared" si="1"/>
        <v>#REF!</v>
      </c>
      <c r="J21" s="123" t="e">
        <f t="shared" si="1"/>
        <v>#REF!</v>
      </c>
      <c r="K21" s="123" t="e">
        <f t="shared" ref="K21:P21" si="2">K5</f>
        <v>#REF!</v>
      </c>
      <c r="L21" s="123" t="e">
        <f t="shared" si="2"/>
        <v>#REF!</v>
      </c>
      <c r="M21" s="123" t="e">
        <f t="shared" si="2"/>
        <v>#REF!</v>
      </c>
      <c r="N21" s="123" t="e">
        <f t="shared" si="2"/>
        <v>#REF!</v>
      </c>
      <c r="O21" s="123" t="e">
        <f t="shared" si="2"/>
        <v>#REF!</v>
      </c>
      <c r="P21" s="123" t="e">
        <f t="shared" si="2"/>
        <v>#REF!</v>
      </c>
      <c r="Q21" s="123" t="e">
        <f t="shared" ref="Q21:R21" si="3">Q5</f>
        <v>#REF!</v>
      </c>
      <c r="R21" s="89" t="e">
        <f t="shared" si="3"/>
        <v>#REF!</v>
      </c>
      <c r="S21" s="89" t="e">
        <f t="shared" ref="S21:X21" si="4">S5</f>
        <v>#REF!</v>
      </c>
      <c r="T21" s="89" t="e">
        <f t="shared" si="4"/>
        <v>#REF!</v>
      </c>
      <c r="U21" s="123" t="e">
        <f t="shared" si="4"/>
        <v>#REF!</v>
      </c>
      <c r="V21" s="123" t="e">
        <f t="shared" si="4"/>
        <v>#REF!</v>
      </c>
      <c r="W21" s="123" t="e">
        <f t="shared" si="4"/>
        <v>#REF!</v>
      </c>
      <c r="X21" s="123" t="e">
        <f t="shared" si="4"/>
        <v>#REF!</v>
      </c>
    </row>
    <row r="22" spans="1:24" x14ac:dyDescent="0.2">
      <c r="A22" s="112" t="s">
        <v>124</v>
      </c>
      <c r="B22" s="118"/>
      <c r="C22" s="118"/>
      <c r="D22" s="118"/>
      <c r="E22" s="117" t="e">
        <f t="shared" si="0"/>
        <v>#REF!</v>
      </c>
      <c r="F22" s="117" t="e">
        <f t="shared" si="1"/>
        <v>#REF!</v>
      </c>
      <c r="G22" s="117" t="e">
        <f t="shared" si="1"/>
        <v>#REF!</v>
      </c>
      <c r="H22" s="123" t="e">
        <f t="shared" si="1"/>
        <v>#REF!</v>
      </c>
      <c r="I22" s="123" t="e">
        <f t="shared" si="1"/>
        <v>#REF!</v>
      </c>
      <c r="J22" s="123" t="e">
        <f t="shared" si="1"/>
        <v>#REF!</v>
      </c>
      <c r="K22" s="123" t="e">
        <f t="shared" ref="K22:P22" si="5">K6</f>
        <v>#REF!</v>
      </c>
      <c r="L22" s="123" t="e">
        <f t="shared" si="5"/>
        <v>#REF!</v>
      </c>
      <c r="M22" s="123" t="e">
        <f t="shared" si="5"/>
        <v>#REF!</v>
      </c>
      <c r="N22" s="123" t="e">
        <f t="shared" si="5"/>
        <v>#REF!</v>
      </c>
      <c r="O22" s="123" t="e">
        <f t="shared" si="5"/>
        <v>#REF!</v>
      </c>
      <c r="P22" s="123" t="e">
        <f t="shared" si="5"/>
        <v>#REF!</v>
      </c>
      <c r="Q22" s="123" t="e">
        <f t="shared" ref="Q22:R22" si="6">Q6</f>
        <v>#REF!</v>
      </c>
      <c r="R22" s="89" t="e">
        <f t="shared" si="6"/>
        <v>#REF!</v>
      </c>
      <c r="S22" s="89" t="e">
        <f t="shared" ref="S22:X22" si="7">S6</f>
        <v>#REF!</v>
      </c>
      <c r="T22" s="89" t="e">
        <f t="shared" si="7"/>
        <v>#REF!</v>
      </c>
      <c r="U22" s="123" t="e">
        <f t="shared" si="7"/>
        <v>#REF!</v>
      </c>
      <c r="V22" s="123" t="e">
        <f t="shared" si="7"/>
        <v>#REF!</v>
      </c>
      <c r="W22" s="123" t="e">
        <f t="shared" si="7"/>
        <v>#REF!</v>
      </c>
      <c r="X22" s="123" t="e">
        <f t="shared" si="7"/>
        <v>#REF!</v>
      </c>
    </row>
    <row r="23" spans="1:24" x14ac:dyDescent="0.2">
      <c r="A23" s="113" t="s">
        <v>148</v>
      </c>
      <c r="B23" s="118"/>
      <c r="C23" s="118"/>
      <c r="D23" s="118"/>
      <c r="E23" s="118"/>
      <c r="F23" s="118"/>
      <c r="G23" s="118"/>
      <c r="H23" s="118"/>
      <c r="I23" s="118"/>
      <c r="J23" s="118"/>
      <c r="K23" s="118"/>
      <c r="L23" s="118"/>
      <c r="M23" s="118"/>
      <c r="N23" s="118"/>
      <c r="O23" s="118"/>
      <c r="P23" s="118"/>
      <c r="Q23" s="118"/>
      <c r="R23" s="118"/>
      <c r="S23" s="118"/>
      <c r="T23" s="118"/>
      <c r="U23" s="118"/>
      <c r="V23" s="118"/>
      <c r="W23" s="118"/>
      <c r="X23" s="118"/>
    </row>
    <row r="24" spans="1:24" x14ac:dyDescent="0.2">
      <c r="A24" s="115">
        <v>1</v>
      </c>
      <c r="B24" s="119" t="e">
        <f t="shared" ref="B24:D25" si="8">B8*0.87</f>
        <v>#REF!</v>
      </c>
      <c r="C24" s="119" t="e">
        <f t="shared" si="8"/>
        <v>#REF!</v>
      </c>
      <c r="D24" s="119" t="e">
        <f t="shared" si="8"/>
        <v>#REF!</v>
      </c>
      <c r="E24" s="119" t="e">
        <f t="shared" ref="E24:J24" si="9">ROUNDUP(E8*0.9,)</f>
        <v>#REF!</v>
      </c>
      <c r="F24" s="119" t="e">
        <f t="shared" si="9"/>
        <v>#REF!</v>
      </c>
      <c r="G24" s="119" t="e">
        <f t="shared" si="9"/>
        <v>#REF!</v>
      </c>
      <c r="H24" s="119" t="e">
        <f t="shared" si="9"/>
        <v>#REF!</v>
      </c>
      <c r="I24" s="119" t="e">
        <f t="shared" si="9"/>
        <v>#REF!</v>
      </c>
      <c r="J24" s="119" t="e">
        <f t="shared" si="9"/>
        <v>#REF!</v>
      </c>
      <c r="K24" s="119" t="e">
        <f t="shared" ref="K24:P24" si="10">ROUNDUP(K8*0.9,)</f>
        <v>#REF!</v>
      </c>
      <c r="L24" s="119" t="e">
        <f t="shared" si="10"/>
        <v>#REF!</v>
      </c>
      <c r="M24" s="119" t="e">
        <f t="shared" si="10"/>
        <v>#REF!</v>
      </c>
      <c r="N24" s="119" t="e">
        <f t="shared" si="10"/>
        <v>#REF!</v>
      </c>
      <c r="O24" s="119" t="e">
        <f t="shared" si="10"/>
        <v>#REF!</v>
      </c>
      <c r="P24" s="119" t="e">
        <f t="shared" si="10"/>
        <v>#REF!</v>
      </c>
      <c r="Q24" s="119" t="e">
        <f t="shared" ref="Q24:R24" si="11">ROUNDUP(Q8*0.9,)</f>
        <v>#REF!</v>
      </c>
      <c r="R24" s="119" t="e">
        <f t="shared" si="11"/>
        <v>#REF!</v>
      </c>
      <c r="S24" s="119" t="e">
        <f t="shared" ref="S24:X24" si="12">ROUNDUP(S8*0.9,)</f>
        <v>#REF!</v>
      </c>
      <c r="T24" s="119" t="e">
        <f t="shared" si="12"/>
        <v>#REF!</v>
      </c>
      <c r="U24" s="119" t="e">
        <f t="shared" si="12"/>
        <v>#REF!</v>
      </c>
      <c r="V24" s="119" t="e">
        <f t="shared" si="12"/>
        <v>#REF!</v>
      </c>
      <c r="W24" s="119" t="e">
        <f t="shared" si="12"/>
        <v>#REF!</v>
      </c>
      <c r="X24" s="119" t="e">
        <f t="shared" si="12"/>
        <v>#REF!</v>
      </c>
    </row>
    <row r="25" spans="1:24" x14ac:dyDescent="0.2">
      <c r="A25" s="115">
        <v>2</v>
      </c>
      <c r="B25" s="119" t="e">
        <f t="shared" si="8"/>
        <v>#REF!</v>
      </c>
      <c r="C25" s="119" t="e">
        <f t="shared" si="8"/>
        <v>#REF!</v>
      </c>
      <c r="D25" s="119" t="e">
        <f t="shared" si="8"/>
        <v>#REF!</v>
      </c>
      <c r="E25" s="119" t="e">
        <f t="shared" ref="E25:E34" si="13">ROUNDUP(E9*0.9,)</f>
        <v>#REF!</v>
      </c>
      <c r="F25" s="119" t="e">
        <f>ROUNDUP(F9*0.9,)</f>
        <v>#REF!</v>
      </c>
      <c r="G25" s="119" t="e">
        <f>ROUNDUP(G9*0.9,)</f>
        <v>#REF!</v>
      </c>
      <c r="H25" s="119" t="e">
        <f>ROUNDUP(H9*0.9,)</f>
        <v>#REF!</v>
      </c>
      <c r="I25" s="119" t="e">
        <f>ROUNDUP(I9*0.9,)</f>
        <v>#REF!</v>
      </c>
      <c r="J25" s="119" t="e">
        <f>ROUNDUP(J9*0.9,)</f>
        <v>#REF!</v>
      </c>
      <c r="K25" s="119" t="e">
        <f t="shared" ref="K25:P25" si="14">ROUNDUP(K9*0.9,)</f>
        <v>#REF!</v>
      </c>
      <c r="L25" s="119" t="e">
        <f t="shared" si="14"/>
        <v>#REF!</v>
      </c>
      <c r="M25" s="119" t="e">
        <f t="shared" si="14"/>
        <v>#REF!</v>
      </c>
      <c r="N25" s="119" t="e">
        <f t="shared" si="14"/>
        <v>#REF!</v>
      </c>
      <c r="O25" s="119" t="e">
        <f t="shared" si="14"/>
        <v>#REF!</v>
      </c>
      <c r="P25" s="119" t="e">
        <f t="shared" si="14"/>
        <v>#REF!</v>
      </c>
      <c r="Q25" s="119" t="e">
        <f t="shared" ref="Q25:R25" si="15">ROUNDUP(Q9*0.9,)</f>
        <v>#REF!</v>
      </c>
      <c r="R25" s="119" t="e">
        <f t="shared" si="15"/>
        <v>#REF!</v>
      </c>
      <c r="S25" s="119" t="e">
        <f t="shared" ref="S25:X25" si="16">ROUNDUP(S9*0.9,)</f>
        <v>#REF!</v>
      </c>
      <c r="T25" s="119" t="e">
        <f t="shared" si="16"/>
        <v>#REF!</v>
      </c>
      <c r="U25" s="119" t="e">
        <f t="shared" si="16"/>
        <v>#REF!</v>
      </c>
      <c r="V25" s="119" t="e">
        <f t="shared" si="16"/>
        <v>#REF!</v>
      </c>
      <c r="W25" s="119" t="e">
        <f t="shared" si="16"/>
        <v>#REF!</v>
      </c>
      <c r="X25" s="119" t="e">
        <f t="shared" si="16"/>
        <v>#REF!</v>
      </c>
    </row>
    <row r="26" spans="1:24" x14ac:dyDescent="0.2">
      <c r="A26" s="115" t="s">
        <v>149</v>
      </c>
      <c r="B26" s="119"/>
      <c r="C26" s="119"/>
      <c r="D26" s="119"/>
      <c r="E26" s="119"/>
      <c r="F26" s="119"/>
      <c r="G26" s="119"/>
      <c r="H26" s="119"/>
      <c r="I26" s="119"/>
      <c r="J26" s="119"/>
      <c r="K26" s="119"/>
      <c r="L26" s="119"/>
      <c r="M26" s="119"/>
      <c r="N26" s="119"/>
      <c r="O26" s="119"/>
      <c r="P26" s="119"/>
      <c r="Q26" s="119"/>
      <c r="R26" s="119"/>
      <c r="S26" s="119"/>
      <c r="T26" s="119"/>
      <c r="U26" s="119"/>
      <c r="V26" s="119"/>
      <c r="W26" s="119"/>
      <c r="X26" s="119"/>
    </row>
    <row r="27" spans="1:24" x14ac:dyDescent="0.2">
      <c r="A27" s="115">
        <v>1</v>
      </c>
      <c r="B27" s="119" t="e">
        <f t="shared" ref="B27:D28" si="17">B11*0.87</f>
        <v>#REF!</v>
      </c>
      <c r="C27" s="119" t="e">
        <f t="shared" si="17"/>
        <v>#REF!</v>
      </c>
      <c r="D27" s="119" t="e">
        <f t="shared" si="17"/>
        <v>#REF!</v>
      </c>
      <c r="E27" s="119" t="e">
        <f t="shared" si="13"/>
        <v>#REF!</v>
      </c>
      <c r="F27" s="119" t="e">
        <f t="shared" ref="F27:J28" si="18">ROUNDUP(F11*0.9,)</f>
        <v>#REF!</v>
      </c>
      <c r="G27" s="119" t="e">
        <f t="shared" si="18"/>
        <v>#REF!</v>
      </c>
      <c r="H27" s="119" t="e">
        <f t="shared" si="18"/>
        <v>#REF!</v>
      </c>
      <c r="I27" s="119" t="e">
        <f t="shared" si="18"/>
        <v>#REF!</v>
      </c>
      <c r="J27" s="119" t="e">
        <f t="shared" si="18"/>
        <v>#REF!</v>
      </c>
      <c r="K27" s="119" t="e">
        <f t="shared" ref="K27:P27" si="19">ROUNDUP(K11*0.9,)</f>
        <v>#REF!</v>
      </c>
      <c r="L27" s="119" t="e">
        <f t="shared" si="19"/>
        <v>#REF!</v>
      </c>
      <c r="M27" s="119" t="e">
        <f t="shared" si="19"/>
        <v>#REF!</v>
      </c>
      <c r="N27" s="119" t="e">
        <f t="shared" si="19"/>
        <v>#REF!</v>
      </c>
      <c r="O27" s="119" t="e">
        <f t="shared" si="19"/>
        <v>#REF!</v>
      </c>
      <c r="P27" s="119" t="e">
        <f t="shared" si="19"/>
        <v>#REF!</v>
      </c>
      <c r="Q27" s="119" t="e">
        <f t="shared" ref="Q27:R27" si="20">ROUNDUP(Q11*0.9,)</f>
        <v>#REF!</v>
      </c>
      <c r="R27" s="119" t="e">
        <f t="shared" si="20"/>
        <v>#REF!</v>
      </c>
      <c r="S27" s="119" t="e">
        <f t="shared" ref="S27:X27" si="21">ROUNDUP(S11*0.9,)</f>
        <v>#REF!</v>
      </c>
      <c r="T27" s="119" t="e">
        <f t="shared" si="21"/>
        <v>#REF!</v>
      </c>
      <c r="U27" s="119" t="e">
        <f t="shared" si="21"/>
        <v>#REF!</v>
      </c>
      <c r="V27" s="119" t="e">
        <f t="shared" si="21"/>
        <v>#REF!</v>
      </c>
      <c r="W27" s="119" t="e">
        <f t="shared" si="21"/>
        <v>#REF!</v>
      </c>
      <c r="X27" s="119" t="e">
        <f t="shared" si="21"/>
        <v>#REF!</v>
      </c>
    </row>
    <row r="28" spans="1:24" ht="11.45" customHeight="1" x14ac:dyDescent="0.2">
      <c r="A28" s="115">
        <v>2</v>
      </c>
      <c r="B28" s="119" t="e">
        <f t="shared" si="17"/>
        <v>#REF!</v>
      </c>
      <c r="C28" s="119" t="e">
        <f t="shared" si="17"/>
        <v>#REF!</v>
      </c>
      <c r="D28" s="119" t="e">
        <f t="shared" si="17"/>
        <v>#REF!</v>
      </c>
      <c r="E28" s="119" t="e">
        <f t="shared" si="13"/>
        <v>#REF!</v>
      </c>
      <c r="F28" s="119" t="e">
        <f t="shared" si="18"/>
        <v>#REF!</v>
      </c>
      <c r="G28" s="119" t="e">
        <f t="shared" si="18"/>
        <v>#REF!</v>
      </c>
      <c r="H28" s="119" t="e">
        <f t="shared" si="18"/>
        <v>#REF!</v>
      </c>
      <c r="I28" s="119" t="e">
        <f t="shared" si="18"/>
        <v>#REF!</v>
      </c>
      <c r="J28" s="119" t="e">
        <f t="shared" si="18"/>
        <v>#REF!</v>
      </c>
      <c r="K28" s="119" t="e">
        <f t="shared" ref="K28:P28" si="22">ROUNDUP(K12*0.9,)</f>
        <v>#REF!</v>
      </c>
      <c r="L28" s="119" t="e">
        <f t="shared" si="22"/>
        <v>#REF!</v>
      </c>
      <c r="M28" s="119" t="e">
        <f t="shared" si="22"/>
        <v>#REF!</v>
      </c>
      <c r="N28" s="119" t="e">
        <f t="shared" si="22"/>
        <v>#REF!</v>
      </c>
      <c r="O28" s="119" t="e">
        <f t="shared" si="22"/>
        <v>#REF!</v>
      </c>
      <c r="P28" s="119" t="e">
        <f t="shared" si="22"/>
        <v>#REF!</v>
      </c>
      <c r="Q28" s="119" t="e">
        <f t="shared" ref="Q28:R28" si="23">ROUNDUP(Q12*0.9,)</f>
        <v>#REF!</v>
      </c>
      <c r="R28" s="119" t="e">
        <f t="shared" si="23"/>
        <v>#REF!</v>
      </c>
      <c r="S28" s="119" t="e">
        <f t="shared" ref="S28:X28" si="24">ROUNDUP(S12*0.9,)</f>
        <v>#REF!</v>
      </c>
      <c r="T28" s="119" t="e">
        <f t="shared" si="24"/>
        <v>#REF!</v>
      </c>
      <c r="U28" s="119" t="e">
        <f t="shared" si="24"/>
        <v>#REF!</v>
      </c>
      <c r="V28" s="119" t="e">
        <f t="shared" si="24"/>
        <v>#REF!</v>
      </c>
      <c r="W28" s="119" t="e">
        <f t="shared" si="24"/>
        <v>#REF!</v>
      </c>
      <c r="X28" s="119" t="e">
        <f t="shared" si="24"/>
        <v>#REF!</v>
      </c>
    </row>
    <row r="29" spans="1:24" x14ac:dyDescent="0.2">
      <c r="A29" s="115" t="s">
        <v>135</v>
      </c>
      <c r="B29" s="119"/>
      <c r="C29" s="119"/>
      <c r="D29" s="119"/>
      <c r="E29" s="119"/>
      <c r="F29" s="119"/>
      <c r="G29" s="119"/>
      <c r="H29" s="119"/>
      <c r="I29" s="119"/>
      <c r="J29" s="119"/>
      <c r="K29" s="119"/>
      <c r="L29" s="119"/>
      <c r="M29" s="119"/>
      <c r="N29" s="119"/>
      <c r="O29" s="119"/>
      <c r="P29" s="119"/>
      <c r="Q29" s="119"/>
      <c r="R29" s="119"/>
      <c r="S29" s="119"/>
      <c r="T29" s="119"/>
      <c r="U29" s="119"/>
      <c r="V29" s="119"/>
      <c r="W29" s="119"/>
      <c r="X29" s="119"/>
    </row>
    <row r="30" spans="1:24" x14ac:dyDescent="0.2">
      <c r="A30" s="115">
        <v>1</v>
      </c>
      <c r="B30" s="119" t="e">
        <f t="shared" ref="B30:D31" si="25">B14*0.87</f>
        <v>#REF!</v>
      </c>
      <c r="C30" s="119" t="e">
        <f t="shared" si="25"/>
        <v>#REF!</v>
      </c>
      <c r="D30" s="119" t="e">
        <f t="shared" si="25"/>
        <v>#REF!</v>
      </c>
      <c r="E30" s="119" t="e">
        <f t="shared" si="13"/>
        <v>#REF!</v>
      </c>
      <c r="F30" s="119" t="e">
        <f t="shared" ref="F30:J31" si="26">ROUNDUP(F14*0.9,)</f>
        <v>#REF!</v>
      </c>
      <c r="G30" s="119" t="e">
        <f t="shared" si="26"/>
        <v>#REF!</v>
      </c>
      <c r="H30" s="119" t="e">
        <f t="shared" si="26"/>
        <v>#REF!</v>
      </c>
      <c r="I30" s="119" t="e">
        <f t="shared" si="26"/>
        <v>#REF!</v>
      </c>
      <c r="J30" s="119" t="e">
        <f t="shared" si="26"/>
        <v>#REF!</v>
      </c>
      <c r="K30" s="119" t="e">
        <f t="shared" ref="K30:P30" si="27">ROUNDUP(K14*0.9,)</f>
        <v>#REF!</v>
      </c>
      <c r="L30" s="119" t="e">
        <f t="shared" si="27"/>
        <v>#REF!</v>
      </c>
      <c r="M30" s="119" t="e">
        <f t="shared" si="27"/>
        <v>#REF!</v>
      </c>
      <c r="N30" s="119" t="e">
        <f t="shared" si="27"/>
        <v>#REF!</v>
      </c>
      <c r="O30" s="119" t="e">
        <f t="shared" si="27"/>
        <v>#REF!</v>
      </c>
      <c r="P30" s="119" t="e">
        <f t="shared" si="27"/>
        <v>#REF!</v>
      </c>
      <c r="Q30" s="119" t="e">
        <f t="shared" ref="Q30:R30" si="28">ROUNDUP(Q14*0.9,)</f>
        <v>#REF!</v>
      </c>
      <c r="R30" s="119" t="e">
        <f t="shared" si="28"/>
        <v>#REF!</v>
      </c>
      <c r="S30" s="119" t="e">
        <f t="shared" ref="S30:X30" si="29">ROUNDUP(S14*0.9,)</f>
        <v>#REF!</v>
      </c>
      <c r="T30" s="119" t="e">
        <f t="shared" si="29"/>
        <v>#REF!</v>
      </c>
      <c r="U30" s="119" t="e">
        <f t="shared" si="29"/>
        <v>#REF!</v>
      </c>
      <c r="V30" s="119" t="e">
        <f t="shared" si="29"/>
        <v>#REF!</v>
      </c>
      <c r="W30" s="119" t="e">
        <f t="shared" si="29"/>
        <v>#REF!</v>
      </c>
      <c r="X30" s="119" t="e">
        <f t="shared" si="29"/>
        <v>#REF!</v>
      </c>
    </row>
    <row r="31" spans="1:24" x14ac:dyDescent="0.2">
      <c r="A31" s="115">
        <v>2</v>
      </c>
      <c r="B31" s="119" t="e">
        <f t="shared" si="25"/>
        <v>#REF!</v>
      </c>
      <c r="C31" s="119" t="e">
        <f t="shared" si="25"/>
        <v>#REF!</v>
      </c>
      <c r="D31" s="119" t="e">
        <f t="shared" si="25"/>
        <v>#REF!</v>
      </c>
      <c r="E31" s="119" t="e">
        <f t="shared" si="13"/>
        <v>#REF!</v>
      </c>
      <c r="F31" s="119" t="e">
        <f t="shared" si="26"/>
        <v>#REF!</v>
      </c>
      <c r="G31" s="119" t="e">
        <f t="shared" si="26"/>
        <v>#REF!</v>
      </c>
      <c r="H31" s="119" t="e">
        <f t="shared" si="26"/>
        <v>#REF!</v>
      </c>
      <c r="I31" s="119" t="e">
        <f t="shared" si="26"/>
        <v>#REF!</v>
      </c>
      <c r="J31" s="119" t="e">
        <f t="shared" si="26"/>
        <v>#REF!</v>
      </c>
      <c r="K31" s="119" t="e">
        <f t="shared" ref="K31:P31" si="30">ROUNDUP(K15*0.9,)</f>
        <v>#REF!</v>
      </c>
      <c r="L31" s="119" t="e">
        <f t="shared" si="30"/>
        <v>#REF!</v>
      </c>
      <c r="M31" s="119" t="e">
        <f t="shared" si="30"/>
        <v>#REF!</v>
      </c>
      <c r="N31" s="119" t="e">
        <f t="shared" si="30"/>
        <v>#REF!</v>
      </c>
      <c r="O31" s="119" t="e">
        <f t="shared" si="30"/>
        <v>#REF!</v>
      </c>
      <c r="P31" s="119" t="e">
        <f t="shared" si="30"/>
        <v>#REF!</v>
      </c>
      <c r="Q31" s="119" t="e">
        <f t="shared" ref="Q31:R31" si="31">ROUNDUP(Q15*0.9,)</f>
        <v>#REF!</v>
      </c>
      <c r="R31" s="119" t="e">
        <f t="shared" si="31"/>
        <v>#REF!</v>
      </c>
      <c r="S31" s="119" t="e">
        <f t="shared" ref="S31:X31" si="32">ROUNDUP(S15*0.9,)</f>
        <v>#REF!</v>
      </c>
      <c r="T31" s="119" t="e">
        <f t="shared" si="32"/>
        <v>#REF!</v>
      </c>
      <c r="U31" s="119" t="e">
        <f t="shared" si="32"/>
        <v>#REF!</v>
      </c>
      <c r="V31" s="119" t="e">
        <f t="shared" si="32"/>
        <v>#REF!</v>
      </c>
      <c r="W31" s="119" t="e">
        <f t="shared" si="32"/>
        <v>#REF!</v>
      </c>
      <c r="X31" s="119" t="e">
        <f t="shared" si="32"/>
        <v>#REF!</v>
      </c>
    </row>
    <row r="32" spans="1:24" x14ac:dyDescent="0.2">
      <c r="A32" s="114" t="s">
        <v>137</v>
      </c>
      <c r="B32" s="119"/>
      <c r="C32" s="119"/>
      <c r="D32" s="119"/>
      <c r="E32" s="119"/>
      <c r="F32" s="119"/>
      <c r="G32" s="119"/>
      <c r="H32" s="119"/>
      <c r="I32" s="119"/>
      <c r="J32" s="119"/>
      <c r="K32" s="119"/>
      <c r="L32" s="119"/>
      <c r="M32" s="119"/>
      <c r="N32" s="119"/>
      <c r="O32" s="119"/>
      <c r="P32" s="119"/>
      <c r="Q32" s="119"/>
      <c r="R32" s="119"/>
      <c r="S32" s="119"/>
      <c r="T32" s="119"/>
      <c r="U32" s="119"/>
      <c r="V32" s="119"/>
      <c r="W32" s="119"/>
      <c r="X32" s="119"/>
    </row>
    <row r="33" spans="1:33" x14ac:dyDescent="0.2">
      <c r="A33" s="115">
        <v>1</v>
      </c>
      <c r="B33" s="119" t="e">
        <f t="shared" ref="B33:D34" si="33">B17*0.87</f>
        <v>#REF!</v>
      </c>
      <c r="C33" s="119" t="e">
        <f t="shared" si="33"/>
        <v>#REF!</v>
      </c>
      <c r="D33" s="119" t="e">
        <f t="shared" si="33"/>
        <v>#REF!</v>
      </c>
      <c r="E33" s="119" t="e">
        <f t="shared" si="13"/>
        <v>#REF!</v>
      </c>
      <c r="F33" s="119" t="e">
        <f t="shared" ref="F33:J34" si="34">ROUNDUP(F17*0.9,)</f>
        <v>#REF!</v>
      </c>
      <c r="G33" s="119" t="e">
        <f t="shared" si="34"/>
        <v>#REF!</v>
      </c>
      <c r="H33" s="119" t="e">
        <f t="shared" si="34"/>
        <v>#REF!</v>
      </c>
      <c r="I33" s="119" t="e">
        <f t="shared" si="34"/>
        <v>#REF!</v>
      </c>
      <c r="J33" s="119" t="e">
        <f t="shared" si="34"/>
        <v>#REF!</v>
      </c>
      <c r="K33" s="119" t="e">
        <f t="shared" ref="K33:P33" si="35">ROUNDUP(K17*0.9,)</f>
        <v>#REF!</v>
      </c>
      <c r="L33" s="119" t="e">
        <f t="shared" si="35"/>
        <v>#REF!</v>
      </c>
      <c r="M33" s="119" t="e">
        <f t="shared" si="35"/>
        <v>#REF!</v>
      </c>
      <c r="N33" s="119" t="e">
        <f t="shared" si="35"/>
        <v>#REF!</v>
      </c>
      <c r="O33" s="119" t="e">
        <f t="shared" si="35"/>
        <v>#REF!</v>
      </c>
      <c r="P33" s="119" t="e">
        <f t="shared" si="35"/>
        <v>#REF!</v>
      </c>
      <c r="Q33" s="119" t="e">
        <f t="shared" ref="Q33:R33" si="36">ROUNDUP(Q17*0.9,)</f>
        <v>#REF!</v>
      </c>
      <c r="R33" s="119" t="e">
        <f t="shared" si="36"/>
        <v>#REF!</v>
      </c>
      <c r="S33" s="119" t="e">
        <f t="shared" ref="S33:X33" si="37">ROUNDUP(S17*0.9,)</f>
        <v>#REF!</v>
      </c>
      <c r="T33" s="119" t="e">
        <f t="shared" si="37"/>
        <v>#REF!</v>
      </c>
      <c r="U33" s="119" t="e">
        <f t="shared" si="37"/>
        <v>#REF!</v>
      </c>
      <c r="V33" s="119" t="e">
        <f t="shared" si="37"/>
        <v>#REF!</v>
      </c>
      <c r="W33" s="119" t="e">
        <f t="shared" si="37"/>
        <v>#REF!</v>
      </c>
      <c r="X33" s="119" t="e">
        <f t="shared" si="37"/>
        <v>#REF!</v>
      </c>
    </row>
    <row r="34" spans="1:33" x14ac:dyDescent="0.2">
      <c r="A34" s="115">
        <v>2</v>
      </c>
      <c r="B34" s="119" t="e">
        <f t="shared" si="33"/>
        <v>#REF!</v>
      </c>
      <c r="C34" s="119" t="e">
        <f t="shared" si="33"/>
        <v>#REF!</v>
      </c>
      <c r="D34" s="119" t="e">
        <f t="shared" si="33"/>
        <v>#REF!</v>
      </c>
      <c r="E34" s="119" t="e">
        <f t="shared" si="13"/>
        <v>#REF!</v>
      </c>
      <c r="F34" s="119" t="e">
        <f t="shared" si="34"/>
        <v>#REF!</v>
      </c>
      <c r="G34" s="119" t="e">
        <f t="shared" si="34"/>
        <v>#REF!</v>
      </c>
      <c r="H34" s="119" t="e">
        <f t="shared" si="34"/>
        <v>#REF!</v>
      </c>
      <c r="I34" s="119" t="e">
        <f t="shared" si="34"/>
        <v>#REF!</v>
      </c>
      <c r="J34" s="119" t="e">
        <f t="shared" si="34"/>
        <v>#REF!</v>
      </c>
      <c r="K34" s="119" t="e">
        <f t="shared" ref="K34:P34" si="38">ROUNDUP(K18*0.9,)</f>
        <v>#REF!</v>
      </c>
      <c r="L34" s="119" t="e">
        <f t="shared" si="38"/>
        <v>#REF!</v>
      </c>
      <c r="M34" s="119" t="e">
        <f t="shared" si="38"/>
        <v>#REF!</v>
      </c>
      <c r="N34" s="119" t="e">
        <f t="shared" si="38"/>
        <v>#REF!</v>
      </c>
      <c r="O34" s="119" t="e">
        <f t="shared" si="38"/>
        <v>#REF!</v>
      </c>
      <c r="P34" s="119" t="e">
        <f t="shared" si="38"/>
        <v>#REF!</v>
      </c>
      <c r="Q34" s="119" t="e">
        <f t="shared" ref="Q34:R34" si="39">ROUNDUP(Q18*0.9,)</f>
        <v>#REF!</v>
      </c>
      <c r="R34" s="119" t="e">
        <f t="shared" si="39"/>
        <v>#REF!</v>
      </c>
      <c r="S34" s="119" t="e">
        <f t="shared" ref="S34:X34" si="40">ROUNDUP(S18*0.9,)</f>
        <v>#REF!</v>
      </c>
      <c r="T34" s="119" t="e">
        <f t="shared" si="40"/>
        <v>#REF!</v>
      </c>
      <c r="U34" s="119" t="e">
        <f t="shared" si="40"/>
        <v>#REF!</v>
      </c>
      <c r="V34" s="119" t="e">
        <f t="shared" si="40"/>
        <v>#REF!</v>
      </c>
      <c r="W34" s="119" t="e">
        <f t="shared" si="40"/>
        <v>#REF!</v>
      </c>
      <c r="X34" s="119" t="e">
        <f t="shared" si="40"/>
        <v>#REF!</v>
      </c>
    </row>
    <row r="36" spans="1:33" s="137" customFormat="1" ht="126.75" customHeight="1" x14ac:dyDescent="0.2">
      <c r="A36" s="348" t="s">
        <v>196</v>
      </c>
      <c r="B36" s="348"/>
      <c r="C36" s="348"/>
      <c r="D36" s="348"/>
      <c r="E36" s="348"/>
      <c r="F36" s="348"/>
      <c r="G36" s="348"/>
      <c r="H36" s="348"/>
    </row>
    <row r="37" spans="1:33" s="137" customFormat="1" ht="12" x14ac:dyDescent="0.2">
      <c r="A37" s="126" t="s">
        <v>161</v>
      </c>
      <c r="E37" s="150"/>
      <c r="F37" s="150"/>
      <c r="G37" s="150"/>
      <c r="H37" s="150"/>
    </row>
    <row r="38" spans="1:33" s="137" customFormat="1" ht="12" x14ac:dyDescent="0.2">
      <c r="A38" s="126" t="s">
        <v>160</v>
      </c>
      <c r="B38" s="148"/>
      <c r="C38" s="148"/>
      <c r="D38" s="148"/>
      <c r="E38" s="156"/>
      <c r="F38" s="156"/>
      <c r="G38" s="156"/>
      <c r="H38" s="156"/>
      <c r="I38" s="148"/>
      <c r="J38" s="148"/>
      <c r="K38" s="148"/>
      <c r="L38" s="148"/>
      <c r="M38" s="148"/>
      <c r="N38" s="148"/>
      <c r="O38" s="148"/>
      <c r="P38" s="148"/>
      <c r="Q38" s="149"/>
      <c r="R38" s="149"/>
      <c r="S38" s="149"/>
      <c r="T38" s="149"/>
      <c r="U38" s="149"/>
      <c r="V38" s="149"/>
      <c r="W38" s="149"/>
      <c r="X38" s="149"/>
      <c r="Y38" s="149"/>
      <c r="Z38" s="149"/>
      <c r="AA38" s="149"/>
      <c r="AB38" s="149"/>
      <c r="AC38" s="149"/>
      <c r="AD38" s="149"/>
      <c r="AE38" s="149"/>
      <c r="AF38" s="149"/>
      <c r="AG38" s="149"/>
    </row>
    <row r="39" spans="1:33" s="137" customFormat="1" ht="12" x14ac:dyDescent="0.2">
      <c r="A39" s="131" t="s">
        <v>199</v>
      </c>
      <c r="B39" s="148"/>
      <c r="C39" s="148"/>
      <c r="D39" s="148"/>
      <c r="E39" s="156"/>
      <c r="F39" s="156"/>
      <c r="G39" s="156"/>
      <c r="H39" s="156"/>
      <c r="I39" s="148"/>
      <c r="J39" s="148"/>
      <c r="K39" s="148"/>
      <c r="L39" s="148"/>
      <c r="M39" s="148"/>
      <c r="N39" s="148"/>
      <c r="O39" s="148"/>
      <c r="P39" s="148"/>
      <c r="Q39" s="149"/>
      <c r="R39" s="149"/>
      <c r="S39" s="149"/>
      <c r="T39" s="149"/>
      <c r="U39" s="149"/>
      <c r="V39" s="149"/>
      <c r="W39" s="149"/>
      <c r="X39" s="149"/>
      <c r="Y39" s="149"/>
      <c r="Z39" s="149"/>
      <c r="AA39" s="149"/>
      <c r="AB39" s="149"/>
      <c r="AC39" s="149"/>
      <c r="AD39" s="149"/>
      <c r="AE39" s="149"/>
      <c r="AF39" s="149"/>
      <c r="AG39" s="149"/>
    </row>
    <row r="40" spans="1:33" s="137" customFormat="1" ht="12" x14ac:dyDescent="0.2">
      <c r="A40" s="151"/>
      <c r="E40" s="150"/>
      <c r="F40" s="150"/>
      <c r="G40" s="150"/>
      <c r="H40" s="150"/>
    </row>
    <row r="41" spans="1:33" s="137" customFormat="1" ht="12" x14ac:dyDescent="0.2">
      <c r="A41" s="136" t="s">
        <v>128</v>
      </c>
      <c r="E41" s="150"/>
      <c r="F41" s="150"/>
      <c r="G41" s="150"/>
      <c r="H41" s="150"/>
    </row>
    <row r="42" spans="1:33" s="137" customFormat="1" ht="12" x14ac:dyDescent="0.2">
      <c r="A42" s="128" t="s">
        <v>156</v>
      </c>
      <c r="E42" s="150"/>
      <c r="F42" s="150"/>
      <c r="G42" s="150"/>
      <c r="H42" s="150"/>
    </row>
    <row r="43" spans="1:33" s="137" customFormat="1" ht="12" x14ac:dyDescent="0.2">
      <c r="A43" s="70" t="s">
        <v>129</v>
      </c>
      <c r="E43" s="150"/>
      <c r="F43" s="150"/>
      <c r="G43" s="150"/>
      <c r="H43" s="150"/>
    </row>
    <row r="44" spans="1:33" s="137" customFormat="1" ht="12" x14ac:dyDescent="0.2">
      <c r="A44" s="70" t="s">
        <v>157</v>
      </c>
      <c r="E44" s="150"/>
      <c r="F44" s="150"/>
      <c r="G44" s="150"/>
      <c r="H44" s="150"/>
    </row>
    <row r="45" spans="1:33" s="137" customFormat="1" ht="12" x14ac:dyDescent="0.2">
      <c r="A45" s="70" t="s">
        <v>130</v>
      </c>
      <c r="E45" s="150"/>
      <c r="F45" s="150"/>
      <c r="G45" s="150"/>
      <c r="H45" s="150"/>
    </row>
    <row r="46" spans="1:33" s="137" customFormat="1" ht="24" x14ac:dyDescent="0.2">
      <c r="A46" s="73" t="s">
        <v>131</v>
      </c>
      <c r="E46" s="150"/>
      <c r="F46" s="150"/>
      <c r="G46" s="150"/>
      <c r="H46" s="150"/>
    </row>
    <row r="47" spans="1:33" s="137" customFormat="1" ht="12" x14ac:dyDescent="0.2">
      <c r="A47" s="70" t="s">
        <v>158</v>
      </c>
      <c r="E47" s="150"/>
      <c r="F47" s="150"/>
      <c r="G47" s="150"/>
      <c r="H47" s="150"/>
    </row>
    <row r="48" spans="1:33" s="137" customFormat="1" ht="24" x14ac:dyDescent="0.2">
      <c r="A48" s="73" t="s">
        <v>184</v>
      </c>
      <c r="E48" s="150"/>
      <c r="F48" s="150"/>
      <c r="G48" s="150"/>
      <c r="H48" s="150"/>
    </row>
    <row r="49" spans="1:20" s="137" customFormat="1" ht="12" x14ac:dyDescent="0.2">
      <c r="A49" s="108"/>
      <c r="E49" s="150"/>
      <c r="F49" s="150"/>
      <c r="G49" s="150"/>
      <c r="H49" s="150"/>
    </row>
    <row r="50" spans="1:20" s="137" customFormat="1" ht="22.5" x14ac:dyDescent="0.2">
      <c r="A50" s="138" t="s">
        <v>198</v>
      </c>
      <c r="E50" s="146"/>
      <c r="F50" s="146"/>
      <c r="G50" s="146"/>
      <c r="H50" s="146"/>
      <c r="I50" s="146"/>
      <c r="J50" s="146"/>
      <c r="K50" s="146"/>
      <c r="L50" s="146"/>
      <c r="M50" s="146"/>
      <c r="N50" s="146"/>
      <c r="O50" s="146"/>
      <c r="P50" s="146"/>
      <c r="Q50" s="146"/>
      <c r="R50" s="146"/>
      <c r="S50" s="146"/>
    </row>
    <row r="51" spans="1:20" s="137" customFormat="1" ht="12" x14ac:dyDescent="0.2">
      <c r="A51" s="139"/>
      <c r="B51" s="140"/>
      <c r="C51" s="140"/>
      <c r="D51" s="140"/>
      <c r="E51" s="146"/>
      <c r="F51" s="146"/>
      <c r="G51" s="146"/>
      <c r="H51" s="146"/>
      <c r="I51" s="146"/>
      <c r="J51" s="146"/>
      <c r="K51" s="146"/>
      <c r="L51" s="146"/>
      <c r="M51" s="146"/>
      <c r="N51" s="146"/>
      <c r="O51" s="146"/>
      <c r="P51" s="146"/>
      <c r="Q51" s="146"/>
      <c r="R51" s="146"/>
      <c r="S51" s="146"/>
    </row>
    <row r="52" spans="1:20" s="137" customFormat="1" ht="30.75" customHeight="1" x14ac:dyDescent="0.2">
      <c r="A52" s="170" t="s">
        <v>175</v>
      </c>
      <c r="B52" s="141"/>
      <c r="C52" s="142"/>
      <c r="D52" s="145"/>
      <c r="E52" s="104"/>
      <c r="F52" s="104"/>
      <c r="G52" s="104"/>
      <c r="H52" s="104"/>
      <c r="I52" s="104"/>
      <c r="J52" s="104"/>
      <c r="K52" s="104"/>
      <c r="L52" s="104"/>
      <c r="M52" s="104"/>
      <c r="N52" s="104"/>
      <c r="O52" s="104"/>
      <c r="P52" s="104"/>
      <c r="Q52" s="146"/>
      <c r="R52" s="146"/>
      <c r="S52" s="146"/>
      <c r="T52" s="143"/>
    </row>
    <row r="53" spans="1:20" s="137" customFormat="1" ht="30.75" customHeight="1" x14ac:dyDescent="0.2">
      <c r="A53" s="170" t="s">
        <v>176</v>
      </c>
      <c r="B53" s="141"/>
      <c r="C53" s="142"/>
      <c r="D53" s="145"/>
      <c r="E53" s="104"/>
      <c r="F53" s="104"/>
      <c r="G53" s="104"/>
      <c r="H53" s="104"/>
      <c r="I53" s="104"/>
      <c r="J53" s="104"/>
      <c r="K53" s="104"/>
      <c r="L53" s="104"/>
      <c r="M53" s="104"/>
      <c r="N53" s="104"/>
      <c r="O53" s="104"/>
      <c r="P53" s="104"/>
      <c r="Q53" s="146"/>
      <c r="R53" s="146"/>
      <c r="S53" s="146"/>
      <c r="T53" s="143"/>
    </row>
    <row r="54" spans="1:20" s="137" customFormat="1" ht="30.75" customHeight="1" x14ac:dyDescent="0.2">
      <c r="A54" s="170" t="s">
        <v>203</v>
      </c>
      <c r="B54" s="144"/>
      <c r="C54" s="144"/>
      <c r="D54" s="144"/>
      <c r="E54" s="104"/>
      <c r="F54" s="104"/>
      <c r="G54" s="104"/>
      <c r="H54" s="104"/>
      <c r="I54" s="104"/>
      <c r="J54" s="104"/>
      <c r="K54" s="104"/>
      <c r="L54" s="104"/>
      <c r="M54" s="104"/>
      <c r="N54" s="104"/>
      <c r="O54" s="104"/>
      <c r="P54" s="104"/>
      <c r="Q54" s="146"/>
      <c r="R54" s="146"/>
      <c r="S54" s="146"/>
      <c r="T54" s="143"/>
    </row>
    <row r="55" spans="1:20" s="137" customFormat="1" ht="30.75" customHeight="1" x14ac:dyDescent="0.2">
      <c r="A55" s="170" t="s">
        <v>180</v>
      </c>
      <c r="E55" s="146"/>
      <c r="F55" s="146"/>
      <c r="G55" s="146"/>
      <c r="H55" s="146"/>
      <c r="I55" s="146"/>
      <c r="J55" s="146"/>
      <c r="K55" s="146"/>
      <c r="L55" s="146"/>
      <c r="M55" s="146"/>
      <c r="N55" s="146"/>
      <c r="O55" s="146"/>
      <c r="P55" s="146"/>
      <c r="Q55" s="146"/>
      <c r="R55" s="146"/>
      <c r="S55" s="146"/>
    </row>
    <row r="56" spans="1:20" s="137" customFormat="1" ht="21" x14ac:dyDescent="0.2">
      <c r="A56" s="170" t="s">
        <v>204</v>
      </c>
      <c r="E56" s="146"/>
      <c r="F56" s="146"/>
      <c r="G56" s="146"/>
      <c r="H56" s="146"/>
      <c r="I56" s="146"/>
      <c r="J56" s="146"/>
      <c r="K56" s="146"/>
      <c r="L56" s="146"/>
      <c r="M56" s="146"/>
      <c r="N56" s="146"/>
      <c r="O56" s="146"/>
      <c r="P56" s="146"/>
      <c r="Q56" s="146"/>
      <c r="R56" s="146"/>
      <c r="S56" s="146"/>
    </row>
    <row r="57" spans="1:20" s="137" customFormat="1" ht="30.75" customHeight="1" x14ac:dyDescent="0.2">
      <c r="A57" s="170" t="s">
        <v>181</v>
      </c>
      <c r="E57" s="150"/>
      <c r="F57" s="150"/>
      <c r="G57" s="150"/>
      <c r="H57" s="150"/>
    </row>
    <row r="58" spans="1:20" s="137" customFormat="1" ht="52.5" x14ac:dyDescent="0.2">
      <c r="A58" s="170" t="s">
        <v>182</v>
      </c>
      <c r="E58" s="150"/>
      <c r="F58" s="150"/>
      <c r="G58" s="150"/>
      <c r="H58" s="150"/>
    </row>
    <row r="59" spans="1:20" s="137" customFormat="1" ht="30.75" customHeight="1" x14ac:dyDescent="0.2">
      <c r="A59" s="170" t="s">
        <v>178</v>
      </c>
      <c r="E59" s="150"/>
      <c r="F59" s="150"/>
      <c r="G59" s="150"/>
      <c r="H59" s="150"/>
    </row>
    <row r="60" spans="1:20" s="137" customFormat="1" ht="52.5" x14ac:dyDescent="0.2">
      <c r="A60" s="170" t="s">
        <v>183</v>
      </c>
      <c r="E60" s="150"/>
      <c r="F60" s="150"/>
      <c r="G60" s="150"/>
      <c r="H60" s="150"/>
    </row>
    <row r="61" spans="1:20" s="137" customFormat="1" ht="30.75" customHeight="1" x14ac:dyDescent="0.2">
      <c r="A61" s="166" t="s">
        <v>170</v>
      </c>
      <c r="E61" s="150"/>
      <c r="F61" s="150"/>
      <c r="G61" s="150"/>
      <c r="H61" s="150"/>
    </row>
    <row r="62" spans="1:20" s="137" customFormat="1" ht="12" x14ac:dyDescent="0.2">
      <c r="A62" s="130"/>
      <c r="E62" s="150"/>
      <c r="F62" s="150"/>
      <c r="G62" s="150"/>
      <c r="H62" s="150"/>
    </row>
    <row r="63" spans="1:20" s="137" customFormat="1" ht="39" customHeight="1" x14ac:dyDescent="0.2">
      <c r="A63" s="131" t="s">
        <v>171</v>
      </c>
      <c r="E63" s="150"/>
      <c r="F63" s="150"/>
      <c r="G63" s="150"/>
      <c r="H63" s="150"/>
    </row>
    <row r="64" spans="1:20" s="137" customFormat="1" ht="12" x14ac:dyDescent="0.2">
      <c r="A64" s="130"/>
      <c r="E64" s="150"/>
      <c r="F64" s="150"/>
      <c r="G64" s="150"/>
      <c r="H64" s="150"/>
    </row>
    <row r="65" spans="1:8" s="137" customFormat="1" ht="21" x14ac:dyDescent="0.2">
      <c r="A65" s="152" t="s">
        <v>172</v>
      </c>
      <c r="E65" s="150"/>
      <c r="F65" s="150"/>
      <c r="G65" s="150"/>
      <c r="H65" s="150"/>
    </row>
    <row r="66" spans="1:8" s="137" customFormat="1" ht="12" x14ac:dyDescent="0.2">
      <c r="A66" s="130"/>
      <c r="E66" s="150"/>
      <c r="F66" s="150"/>
      <c r="G66" s="150"/>
      <c r="H66" s="150"/>
    </row>
    <row r="67" spans="1:8" s="137" customFormat="1" ht="32.25" x14ac:dyDescent="0.2">
      <c r="A67" s="153" t="s">
        <v>173</v>
      </c>
      <c r="E67" s="150"/>
      <c r="F67" s="150"/>
      <c r="G67" s="150"/>
      <c r="H67" s="150"/>
    </row>
    <row r="68" spans="1:8" s="137" customFormat="1" ht="12" x14ac:dyDescent="0.2">
      <c r="A68" s="153"/>
      <c r="E68" s="150"/>
      <c r="F68" s="150"/>
      <c r="G68" s="150"/>
      <c r="H68" s="150"/>
    </row>
    <row r="69" spans="1:8" s="137" customFormat="1" ht="42.75" x14ac:dyDescent="0.2">
      <c r="A69" s="153" t="s">
        <v>167</v>
      </c>
      <c r="E69" s="150"/>
      <c r="F69" s="150"/>
      <c r="G69" s="150"/>
      <c r="H69" s="150"/>
    </row>
    <row r="70" spans="1:8" s="137" customFormat="1" ht="12" x14ac:dyDescent="0.2">
      <c r="A70" s="154"/>
      <c r="E70" s="150"/>
      <c r="F70" s="150"/>
      <c r="G70" s="150"/>
      <c r="H70" s="150"/>
    </row>
    <row r="71" spans="1:8" s="137" customFormat="1" ht="12" x14ac:dyDescent="0.2">
      <c r="A71" s="134" t="s">
        <v>133</v>
      </c>
      <c r="E71" s="150"/>
      <c r="F71" s="150"/>
      <c r="G71" s="150"/>
      <c r="H71" s="150"/>
    </row>
    <row r="72" spans="1:8" s="137" customFormat="1" ht="24" x14ac:dyDescent="0.2">
      <c r="A72" s="135" t="s">
        <v>154</v>
      </c>
      <c r="E72" s="150"/>
      <c r="F72" s="150"/>
      <c r="G72" s="150"/>
      <c r="H72" s="150"/>
    </row>
    <row r="73" spans="1:8" s="137" customFormat="1" ht="24" x14ac:dyDescent="0.2">
      <c r="A73" s="135" t="s">
        <v>155</v>
      </c>
      <c r="E73" s="150"/>
      <c r="F73" s="150"/>
      <c r="G73" s="150"/>
      <c r="H73" s="150"/>
    </row>
  </sheetData>
  <mergeCells count="1">
    <mergeCell ref="A36:H36"/>
  </mergeCells>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AL72"/>
  <sheetViews>
    <sheetView zoomScale="90" zoomScaleNormal="90" workbookViewId="0">
      <pane xSplit="4" topLeftCell="E1" activePane="topRight" state="frozen"/>
      <selection pane="topRight" activeCell="U1" sqref="U1:V1048576"/>
    </sheetView>
  </sheetViews>
  <sheetFormatPr defaultColWidth="8.7109375" defaultRowHeight="12.75" x14ac:dyDescent="0.2"/>
  <cols>
    <col min="1" max="1" width="82.5703125" style="109" customWidth="1"/>
    <col min="2" max="22" width="0" style="109" hidden="1" customWidth="1"/>
    <col min="23" max="16384" width="8.7109375" style="109"/>
  </cols>
  <sheetData>
    <row r="1" spans="1:24" x14ac:dyDescent="0.2">
      <c r="A1" s="68" t="s">
        <v>134</v>
      </c>
    </row>
    <row r="3" spans="1:24" x14ac:dyDescent="0.2">
      <c r="A3" s="164" t="s">
        <v>197</v>
      </c>
    </row>
    <row r="4" spans="1:24" x14ac:dyDescent="0.2">
      <c r="A4" s="164" t="s">
        <v>125</v>
      </c>
    </row>
    <row r="5" spans="1:24" ht="42.6" customHeight="1" x14ac:dyDescent="0.2">
      <c r="A5" s="110" t="s">
        <v>124</v>
      </c>
      <c r="B5" s="117" t="e">
        <f>'C завтраками| Bed and breakfast'!#REF!</f>
        <v>#REF!</v>
      </c>
      <c r="C5" s="117" t="e">
        <f>'C завтраками| Bed and breakfast'!#REF!</f>
        <v>#REF!</v>
      </c>
      <c r="D5" s="117" t="e">
        <f>'C завтраками| Bed and breakfast'!#REF!</f>
        <v>#REF!</v>
      </c>
      <c r="E5" s="117" t="e">
        <f>'C завтраками| Bed and breakfast'!#REF!</f>
        <v>#REF!</v>
      </c>
      <c r="F5" s="117" t="e">
        <f>'C завтраками| Bed and breakfast'!#REF!</f>
        <v>#REF!</v>
      </c>
      <c r="G5" s="117" t="e">
        <f>'C завтраками| Bed and breakfast'!#REF!</f>
        <v>#REF!</v>
      </c>
      <c r="H5" s="117" t="e">
        <f>'C завтраками| Bed and breakfast'!#REF!</f>
        <v>#REF!</v>
      </c>
      <c r="I5" s="117" t="e">
        <f>'C завтраками| Bed and breakfast'!#REF!</f>
        <v>#REF!</v>
      </c>
      <c r="J5" s="117" t="e">
        <f>'C завтраками| Bed and breakfast'!#REF!</f>
        <v>#REF!</v>
      </c>
      <c r="K5" s="117" t="e">
        <f>'C завтраками| Bed and breakfast'!#REF!</f>
        <v>#REF!</v>
      </c>
      <c r="L5" s="117" t="e">
        <f>'C завтраками| Bed and breakfast'!#REF!</f>
        <v>#REF!</v>
      </c>
      <c r="M5" s="117" t="e">
        <f>'C завтраками| Bed and breakfast'!#REF!</f>
        <v>#REF!</v>
      </c>
      <c r="N5" s="117" t="e">
        <f>'C завтраками| Bed and breakfast'!#REF!</f>
        <v>#REF!</v>
      </c>
      <c r="O5" s="117" t="e">
        <f>'C завтраками| Bed and breakfast'!#REF!</f>
        <v>#REF!</v>
      </c>
      <c r="P5" s="117" t="e">
        <f>'C завтраками| Bed and breakfast'!#REF!</f>
        <v>#REF!</v>
      </c>
      <c r="Q5" s="117" t="e">
        <f>'C завтраками| Bed and breakfast'!#REF!</f>
        <v>#REF!</v>
      </c>
      <c r="R5" s="117" t="e">
        <f>'C завтраками| Bed and breakfast'!#REF!</f>
        <v>#REF!</v>
      </c>
      <c r="S5" s="117" t="e">
        <f>'C завтраками| Bed and breakfast'!#REF!</f>
        <v>#REF!</v>
      </c>
      <c r="T5" s="117" t="e">
        <f>'C завтраками| Bed and breakfast'!#REF!</f>
        <v>#REF!</v>
      </c>
      <c r="U5" s="117" t="e">
        <f>'C завтраками| Bed and breakfast'!#REF!</f>
        <v>#REF!</v>
      </c>
      <c r="V5" s="117" t="e">
        <f>'C завтраками| Bed and breakfast'!#REF!</f>
        <v>#REF!</v>
      </c>
      <c r="W5" s="117" t="e">
        <f>'C завтраками| Bed and breakfast'!#REF!</f>
        <v>#REF!</v>
      </c>
      <c r="X5" s="117" t="e">
        <f>'C завтраками| Bed and breakfast'!#REF!</f>
        <v>#REF!</v>
      </c>
    </row>
    <row r="6" spans="1:24" ht="42.6" customHeight="1" x14ac:dyDescent="0.2">
      <c r="A6" s="110"/>
      <c r="B6" s="165"/>
      <c r="C6" s="165"/>
      <c r="D6" s="165"/>
      <c r="E6" s="117" t="e">
        <f>'C завтраками| Bed and breakfast'!#REF!</f>
        <v>#REF!</v>
      </c>
      <c r="F6" s="117" t="e">
        <f>'C завтраками| Bed and breakfast'!#REF!</f>
        <v>#REF!</v>
      </c>
      <c r="G6" s="117" t="e">
        <f>'C завтраками| Bed and breakfast'!#REF!</f>
        <v>#REF!</v>
      </c>
      <c r="H6" s="117" t="e">
        <f>'C завтраками| Bed and breakfast'!#REF!</f>
        <v>#REF!</v>
      </c>
      <c r="I6" s="117" t="e">
        <f>'C завтраками| Bed and breakfast'!#REF!</f>
        <v>#REF!</v>
      </c>
      <c r="J6" s="117" t="e">
        <f>'C завтраками| Bed and breakfast'!#REF!</f>
        <v>#REF!</v>
      </c>
      <c r="K6" s="117" t="e">
        <f>'C завтраками| Bed and breakfast'!#REF!</f>
        <v>#REF!</v>
      </c>
      <c r="L6" s="117" t="e">
        <f>'C завтраками| Bed and breakfast'!#REF!</f>
        <v>#REF!</v>
      </c>
      <c r="M6" s="117" t="e">
        <f>'C завтраками| Bed and breakfast'!#REF!</f>
        <v>#REF!</v>
      </c>
      <c r="N6" s="117" t="e">
        <f>'C завтраками| Bed and breakfast'!#REF!</f>
        <v>#REF!</v>
      </c>
      <c r="O6" s="117" t="e">
        <f>'C завтраками| Bed and breakfast'!#REF!</f>
        <v>#REF!</v>
      </c>
      <c r="P6" s="117" t="e">
        <f>'C завтраками| Bed and breakfast'!#REF!</f>
        <v>#REF!</v>
      </c>
      <c r="Q6" s="117" t="e">
        <f>'C завтраками| Bed and breakfast'!#REF!</f>
        <v>#REF!</v>
      </c>
      <c r="R6" s="117" t="e">
        <f>'C завтраками| Bed and breakfast'!#REF!</f>
        <v>#REF!</v>
      </c>
      <c r="S6" s="117" t="e">
        <f>'C завтраками| Bed and breakfast'!#REF!</f>
        <v>#REF!</v>
      </c>
      <c r="T6" s="117" t="e">
        <f>'C завтраками| Bed and breakfast'!#REF!</f>
        <v>#REF!</v>
      </c>
      <c r="U6" s="117" t="e">
        <f>'C завтраками| Bed and breakfast'!#REF!</f>
        <v>#REF!</v>
      </c>
      <c r="V6" s="117" t="e">
        <f>'C завтраками| Bed and breakfast'!#REF!</f>
        <v>#REF!</v>
      </c>
      <c r="W6" s="117" t="e">
        <f>'C завтраками| Bed and breakfast'!#REF!</f>
        <v>#REF!</v>
      </c>
      <c r="X6" s="117" t="e">
        <f>'C завтраками| Bed and breakfast'!#REF!</f>
        <v>#REF!</v>
      </c>
    </row>
    <row r="7" spans="1:24" x14ac:dyDescent="0.2">
      <c r="A7" s="113" t="s">
        <v>148</v>
      </c>
    </row>
    <row r="8" spans="1:24" x14ac:dyDescent="0.2">
      <c r="A8" s="115">
        <v>1</v>
      </c>
      <c r="B8" s="66" t="e">
        <f>'C завтраками| Bed and breakfast'!#REF!*0.9</f>
        <v>#REF!</v>
      </c>
      <c r="C8" s="66" t="e">
        <f>'C завтраками| Bed and breakfast'!#REF!*0.9</f>
        <v>#REF!</v>
      </c>
      <c r="D8" s="66" t="e">
        <f>'C завтраками| Bed and breakfast'!#REF!*0.9</f>
        <v>#REF!</v>
      </c>
      <c r="E8" s="66" t="e">
        <f>'C завтраками| Bed and breakfast'!#REF!*0.9</f>
        <v>#REF!</v>
      </c>
      <c r="F8" s="66" t="e">
        <f>'C завтраками| Bed and breakfast'!#REF!*0.9</f>
        <v>#REF!</v>
      </c>
      <c r="G8" s="66" t="e">
        <f>'C завтраками| Bed and breakfast'!#REF!*0.9</f>
        <v>#REF!</v>
      </c>
      <c r="H8" s="66" t="e">
        <f>'C завтраками| Bed and breakfast'!#REF!*0.9</f>
        <v>#REF!</v>
      </c>
      <c r="I8" s="66" t="e">
        <f>'C завтраками| Bed and breakfast'!#REF!*0.9</f>
        <v>#REF!</v>
      </c>
      <c r="J8" s="66" t="e">
        <f>'C завтраками| Bed and breakfast'!#REF!*0.9</f>
        <v>#REF!</v>
      </c>
      <c r="K8" s="66" t="e">
        <f>'C завтраками| Bed and breakfast'!#REF!*0.9</f>
        <v>#REF!</v>
      </c>
      <c r="L8" s="66" t="e">
        <f>'C завтраками| Bed and breakfast'!#REF!*0.9</f>
        <v>#REF!</v>
      </c>
      <c r="M8" s="66" t="e">
        <f>'C завтраками| Bed and breakfast'!#REF!*0.9</f>
        <v>#REF!</v>
      </c>
      <c r="N8" s="66" t="e">
        <f>'C завтраками| Bed and breakfast'!#REF!*0.9</f>
        <v>#REF!</v>
      </c>
      <c r="O8" s="66" t="e">
        <f>'C завтраками| Bed and breakfast'!#REF!*0.9</f>
        <v>#REF!</v>
      </c>
      <c r="P8" s="66" t="e">
        <f>'C завтраками| Bed and breakfast'!#REF!*0.9</f>
        <v>#REF!</v>
      </c>
      <c r="Q8" s="66" t="e">
        <f>'C завтраками| Bed and breakfast'!#REF!*0.9</f>
        <v>#REF!</v>
      </c>
      <c r="R8" s="66" t="e">
        <f>'C завтраками| Bed and breakfast'!#REF!*0.9</f>
        <v>#REF!</v>
      </c>
      <c r="S8" s="66" t="e">
        <f>'C завтраками| Bed and breakfast'!#REF!*0.9</f>
        <v>#REF!</v>
      </c>
      <c r="T8" s="66" t="e">
        <f>'C завтраками| Bed and breakfast'!#REF!*0.9</f>
        <v>#REF!</v>
      </c>
      <c r="U8" s="66" t="e">
        <f>'C завтраками| Bed and breakfast'!#REF!*0.9</f>
        <v>#REF!</v>
      </c>
      <c r="V8" s="66" t="e">
        <f>'C завтраками| Bed and breakfast'!#REF!*0.9</f>
        <v>#REF!</v>
      </c>
      <c r="W8" s="66" t="e">
        <f>'C завтраками| Bed and breakfast'!#REF!*0.9</f>
        <v>#REF!</v>
      </c>
      <c r="X8" s="66" t="e">
        <f>'C завтраками| Bed and breakfast'!#REF!*0.9</f>
        <v>#REF!</v>
      </c>
    </row>
    <row r="9" spans="1:24" x14ac:dyDescent="0.2">
      <c r="A9" s="115">
        <v>2</v>
      </c>
      <c r="B9" s="66" t="e">
        <f>'C завтраками| Bed and breakfast'!#REF!*0.9</f>
        <v>#REF!</v>
      </c>
      <c r="C9" s="66" t="e">
        <f>'C завтраками| Bed and breakfast'!#REF!*0.9</f>
        <v>#REF!</v>
      </c>
      <c r="D9" s="66" t="e">
        <f>'C завтраками| Bed and breakfast'!#REF!*0.9</f>
        <v>#REF!</v>
      </c>
      <c r="E9" s="66" t="e">
        <f>'C завтраками| Bed and breakfast'!#REF!*0.9</f>
        <v>#REF!</v>
      </c>
      <c r="F9" s="66" t="e">
        <f>'C завтраками| Bed and breakfast'!#REF!*0.9</f>
        <v>#REF!</v>
      </c>
      <c r="G9" s="66" t="e">
        <f>'C завтраками| Bed and breakfast'!#REF!*0.9</f>
        <v>#REF!</v>
      </c>
      <c r="H9" s="66" t="e">
        <f>'C завтраками| Bed and breakfast'!#REF!*0.9</f>
        <v>#REF!</v>
      </c>
      <c r="I9" s="66" t="e">
        <f>'C завтраками| Bed and breakfast'!#REF!*0.9</f>
        <v>#REF!</v>
      </c>
      <c r="J9" s="66" t="e">
        <f>'C завтраками| Bed and breakfast'!#REF!*0.9</f>
        <v>#REF!</v>
      </c>
      <c r="K9" s="66" t="e">
        <f>'C завтраками| Bed and breakfast'!#REF!*0.9</f>
        <v>#REF!</v>
      </c>
      <c r="L9" s="66" t="e">
        <f>'C завтраками| Bed and breakfast'!#REF!*0.9</f>
        <v>#REF!</v>
      </c>
      <c r="M9" s="66" t="e">
        <f>'C завтраками| Bed and breakfast'!#REF!*0.9</f>
        <v>#REF!</v>
      </c>
      <c r="N9" s="66" t="e">
        <f>'C завтраками| Bed and breakfast'!#REF!*0.9</f>
        <v>#REF!</v>
      </c>
      <c r="O9" s="66" t="e">
        <f>'C завтраками| Bed and breakfast'!#REF!*0.9</f>
        <v>#REF!</v>
      </c>
      <c r="P9" s="66" t="e">
        <f>'C завтраками| Bed and breakfast'!#REF!*0.9</f>
        <v>#REF!</v>
      </c>
      <c r="Q9" s="66" t="e">
        <f>'C завтраками| Bed and breakfast'!#REF!*0.9</f>
        <v>#REF!</v>
      </c>
      <c r="R9" s="66" t="e">
        <f>'C завтраками| Bed and breakfast'!#REF!*0.9</f>
        <v>#REF!</v>
      </c>
      <c r="S9" s="66" t="e">
        <f>'C завтраками| Bed and breakfast'!#REF!*0.9</f>
        <v>#REF!</v>
      </c>
      <c r="T9" s="66" t="e">
        <f>'C завтраками| Bed and breakfast'!#REF!*0.9</f>
        <v>#REF!</v>
      </c>
      <c r="U9" s="66" t="e">
        <f>'C завтраками| Bed and breakfast'!#REF!*0.9</f>
        <v>#REF!</v>
      </c>
      <c r="V9" s="66" t="e">
        <f>'C завтраками| Bed and breakfast'!#REF!*0.9</f>
        <v>#REF!</v>
      </c>
      <c r="W9" s="66" t="e">
        <f>'C завтраками| Bed and breakfast'!#REF!*0.9</f>
        <v>#REF!</v>
      </c>
      <c r="X9" s="66" t="e">
        <f>'C завтраками| Bed and breakfast'!#REF!*0.9</f>
        <v>#REF!</v>
      </c>
    </row>
    <row r="10" spans="1:24" x14ac:dyDescent="0.2">
      <c r="A10" s="115" t="s">
        <v>149</v>
      </c>
      <c r="B10" s="66"/>
      <c r="C10" s="66"/>
      <c r="D10" s="66"/>
      <c r="E10" s="66"/>
      <c r="F10" s="66"/>
      <c r="G10" s="66"/>
      <c r="H10" s="66"/>
      <c r="I10" s="66"/>
      <c r="J10" s="66"/>
      <c r="K10" s="66"/>
      <c r="L10" s="66"/>
      <c r="M10" s="66"/>
      <c r="N10" s="66"/>
      <c r="O10" s="66"/>
      <c r="P10" s="66"/>
      <c r="Q10" s="66"/>
      <c r="R10" s="66"/>
      <c r="S10" s="66"/>
      <c r="T10" s="66"/>
      <c r="U10" s="66"/>
      <c r="V10" s="66"/>
      <c r="W10" s="66"/>
      <c r="X10" s="66"/>
    </row>
    <row r="11" spans="1:24" x14ac:dyDescent="0.2">
      <c r="A11" s="115">
        <v>1</v>
      </c>
      <c r="B11" s="66" t="e">
        <f>'C завтраками| Bed and breakfast'!#REF!*0.9</f>
        <v>#REF!</v>
      </c>
      <c r="C11" s="66" t="e">
        <f>'C завтраками| Bed and breakfast'!#REF!*0.9</f>
        <v>#REF!</v>
      </c>
      <c r="D11" s="66" t="e">
        <f>'C завтраками| Bed and breakfast'!#REF!*0.9</f>
        <v>#REF!</v>
      </c>
      <c r="E11" s="66" t="e">
        <f>'C завтраками| Bed and breakfast'!#REF!*0.9</f>
        <v>#REF!</v>
      </c>
      <c r="F11" s="66" t="e">
        <f>'C завтраками| Bed and breakfast'!#REF!*0.9</f>
        <v>#REF!</v>
      </c>
      <c r="G11" s="66" t="e">
        <f>'C завтраками| Bed and breakfast'!#REF!*0.9</f>
        <v>#REF!</v>
      </c>
      <c r="H11" s="66" t="e">
        <f>'C завтраками| Bed and breakfast'!#REF!*0.9</f>
        <v>#REF!</v>
      </c>
      <c r="I11" s="66" t="e">
        <f>'C завтраками| Bed and breakfast'!#REF!*0.9</f>
        <v>#REF!</v>
      </c>
      <c r="J11" s="66" t="e">
        <f>'C завтраками| Bed and breakfast'!#REF!*0.9</f>
        <v>#REF!</v>
      </c>
      <c r="K11" s="66" t="e">
        <f>'C завтраками| Bed and breakfast'!#REF!*0.9</f>
        <v>#REF!</v>
      </c>
      <c r="L11" s="66" t="e">
        <f>'C завтраками| Bed and breakfast'!#REF!*0.9</f>
        <v>#REF!</v>
      </c>
      <c r="M11" s="66" t="e">
        <f>'C завтраками| Bed and breakfast'!#REF!*0.9</f>
        <v>#REF!</v>
      </c>
      <c r="N11" s="66" t="e">
        <f>'C завтраками| Bed and breakfast'!#REF!*0.9</f>
        <v>#REF!</v>
      </c>
      <c r="O11" s="66" t="e">
        <f>'C завтраками| Bed and breakfast'!#REF!*0.9</f>
        <v>#REF!</v>
      </c>
      <c r="P11" s="66" t="e">
        <f>'C завтраками| Bed and breakfast'!#REF!*0.9</f>
        <v>#REF!</v>
      </c>
      <c r="Q11" s="66" t="e">
        <f>'C завтраками| Bed and breakfast'!#REF!*0.9</f>
        <v>#REF!</v>
      </c>
      <c r="R11" s="66" t="e">
        <f>'C завтраками| Bed and breakfast'!#REF!*0.9</f>
        <v>#REF!</v>
      </c>
      <c r="S11" s="66" t="e">
        <f>'C завтраками| Bed and breakfast'!#REF!*0.9</f>
        <v>#REF!</v>
      </c>
      <c r="T11" s="66" t="e">
        <f>'C завтраками| Bed and breakfast'!#REF!*0.9</f>
        <v>#REF!</v>
      </c>
      <c r="U11" s="66" t="e">
        <f>'C завтраками| Bed and breakfast'!#REF!*0.9</f>
        <v>#REF!</v>
      </c>
      <c r="V11" s="66" t="e">
        <f>'C завтраками| Bed and breakfast'!#REF!*0.9</f>
        <v>#REF!</v>
      </c>
      <c r="W11" s="66" t="e">
        <f>'C завтраками| Bed and breakfast'!#REF!*0.9</f>
        <v>#REF!</v>
      </c>
      <c r="X11" s="66" t="e">
        <f>'C завтраками| Bed and breakfast'!#REF!*0.9</f>
        <v>#REF!</v>
      </c>
    </row>
    <row r="12" spans="1:24" x14ac:dyDescent="0.2">
      <c r="A12" s="115">
        <v>2</v>
      </c>
      <c r="B12" s="66" t="e">
        <f>'C завтраками| Bed and breakfast'!#REF!*0.9</f>
        <v>#REF!</v>
      </c>
      <c r="C12" s="66" t="e">
        <f>'C завтраками| Bed and breakfast'!#REF!*0.9</f>
        <v>#REF!</v>
      </c>
      <c r="D12" s="66" t="e">
        <f>'C завтраками| Bed and breakfast'!#REF!*0.9</f>
        <v>#REF!</v>
      </c>
      <c r="E12" s="66" t="e">
        <f>'C завтраками| Bed and breakfast'!#REF!*0.9</f>
        <v>#REF!</v>
      </c>
      <c r="F12" s="66" t="e">
        <f>'C завтраками| Bed and breakfast'!#REF!*0.9</f>
        <v>#REF!</v>
      </c>
      <c r="G12" s="66" t="e">
        <f>'C завтраками| Bed and breakfast'!#REF!*0.9</f>
        <v>#REF!</v>
      </c>
      <c r="H12" s="66" t="e">
        <f>'C завтраками| Bed and breakfast'!#REF!*0.9</f>
        <v>#REF!</v>
      </c>
      <c r="I12" s="66" t="e">
        <f>'C завтраками| Bed and breakfast'!#REF!*0.9</f>
        <v>#REF!</v>
      </c>
      <c r="J12" s="66" t="e">
        <f>'C завтраками| Bed and breakfast'!#REF!*0.9</f>
        <v>#REF!</v>
      </c>
      <c r="K12" s="66" t="e">
        <f>'C завтраками| Bed and breakfast'!#REF!*0.9</f>
        <v>#REF!</v>
      </c>
      <c r="L12" s="66" t="e">
        <f>'C завтраками| Bed and breakfast'!#REF!*0.9</f>
        <v>#REF!</v>
      </c>
      <c r="M12" s="66" t="e">
        <f>'C завтраками| Bed and breakfast'!#REF!*0.9</f>
        <v>#REF!</v>
      </c>
      <c r="N12" s="66" t="e">
        <f>'C завтраками| Bed and breakfast'!#REF!*0.9</f>
        <v>#REF!</v>
      </c>
      <c r="O12" s="66" t="e">
        <f>'C завтраками| Bed and breakfast'!#REF!*0.9</f>
        <v>#REF!</v>
      </c>
      <c r="P12" s="66" t="e">
        <f>'C завтраками| Bed and breakfast'!#REF!*0.9</f>
        <v>#REF!</v>
      </c>
      <c r="Q12" s="66" t="e">
        <f>'C завтраками| Bed and breakfast'!#REF!*0.9</f>
        <v>#REF!</v>
      </c>
      <c r="R12" s="66" t="e">
        <f>'C завтраками| Bed and breakfast'!#REF!*0.9</f>
        <v>#REF!</v>
      </c>
      <c r="S12" s="66" t="e">
        <f>'C завтраками| Bed and breakfast'!#REF!*0.9</f>
        <v>#REF!</v>
      </c>
      <c r="T12" s="66" t="e">
        <f>'C завтраками| Bed and breakfast'!#REF!*0.9</f>
        <v>#REF!</v>
      </c>
      <c r="U12" s="66" t="e">
        <f>'C завтраками| Bed and breakfast'!#REF!*0.9</f>
        <v>#REF!</v>
      </c>
      <c r="V12" s="66" t="e">
        <f>'C завтраками| Bed and breakfast'!#REF!*0.9</f>
        <v>#REF!</v>
      </c>
      <c r="W12" s="66" t="e">
        <f>'C завтраками| Bed and breakfast'!#REF!*0.9</f>
        <v>#REF!</v>
      </c>
      <c r="X12" s="66" t="e">
        <f>'C завтраками| Bed and breakfast'!#REF!*0.9</f>
        <v>#REF!</v>
      </c>
    </row>
    <row r="13" spans="1:24" x14ac:dyDescent="0.2">
      <c r="A13" s="115" t="s">
        <v>135</v>
      </c>
      <c r="B13" s="66"/>
      <c r="C13" s="66"/>
      <c r="D13" s="66"/>
      <c r="E13" s="66"/>
      <c r="F13" s="66"/>
      <c r="G13" s="66"/>
      <c r="H13" s="66"/>
      <c r="I13" s="66"/>
      <c r="J13" s="66"/>
      <c r="K13" s="66"/>
      <c r="L13" s="66"/>
      <c r="M13" s="66"/>
      <c r="N13" s="66"/>
      <c r="O13" s="66"/>
      <c r="P13" s="66"/>
      <c r="Q13" s="66"/>
      <c r="R13" s="66"/>
      <c r="S13" s="66"/>
      <c r="T13" s="66"/>
      <c r="U13" s="66"/>
      <c r="V13" s="66"/>
      <c r="W13" s="66"/>
      <c r="X13" s="66"/>
    </row>
    <row r="14" spans="1:24" x14ac:dyDescent="0.2">
      <c r="A14" s="115">
        <v>1</v>
      </c>
      <c r="B14" s="66" t="e">
        <f>'C завтраками| Bed and breakfast'!#REF!*0.9</f>
        <v>#REF!</v>
      </c>
      <c r="C14" s="66" t="e">
        <f>'C завтраками| Bed and breakfast'!#REF!*0.9</f>
        <v>#REF!</v>
      </c>
      <c r="D14" s="66" t="e">
        <f>'C завтраками| Bed and breakfast'!#REF!*0.9</f>
        <v>#REF!</v>
      </c>
      <c r="E14" s="66" t="e">
        <f>'C завтраками| Bed and breakfast'!#REF!*0.9</f>
        <v>#REF!</v>
      </c>
      <c r="F14" s="66" t="e">
        <f>'C завтраками| Bed and breakfast'!#REF!*0.9</f>
        <v>#REF!</v>
      </c>
      <c r="G14" s="66" t="e">
        <f>'C завтраками| Bed and breakfast'!#REF!*0.9</f>
        <v>#REF!</v>
      </c>
      <c r="H14" s="66" t="e">
        <f>'C завтраками| Bed and breakfast'!#REF!*0.9</f>
        <v>#REF!</v>
      </c>
      <c r="I14" s="66" t="e">
        <f>'C завтраками| Bed and breakfast'!#REF!*0.9</f>
        <v>#REF!</v>
      </c>
      <c r="J14" s="66" t="e">
        <f>'C завтраками| Bed and breakfast'!#REF!*0.9</f>
        <v>#REF!</v>
      </c>
      <c r="K14" s="66" t="e">
        <f>'C завтраками| Bed and breakfast'!#REF!*0.9</f>
        <v>#REF!</v>
      </c>
      <c r="L14" s="66" t="e">
        <f>'C завтраками| Bed and breakfast'!#REF!*0.9</f>
        <v>#REF!</v>
      </c>
      <c r="M14" s="66" t="e">
        <f>'C завтраками| Bed and breakfast'!#REF!*0.9</f>
        <v>#REF!</v>
      </c>
      <c r="N14" s="66" t="e">
        <f>'C завтраками| Bed and breakfast'!#REF!*0.9</f>
        <v>#REF!</v>
      </c>
      <c r="O14" s="66" t="e">
        <f>'C завтраками| Bed and breakfast'!#REF!*0.9</f>
        <v>#REF!</v>
      </c>
      <c r="P14" s="66" t="e">
        <f>'C завтраками| Bed and breakfast'!#REF!*0.9</f>
        <v>#REF!</v>
      </c>
      <c r="Q14" s="66" t="e">
        <f>'C завтраками| Bed and breakfast'!#REF!*0.9</f>
        <v>#REF!</v>
      </c>
      <c r="R14" s="66" t="e">
        <f>'C завтраками| Bed and breakfast'!#REF!*0.9</f>
        <v>#REF!</v>
      </c>
      <c r="S14" s="66" t="e">
        <f>'C завтраками| Bed and breakfast'!#REF!*0.9</f>
        <v>#REF!</v>
      </c>
      <c r="T14" s="66" t="e">
        <f>'C завтраками| Bed and breakfast'!#REF!*0.9</f>
        <v>#REF!</v>
      </c>
      <c r="U14" s="66" t="e">
        <f>'C завтраками| Bed and breakfast'!#REF!*0.9</f>
        <v>#REF!</v>
      </c>
      <c r="V14" s="66" t="e">
        <f>'C завтраками| Bed and breakfast'!#REF!*0.9</f>
        <v>#REF!</v>
      </c>
      <c r="W14" s="66" t="e">
        <f>'C завтраками| Bed and breakfast'!#REF!*0.9</f>
        <v>#REF!</v>
      </c>
      <c r="X14" s="66" t="e">
        <f>'C завтраками| Bed and breakfast'!#REF!*0.9</f>
        <v>#REF!</v>
      </c>
    </row>
    <row r="15" spans="1:24" x14ac:dyDescent="0.2">
      <c r="A15" s="115">
        <v>2</v>
      </c>
      <c r="B15" s="66" t="e">
        <f>'C завтраками| Bed and breakfast'!#REF!*0.9</f>
        <v>#REF!</v>
      </c>
      <c r="C15" s="66" t="e">
        <f>'C завтраками| Bed and breakfast'!#REF!*0.9</f>
        <v>#REF!</v>
      </c>
      <c r="D15" s="66" t="e">
        <f>'C завтраками| Bed and breakfast'!#REF!*0.9</f>
        <v>#REF!</v>
      </c>
      <c r="E15" s="66" t="e">
        <f>'C завтраками| Bed and breakfast'!#REF!*0.9</f>
        <v>#REF!</v>
      </c>
      <c r="F15" s="66" t="e">
        <f>'C завтраками| Bed and breakfast'!#REF!*0.9</f>
        <v>#REF!</v>
      </c>
      <c r="G15" s="66" t="e">
        <f>'C завтраками| Bed and breakfast'!#REF!*0.9</f>
        <v>#REF!</v>
      </c>
      <c r="H15" s="66" t="e">
        <f>'C завтраками| Bed and breakfast'!#REF!*0.9</f>
        <v>#REF!</v>
      </c>
      <c r="I15" s="66" t="e">
        <f>'C завтраками| Bed and breakfast'!#REF!*0.9</f>
        <v>#REF!</v>
      </c>
      <c r="J15" s="66" t="e">
        <f>'C завтраками| Bed and breakfast'!#REF!*0.9</f>
        <v>#REF!</v>
      </c>
      <c r="K15" s="66" t="e">
        <f>'C завтраками| Bed and breakfast'!#REF!*0.9</f>
        <v>#REF!</v>
      </c>
      <c r="L15" s="66" t="e">
        <f>'C завтраками| Bed and breakfast'!#REF!*0.9</f>
        <v>#REF!</v>
      </c>
      <c r="M15" s="66" t="e">
        <f>'C завтраками| Bed and breakfast'!#REF!*0.9</f>
        <v>#REF!</v>
      </c>
      <c r="N15" s="66" t="e">
        <f>'C завтраками| Bed and breakfast'!#REF!*0.9</f>
        <v>#REF!</v>
      </c>
      <c r="O15" s="66" t="e">
        <f>'C завтраками| Bed and breakfast'!#REF!*0.9</f>
        <v>#REF!</v>
      </c>
      <c r="P15" s="66" t="e">
        <f>'C завтраками| Bed and breakfast'!#REF!*0.9</f>
        <v>#REF!</v>
      </c>
      <c r="Q15" s="66" t="e">
        <f>'C завтраками| Bed and breakfast'!#REF!*0.9</f>
        <v>#REF!</v>
      </c>
      <c r="R15" s="66" t="e">
        <f>'C завтраками| Bed and breakfast'!#REF!*0.9</f>
        <v>#REF!</v>
      </c>
      <c r="S15" s="66" t="e">
        <f>'C завтраками| Bed and breakfast'!#REF!*0.9</f>
        <v>#REF!</v>
      </c>
      <c r="T15" s="66" t="e">
        <f>'C завтраками| Bed and breakfast'!#REF!*0.9</f>
        <v>#REF!</v>
      </c>
      <c r="U15" s="66" t="e">
        <f>'C завтраками| Bed and breakfast'!#REF!*0.9</f>
        <v>#REF!</v>
      </c>
      <c r="V15" s="66" t="e">
        <f>'C завтраками| Bed and breakfast'!#REF!*0.9</f>
        <v>#REF!</v>
      </c>
      <c r="W15" s="66" t="e">
        <f>'C завтраками| Bed and breakfast'!#REF!*0.9</f>
        <v>#REF!</v>
      </c>
      <c r="X15" s="66" t="e">
        <f>'C завтраками| Bed and breakfast'!#REF!*0.9</f>
        <v>#REF!</v>
      </c>
    </row>
    <row r="16" spans="1:24" x14ac:dyDescent="0.2">
      <c r="A16" s="114" t="s">
        <v>137</v>
      </c>
      <c r="B16" s="66"/>
      <c r="C16" s="66"/>
      <c r="D16" s="66"/>
      <c r="E16" s="66"/>
      <c r="F16" s="66"/>
      <c r="G16" s="66"/>
      <c r="H16" s="66"/>
      <c r="I16" s="66"/>
      <c r="J16" s="66"/>
      <c r="K16" s="66"/>
      <c r="L16" s="66"/>
      <c r="M16" s="66"/>
      <c r="N16" s="66"/>
      <c r="O16" s="66"/>
      <c r="P16" s="66"/>
      <c r="Q16" s="66"/>
      <c r="R16" s="66"/>
      <c r="S16" s="66"/>
      <c r="T16" s="66"/>
      <c r="U16" s="66"/>
      <c r="V16" s="66"/>
      <c r="W16" s="66"/>
      <c r="X16" s="66"/>
    </row>
    <row r="17" spans="1:24" x14ac:dyDescent="0.2">
      <c r="A17" s="115">
        <v>1</v>
      </c>
      <c r="B17" s="66" t="e">
        <f>'C завтраками| Bed and breakfast'!#REF!*0.9</f>
        <v>#REF!</v>
      </c>
      <c r="C17" s="66" t="e">
        <f>'C завтраками| Bed and breakfast'!#REF!*0.9</f>
        <v>#REF!</v>
      </c>
      <c r="D17" s="66" t="e">
        <f>'C завтраками| Bed and breakfast'!#REF!*0.9</f>
        <v>#REF!</v>
      </c>
      <c r="E17" s="66" t="e">
        <f>'C завтраками| Bed and breakfast'!#REF!*0.9</f>
        <v>#REF!</v>
      </c>
      <c r="F17" s="66" t="e">
        <f>'C завтраками| Bed and breakfast'!#REF!*0.9</f>
        <v>#REF!</v>
      </c>
      <c r="G17" s="66" t="e">
        <f>'C завтраками| Bed and breakfast'!#REF!*0.9</f>
        <v>#REF!</v>
      </c>
      <c r="H17" s="66" t="e">
        <f>'C завтраками| Bed and breakfast'!#REF!*0.9</f>
        <v>#REF!</v>
      </c>
      <c r="I17" s="66" t="e">
        <f>'C завтраками| Bed and breakfast'!#REF!*0.9</f>
        <v>#REF!</v>
      </c>
      <c r="J17" s="66" t="e">
        <f>'C завтраками| Bed and breakfast'!#REF!*0.9</f>
        <v>#REF!</v>
      </c>
      <c r="K17" s="66" t="e">
        <f>'C завтраками| Bed and breakfast'!#REF!*0.9</f>
        <v>#REF!</v>
      </c>
      <c r="L17" s="66" t="e">
        <f>'C завтраками| Bed and breakfast'!#REF!*0.9</f>
        <v>#REF!</v>
      </c>
      <c r="M17" s="66" t="e">
        <f>'C завтраками| Bed and breakfast'!#REF!*0.9</f>
        <v>#REF!</v>
      </c>
      <c r="N17" s="66" t="e">
        <f>'C завтраками| Bed and breakfast'!#REF!*0.9</f>
        <v>#REF!</v>
      </c>
      <c r="O17" s="66" t="e">
        <f>'C завтраками| Bed and breakfast'!#REF!*0.9</f>
        <v>#REF!</v>
      </c>
      <c r="P17" s="66" t="e">
        <f>'C завтраками| Bed and breakfast'!#REF!*0.9</f>
        <v>#REF!</v>
      </c>
      <c r="Q17" s="66" t="e">
        <f>'C завтраками| Bed and breakfast'!#REF!*0.9</f>
        <v>#REF!</v>
      </c>
      <c r="R17" s="66" t="e">
        <f>'C завтраками| Bed and breakfast'!#REF!*0.9</f>
        <v>#REF!</v>
      </c>
      <c r="S17" s="66" t="e">
        <f>'C завтраками| Bed and breakfast'!#REF!*0.9</f>
        <v>#REF!</v>
      </c>
      <c r="T17" s="66" t="e">
        <f>'C завтраками| Bed and breakfast'!#REF!*0.9</f>
        <v>#REF!</v>
      </c>
      <c r="U17" s="66" t="e">
        <f>'C завтраками| Bed and breakfast'!#REF!*0.9</f>
        <v>#REF!</v>
      </c>
      <c r="V17" s="66" t="e">
        <f>'C завтраками| Bed and breakfast'!#REF!*0.9</f>
        <v>#REF!</v>
      </c>
      <c r="W17" s="66" t="e">
        <f>'C завтраками| Bed and breakfast'!#REF!*0.9</f>
        <v>#REF!</v>
      </c>
      <c r="X17" s="66" t="e">
        <f>'C завтраками| Bed and breakfast'!#REF!*0.9</f>
        <v>#REF!</v>
      </c>
    </row>
    <row r="18" spans="1:24" x14ac:dyDescent="0.2">
      <c r="A18" s="115">
        <v>2</v>
      </c>
      <c r="B18" s="66" t="e">
        <f>'C завтраками| Bed and breakfast'!#REF!*0.9</f>
        <v>#REF!</v>
      </c>
      <c r="C18" s="66" t="e">
        <f>'C завтраками| Bed and breakfast'!#REF!*0.9</f>
        <v>#REF!</v>
      </c>
      <c r="D18" s="66" t="e">
        <f>'C завтраками| Bed and breakfast'!#REF!*0.9</f>
        <v>#REF!</v>
      </c>
      <c r="E18" s="66" t="e">
        <f>'C завтраками| Bed and breakfast'!#REF!*0.9</f>
        <v>#REF!</v>
      </c>
      <c r="F18" s="66" t="e">
        <f>'C завтраками| Bed and breakfast'!#REF!*0.9</f>
        <v>#REF!</v>
      </c>
      <c r="G18" s="66" t="e">
        <f>'C завтраками| Bed and breakfast'!#REF!*0.9</f>
        <v>#REF!</v>
      </c>
      <c r="H18" s="66" t="e">
        <f>'C завтраками| Bed and breakfast'!#REF!*0.9</f>
        <v>#REF!</v>
      </c>
      <c r="I18" s="66" t="e">
        <f>'C завтраками| Bed and breakfast'!#REF!*0.9</f>
        <v>#REF!</v>
      </c>
      <c r="J18" s="66" t="e">
        <f>'C завтраками| Bed and breakfast'!#REF!*0.9</f>
        <v>#REF!</v>
      </c>
      <c r="K18" s="66" t="e">
        <f>'C завтраками| Bed and breakfast'!#REF!*0.9</f>
        <v>#REF!</v>
      </c>
      <c r="L18" s="66" t="e">
        <f>'C завтраками| Bed and breakfast'!#REF!*0.9</f>
        <v>#REF!</v>
      </c>
      <c r="M18" s="66" t="e">
        <f>'C завтраками| Bed and breakfast'!#REF!*0.9</f>
        <v>#REF!</v>
      </c>
      <c r="N18" s="66" t="e">
        <f>'C завтраками| Bed and breakfast'!#REF!*0.9</f>
        <v>#REF!</v>
      </c>
      <c r="O18" s="66" t="e">
        <f>'C завтраками| Bed and breakfast'!#REF!*0.9</f>
        <v>#REF!</v>
      </c>
      <c r="P18" s="66" t="e">
        <f>'C завтраками| Bed and breakfast'!#REF!*0.9</f>
        <v>#REF!</v>
      </c>
      <c r="Q18" s="66" t="e">
        <f>'C завтраками| Bed and breakfast'!#REF!*0.9</f>
        <v>#REF!</v>
      </c>
      <c r="R18" s="66" t="e">
        <f>'C завтраками| Bed and breakfast'!#REF!*0.9</f>
        <v>#REF!</v>
      </c>
      <c r="S18" s="66" t="e">
        <f>'C завтраками| Bed and breakfast'!#REF!*0.9</f>
        <v>#REF!</v>
      </c>
      <c r="T18" s="66" t="e">
        <f>'C завтраками| Bed and breakfast'!#REF!*0.9</f>
        <v>#REF!</v>
      </c>
      <c r="U18" s="66" t="e">
        <f>'C завтраками| Bed and breakfast'!#REF!*0.9</f>
        <v>#REF!</v>
      </c>
      <c r="V18" s="66" t="e">
        <f>'C завтраками| Bed and breakfast'!#REF!*0.9</f>
        <v>#REF!</v>
      </c>
      <c r="W18" s="66" t="e">
        <f>'C завтраками| Bed and breakfast'!#REF!*0.9</f>
        <v>#REF!</v>
      </c>
      <c r="X18" s="66" t="e">
        <f>'C завтраками| Bed and breakfast'!#REF!*0.9</f>
        <v>#REF!</v>
      </c>
    </row>
    <row r="19" spans="1:24" x14ac:dyDescent="0.2">
      <c r="A19" s="86"/>
    </row>
    <row r="20" spans="1:24" ht="21.75" customHeight="1" x14ac:dyDescent="0.2">
      <c r="A20" s="164" t="s">
        <v>163</v>
      </c>
    </row>
    <row r="21" spans="1:24" ht="33.75" customHeight="1" x14ac:dyDescent="0.2">
      <c r="A21" s="86"/>
      <c r="B21" s="117" t="e">
        <f t="shared" ref="B21:E22" si="0">B5</f>
        <v>#REF!</v>
      </c>
      <c r="C21" s="117" t="e">
        <f t="shared" si="0"/>
        <v>#REF!</v>
      </c>
      <c r="D21" s="117" t="e">
        <f t="shared" si="0"/>
        <v>#REF!</v>
      </c>
      <c r="E21" s="117" t="e">
        <f t="shared" si="0"/>
        <v>#REF!</v>
      </c>
      <c r="F21" s="117" t="e">
        <f t="shared" ref="F21:J22" si="1">F5</f>
        <v>#REF!</v>
      </c>
      <c r="G21" s="117" t="e">
        <f t="shared" si="1"/>
        <v>#REF!</v>
      </c>
      <c r="H21" s="123" t="e">
        <f t="shared" si="1"/>
        <v>#REF!</v>
      </c>
      <c r="I21" s="123" t="e">
        <f t="shared" si="1"/>
        <v>#REF!</v>
      </c>
      <c r="J21" s="123" t="e">
        <f t="shared" si="1"/>
        <v>#REF!</v>
      </c>
      <c r="K21" s="123" t="e">
        <f t="shared" ref="K21:P21" si="2">K5</f>
        <v>#REF!</v>
      </c>
      <c r="L21" s="123" t="e">
        <f t="shared" si="2"/>
        <v>#REF!</v>
      </c>
      <c r="M21" s="123" t="e">
        <f t="shared" si="2"/>
        <v>#REF!</v>
      </c>
      <c r="N21" s="123" t="e">
        <f t="shared" si="2"/>
        <v>#REF!</v>
      </c>
      <c r="O21" s="123" t="e">
        <f t="shared" si="2"/>
        <v>#REF!</v>
      </c>
      <c r="P21" s="123" t="e">
        <f t="shared" si="2"/>
        <v>#REF!</v>
      </c>
      <c r="Q21" s="123" t="e">
        <f t="shared" ref="Q21:R21" si="3">Q5</f>
        <v>#REF!</v>
      </c>
      <c r="R21" s="89" t="e">
        <f t="shared" si="3"/>
        <v>#REF!</v>
      </c>
      <c r="S21" s="89" t="e">
        <f t="shared" ref="S21:X21" si="4">S5</f>
        <v>#REF!</v>
      </c>
      <c r="T21" s="89" t="e">
        <f t="shared" si="4"/>
        <v>#REF!</v>
      </c>
      <c r="U21" s="123" t="e">
        <f t="shared" si="4"/>
        <v>#REF!</v>
      </c>
      <c r="V21" s="123" t="e">
        <f t="shared" si="4"/>
        <v>#REF!</v>
      </c>
      <c r="W21" s="123" t="e">
        <f t="shared" si="4"/>
        <v>#REF!</v>
      </c>
      <c r="X21" s="123" t="e">
        <f t="shared" si="4"/>
        <v>#REF!</v>
      </c>
    </row>
    <row r="22" spans="1:24" x14ac:dyDescent="0.2">
      <c r="A22" s="112" t="s">
        <v>124</v>
      </c>
      <c r="B22" s="118"/>
      <c r="C22" s="118"/>
      <c r="D22" s="118"/>
      <c r="E22" s="117" t="e">
        <f t="shared" si="0"/>
        <v>#REF!</v>
      </c>
      <c r="F22" s="117" t="e">
        <f t="shared" si="1"/>
        <v>#REF!</v>
      </c>
      <c r="G22" s="117" t="e">
        <f t="shared" si="1"/>
        <v>#REF!</v>
      </c>
      <c r="H22" s="123" t="e">
        <f t="shared" si="1"/>
        <v>#REF!</v>
      </c>
      <c r="I22" s="123" t="e">
        <f t="shared" si="1"/>
        <v>#REF!</v>
      </c>
      <c r="J22" s="123" t="e">
        <f t="shared" si="1"/>
        <v>#REF!</v>
      </c>
      <c r="K22" s="123" t="e">
        <f t="shared" ref="K22:P22" si="5">K6</f>
        <v>#REF!</v>
      </c>
      <c r="L22" s="123" t="e">
        <f t="shared" si="5"/>
        <v>#REF!</v>
      </c>
      <c r="M22" s="123" t="e">
        <f t="shared" si="5"/>
        <v>#REF!</v>
      </c>
      <c r="N22" s="123" t="e">
        <f t="shared" si="5"/>
        <v>#REF!</v>
      </c>
      <c r="O22" s="123" t="e">
        <f t="shared" si="5"/>
        <v>#REF!</v>
      </c>
      <c r="P22" s="123" t="e">
        <f t="shared" si="5"/>
        <v>#REF!</v>
      </c>
      <c r="Q22" s="123" t="e">
        <f t="shared" ref="Q22:R22" si="6">Q6</f>
        <v>#REF!</v>
      </c>
      <c r="R22" s="89" t="e">
        <f t="shared" si="6"/>
        <v>#REF!</v>
      </c>
      <c r="S22" s="89" t="e">
        <f t="shared" ref="S22:X22" si="7">S6</f>
        <v>#REF!</v>
      </c>
      <c r="T22" s="89" t="e">
        <f t="shared" si="7"/>
        <v>#REF!</v>
      </c>
      <c r="U22" s="123" t="e">
        <f t="shared" si="7"/>
        <v>#REF!</v>
      </c>
      <c r="V22" s="123" t="e">
        <f t="shared" si="7"/>
        <v>#REF!</v>
      </c>
      <c r="W22" s="123" t="e">
        <f t="shared" si="7"/>
        <v>#REF!</v>
      </c>
      <c r="X22" s="123" t="e">
        <f t="shared" si="7"/>
        <v>#REF!</v>
      </c>
    </row>
    <row r="23" spans="1:24" x14ac:dyDescent="0.2">
      <c r="A23" s="113" t="s">
        <v>148</v>
      </c>
      <c r="B23" s="118"/>
      <c r="C23" s="118"/>
      <c r="D23" s="118"/>
      <c r="E23" s="118"/>
      <c r="F23" s="118"/>
      <c r="G23" s="118"/>
      <c r="H23" s="118"/>
      <c r="I23" s="118"/>
      <c r="J23" s="118"/>
      <c r="K23" s="118"/>
      <c r="L23" s="118"/>
      <c r="M23" s="118"/>
      <c r="N23" s="118"/>
      <c r="O23" s="118"/>
      <c r="P23" s="118"/>
      <c r="Q23" s="118"/>
      <c r="R23" s="118"/>
      <c r="S23" s="118"/>
      <c r="T23" s="118"/>
      <c r="U23" s="118"/>
      <c r="V23" s="118"/>
      <c r="W23" s="118"/>
      <c r="X23" s="118"/>
    </row>
    <row r="24" spans="1:24" x14ac:dyDescent="0.2">
      <c r="A24" s="115">
        <v>1</v>
      </c>
      <c r="B24" s="119" t="e">
        <f t="shared" ref="B24:D25" si="8">B8*0.87</f>
        <v>#REF!</v>
      </c>
      <c r="C24" s="119" t="e">
        <f t="shared" si="8"/>
        <v>#REF!</v>
      </c>
      <c r="D24" s="119" t="e">
        <f t="shared" si="8"/>
        <v>#REF!</v>
      </c>
      <c r="E24" s="119" t="e">
        <f t="shared" ref="E24:J24" si="9">ROUNDUP(E8*0.87,)</f>
        <v>#REF!</v>
      </c>
      <c r="F24" s="119" t="e">
        <f t="shared" si="9"/>
        <v>#REF!</v>
      </c>
      <c r="G24" s="119" t="e">
        <f t="shared" si="9"/>
        <v>#REF!</v>
      </c>
      <c r="H24" s="119" t="e">
        <f t="shared" si="9"/>
        <v>#REF!</v>
      </c>
      <c r="I24" s="119" t="e">
        <f t="shared" si="9"/>
        <v>#REF!</v>
      </c>
      <c r="J24" s="119" t="e">
        <f t="shared" si="9"/>
        <v>#REF!</v>
      </c>
      <c r="K24" s="119" t="e">
        <f t="shared" ref="K24:P24" si="10">ROUNDUP(K8*0.87,)</f>
        <v>#REF!</v>
      </c>
      <c r="L24" s="119" t="e">
        <f t="shared" si="10"/>
        <v>#REF!</v>
      </c>
      <c r="M24" s="119" t="e">
        <f t="shared" si="10"/>
        <v>#REF!</v>
      </c>
      <c r="N24" s="119" t="e">
        <f t="shared" si="10"/>
        <v>#REF!</v>
      </c>
      <c r="O24" s="119" t="e">
        <f t="shared" si="10"/>
        <v>#REF!</v>
      </c>
      <c r="P24" s="119" t="e">
        <f t="shared" si="10"/>
        <v>#REF!</v>
      </c>
      <c r="Q24" s="119" t="e">
        <f t="shared" ref="Q24:R24" si="11">ROUNDUP(Q8*0.87,)</f>
        <v>#REF!</v>
      </c>
      <c r="R24" s="119" t="e">
        <f t="shared" si="11"/>
        <v>#REF!</v>
      </c>
      <c r="S24" s="119" t="e">
        <f t="shared" ref="S24:X24" si="12">ROUNDUP(S8*0.87,)</f>
        <v>#REF!</v>
      </c>
      <c r="T24" s="119" t="e">
        <f t="shared" si="12"/>
        <v>#REF!</v>
      </c>
      <c r="U24" s="119" t="e">
        <f t="shared" si="12"/>
        <v>#REF!</v>
      </c>
      <c r="V24" s="119" t="e">
        <f t="shared" si="12"/>
        <v>#REF!</v>
      </c>
      <c r="W24" s="119" t="e">
        <f t="shared" si="12"/>
        <v>#REF!</v>
      </c>
      <c r="X24" s="119" t="e">
        <f t="shared" si="12"/>
        <v>#REF!</v>
      </c>
    </row>
    <row r="25" spans="1:24" x14ac:dyDescent="0.2">
      <c r="A25" s="115">
        <v>2</v>
      </c>
      <c r="B25" s="119" t="e">
        <f t="shared" si="8"/>
        <v>#REF!</v>
      </c>
      <c r="C25" s="119" t="e">
        <f t="shared" si="8"/>
        <v>#REF!</v>
      </c>
      <c r="D25" s="119" t="e">
        <f t="shared" si="8"/>
        <v>#REF!</v>
      </c>
      <c r="E25" s="119" t="e">
        <f t="shared" ref="E25:E34" si="13">ROUNDUP(E9*0.87,)</f>
        <v>#REF!</v>
      </c>
      <c r="F25" s="119" t="e">
        <f>ROUNDUP(F9*0.87,)</f>
        <v>#REF!</v>
      </c>
      <c r="G25" s="119" t="e">
        <f>ROUNDUP(G9*0.87,)</f>
        <v>#REF!</v>
      </c>
      <c r="H25" s="119" t="e">
        <f>ROUNDUP(H9*0.87,)</f>
        <v>#REF!</v>
      </c>
      <c r="I25" s="119" t="e">
        <f>ROUNDUP(I9*0.87,)</f>
        <v>#REF!</v>
      </c>
      <c r="J25" s="119" t="e">
        <f>ROUNDUP(J9*0.87,)</f>
        <v>#REF!</v>
      </c>
      <c r="K25" s="119" t="e">
        <f t="shared" ref="K25:P25" si="14">ROUNDUP(K9*0.87,)</f>
        <v>#REF!</v>
      </c>
      <c r="L25" s="119" t="e">
        <f t="shared" si="14"/>
        <v>#REF!</v>
      </c>
      <c r="M25" s="119" t="e">
        <f t="shared" si="14"/>
        <v>#REF!</v>
      </c>
      <c r="N25" s="119" t="e">
        <f t="shared" si="14"/>
        <v>#REF!</v>
      </c>
      <c r="O25" s="119" t="e">
        <f t="shared" si="14"/>
        <v>#REF!</v>
      </c>
      <c r="P25" s="119" t="e">
        <f t="shared" si="14"/>
        <v>#REF!</v>
      </c>
      <c r="Q25" s="119" t="e">
        <f t="shared" ref="Q25:R25" si="15">ROUNDUP(Q9*0.87,)</f>
        <v>#REF!</v>
      </c>
      <c r="R25" s="119" t="e">
        <f t="shared" si="15"/>
        <v>#REF!</v>
      </c>
      <c r="S25" s="119" t="e">
        <f t="shared" ref="S25:X25" si="16">ROUNDUP(S9*0.87,)</f>
        <v>#REF!</v>
      </c>
      <c r="T25" s="119" t="e">
        <f t="shared" si="16"/>
        <v>#REF!</v>
      </c>
      <c r="U25" s="119" t="e">
        <f t="shared" si="16"/>
        <v>#REF!</v>
      </c>
      <c r="V25" s="119" t="e">
        <f t="shared" si="16"/>
        <v>#REF!</v>
      </c>
      <c r="W25" s="119" t="e">
        <f t="shared" si="16"/>
        <v>#REF!</v>
      </c>
      <c r="X25" s="119" t="e">
        <f t="shared" si="16"/>
        <v>#REF!</v>
      </c>
    </row>
    <row r="26" spans="1:24" x14ac:dyDescent="0.2">
      <c r="A26" s="115" t="s">
        <v>149</v>
      </c>
      <c r="B26" s="119"/>
      <c r="C26" s="119"/>
      <c r="D26" s="119"/>
      <c r="E26" s="119"/>
      <c r="F26" s="119"/>
      <c r="G26" s="119"/>
      <c r="H26" s="119"/>
      <c r="I26" s="119"/>
      <c r="J26" s="119"/>
      <c r="K26" s="119"/>
      <c r="L26" s="119"/>
      <c r="M26" s="119"/>
      <c r="N26" s="119"/>
      <c r="O26" s="119"/>
      <c r="P26" s="119"/>
      <c r="Q26" s="119"/>
      <c r="R26" s="119"/>
      <c r="S26" s="119"/>
      <c r="T26" s="119"/>
      <c r="U26" s="119"/>
      <c r="V26" s="119"/>
      <c r="W26" s="119"/>
      <c r="X26" s="119"/>
    </row>
    <row r="27" spans="1:24" x14ac:dyDescent="0.2">
      <c r="A27" s="115">
        <v>1</v>
      </c>
      <c r="B27" s="119" t="e">
        <f t="shared" ref="B27:D28" si="17">B11*0.87</f>
        <v>#REF!</v>
      </c>
      <c r="C27" s="119" t="e">
        <f t="shared" si="17"/>
        <v>#REF!</v>
      </c>
      <c r="D27" s="119" t="e">
        <f t="shared" si="17"/>
        <v>#REF!</v>
      </c>
      <c r="E27" s="119" t="e">
        <f t="shared" si="13"/>
        <v>#REF!</v>
      </c>
      <c r="F27" s="119" t="e">
        <f t="shared" ref="F27:J28" si="18">ROUNDUP(F11*0.87,)</f>
        <v>#REF!</v>
      </c>
      <c r="G27" s="119" t="e">
        <f t="shared" si="18"/>
        <v>#REF!</v>
      </c>
      <c r="H27" s="119" t="e">
        <f t="shared" si="18"/>
        <v>#REF!</v>
      </c>
      <c r="I27" s="119" t="e">
        <f t="shared" si="18"/>
        <v>#REF!</v>
      </c>
      <c r="J27" s="119" t="e">
        <f t="shared" si="18"/>
        <v>#REF!</v>
      </c>
      <c r="K27" s="119" t="e">
        <f t="shared" ref="K27:P27" si="19">ROUNDUP(K11*0.87,)</f>
        <v>#REF!</v>
      </c>
      <c r="L27" s="119" t="e">
        <f t="shared" si="19"/>
        <v>#REF!</v>
      </c>
      <c r="M27" s="119" t="e">
        <f t="shared" si="19"/>
        <v>#REF!</v>
      </c>
      <c r="N27" s="119" t="e">
        <f t="shared" si="19"/>
        <v>#REF!</v>
      </c>
      <c r="O27" s="119" t="e">
        <f t="shared" si="19"/>
        <v>#REF!</v>
      </c>
      <c r="P27" s="119" t="e">
        <f t="shared" si="19"/>
        <v>#REF!</v>
      </c>
      <c r="Q27" s="119" t="e">
        <f t="shared" ref="Q27:R27" si="20">ROUNDUP(Q11*0.87,)</f>
        <v>#REF!</v>
      </c>
      <c r="R27" s="119" t="e">
        <f t="shared" si="20"/>
        <v>#REF!</v>
      </c>
      <c r="S27" s="119" t="e">
        <f t="shared" ref="S27:X27" si="21">ROUNDUP(S11*0.87,)</f>
        <v>#REF!</v>
      </c>
      <c r="T27" s="119" t="e">
        <f t="shared" si="21"/>
        <v>#REF!</v>
      </c>
      <c r="U27" s="119" t="e">
        <f t="shared" si="21"/>
        <v>#REF!</v>
      </c>
      <c r="V27" s="119" t="e">
        <f t="shared" si="21"/>
        <v>#REF!</v>
      </c>
      <c r="W27" s="119" t="e">
        <f t="shared" si="21"/>
        <v>#REF!</v>
      </c>
      <c r="X27" s="119" t="e">
        <f t="shared" si="21"/>
        <v>#REF!</v>
      </c>
    </row>
    <row r="28" spans="1:24" ht="11.45" customHeight="1" x14ac:dyDescent="0.2">
      <c r="A28" s="115">
        <v>2</v>
      </c>
      <c r="B28" s="119" t="e">
        <f t="shared" si="17"/>
        <v>#REF!</v>
      </c>
      <c r="C28" s="119" t="e">
        <f t="shared" si="17"/>
        <v>#REF!</v>
      </c>
      <c r="D28" s="119" t="e">
        <f t="shared" si="17"/>
        <v>#REF!</v>
      </c>
      <c r="E28" s="119" t="e">
        <f t="shared" si="13"/>
        <v>#REF!</v>
      </c>
      <c r="F28" s="119" t="e">
        <f t="shared" si="18"/>
        <v>#REF!</v>
      </c>
      <c r="G28" s="119" t="e">
        <f t="shared" si="18"/>
        <v>#REF!</v>
      </c>
      <c r="H28" s="119" t="e">
        <f t="shared" si="18"/>
        <v>#REF!</v>
      </c>
      <c r="I28" s="119" t="e">
        <f t="shared" si="18"/>
        <v>#REF!</v>
      </c>
      <c r="J28" s="119" t="e">
        <f t="shared" si="18"/>
        <v>#REF!</v>
      </c>
      <c r="K28" s="119" t="e">
        <f t="shared" ref="K28:P28" si="22">ROUNDUP(K12*0.87,)</f>
        <v>#REF!</v>
      </c>
      <c r="L28" s="119" t="e">
        <f t="shared" si="22"/>
        <v>#REF!</v>
      </c>
      <c r="M28" s="119" t="e">
        <f t="shared" si="22"/>
        <v>#REF!</v>
      </c>
      <c r="N28" s="119" t="e">
        <f t="shared" si="22"/>
        <v>#REF!</v>
      </c>
      <c r="O28" s="119" t="e">
        <f t="shared" si="22"/>
        <v>#REF!</v>
      </c>
      <c r="P28" s="119" t="e">
        <f t="shared" si="22"/>
        <v>#REF!</v>
      </c>
      <c r="Q28" s="119" t="e">
        <f t="shared" ref="Q28:R28" si="23">ROUNDUP(Q12*0.87,)</f>
        <v>#REF!</v>
      </c>
      <c r="R28" s="119" t="e">
        <f t="shared" si="23"/>
        <v>#REF!</v>
      </c>
      <c r="S28" s="119" t="e">
        <f t="shared" ref="S28:X28" si="24">ROUNDUP(S12*0.87,)</f>
        <v>#REF!</v>
      </c>
      <c r="T28" s="119" t="e">
        <f t="shared" si="24"/>
        <v>#REF!</v>
      </c>
      <c r="U28" s="119" t="e">
        <f t="shared" si="24"/>
        <v>#REF!</v>
      </c>
      <c r="V28" s="119" t="e">
        <f t="shared" si="24"/>
        <v>#REF!</v>
      </c>
      <c r="W28" s="119" t="e">
        <f t="shared" si="24"/>
        <v>#REF!</v>
      </c>
      <c r="X28" s="119" t="e">
        <f t="shared" si="24"/>
        <v>#REF!</v>
      </c>
    </row>
    <row r="29" spans="1:24" x14ac:dyDescent="0.2">
      <c r="A29" s="115" t="s">
        <v>135</v>
      </c>
      <c r="B29" s="119"/>
      <c r="C29" s="119"/>
      <c r="D29" s="119"/>
      <c r="E29" s="119"/>
      <c r="F29" s="119"/>
      <c r="G29" s="119"/>
      <c r="H29" s="119"/>
      <c r="I29" s="119"/>
      <c r="J29" s="119"/>
      <c r="K29" s="119"/>
      <c r="L29" s="119"/>
      <c r="M29" s="119"/>
      <c r="N29" s="119"/>
      <c r="O29" s="119"/>
      <c r="P29" s="119"/>
      <c r="Q29" s="119"/>
      <c r="R29" s="119"/>
      <c r="S29" s="119"/>
      <c r="T29" s="119"/>
      <c r="U29" s="119"/>
      <c r="V29" s="119"/>
      <c r="W29" s="119"/>
      <c r="X29" s="119"/>
    </row>
    <row r="30" spans="1:24" x14ac:dyDescent="0.2">
      <c r="A30" s="115">
        <v>1</v>
      </c>
      <c r="B30" s="119" t="e">
        <f t="shared" ref="B30:D31" si="25">B14*0.87</f>
        <v>#REF!</v>
      </c>
      <c r="C30" s="119" t="e">
        <f t="shared" si="25"/>
        <v>#REF!</v>
      </c>
      <c r="D30" s="119" t="e">
        <f t="shared" si="25"/>
        <v>#REF!</v>
      </c>
      <c r="E30" s="119" t="e">
        <f t="shared" si="13"/>
        <v>#REF!</v>
      </c>
      <c r="F30" s="119" t="e">
        <f t="shared" ref="F30:J31" si="26">ROUNDUP(F14*0.87,)</f>
        <v>#REF!</v>
      </c>
      <c r="G30" s="119" t="e">
        <f t="shared" si="26"/>
        <v>#REF!</v>
      </c>
      <c r="H30" s="119" t="e">
        <f t="shared" si="26"/>
        <v>#REF!</v>
      </c>
      <c r="I30" s="119" t="e">
        <f t="shared" si="26"/>
        <v>#REF!</v>
      </c>
      <c r="J30" s="119" t="e">
        <f t="shared" si="26"/>
        <v>#REF!</v>
      </c>
      <c r="K30" s="119" t="e">
        <f t="shared" ref="K30:P30" si="27">ROUNDUP(K14*0.87,)</f>
        <v>#REF!</v>
      </c>
      <c r="L30" s="119" t="e">
        <f t="shared" si="27"/>
        <v>#REF!</v>
      </c>
      <c r="M30" s="119" t="e">
        <f t="shared" si="27"/>
        <v>#REF!</v>
      </c>
      <c r="N30" s="119" t="e">
        <f t="shared" si="27"/>
        <v>#REF!</v>
      </c>
      <c r="O30" s="119" t="e">
        <f t="shared" si="27"/>
        <v>#REF!</v>
      </c>
      <c r="P30" s="119" t="e">
        <f t="shared" si="27"/>
        <v>#REF!</v>
      </c>
      <c r="Q30" s="119" t="e">
        <f t="shared" ref="Q30:R30" si="28">ROUNDUP(Q14*0.87,)</f>
        <v>#REF!</v>
      </c>
      <c r="R30" s="119" t="e">
        <f t="shared" si="28"/>
        <v>#REF!</v>
      </c>
      <c r="S30" s="119" t="e">
        <f t="shared" ref="S30:X30" si="29">ROUNDUP(S14*0.87,)</f>
        <v>#REF!</v>
      </c>
      <c r="T30" s="119" t="e">
        <f t="shared" si="29"/>
        <v>#REF!</v>
      </c>
      <c r="U30" s="119" t="e">
        <f t="shared" si="29"/>
        <v>#REF!</v>
      </c>
      <c r="V30" s="119" t="e">
        <f t="shared" si="29"/>
        <v>#REF!</v>
      </c>
      <c r="W30" s="119" t="e">
        <f t="shared" si="29"/>
        <v>#REF!</v>
      </c>
      <c r="X30" s="119" t="e">
        <f t="shared" si="29"/>
        <v>#REF!</v>
      </c>
    </row>
    <row r="31" spans="1:24" x14ac:dyDescent="0.2">
      <c r="A31" s="115">
        <v>2</v>
      </c>
      <c r="B31" s="119" t="e">
        <f t="shared" si="25"/>
        <v>#REF!</v>
      </c>
      <c r="C31" s="119" t="e">
        <f t="shared" si="25"/>
        <v>#REF!</v>
      </c>
      <c r="D31" s="119" t="e">
        <f t="shared" si="25"/>
        <v>#REF!</v>
      </c>
      <c r="E31" s="119" t="e">
        <f t="shared" si="13"/>
        <v>#REF!</v>
      </c>
      <c r="F31" s="119" t="e">
        <f t="shared" si="26"/>
        <v>#REF!</v>
      </c>
      <c r="G31" s="119" t="e">
        <f t="shared" si="26"/>
        <v>#REF!</v>
      </c>
      <c r="H31" s="119" t="e">
        <f t="shared" si="26"/>
        <v>#REF!</v>
      </c>
      <c r="I31" s="119" t="e">
        <f t="shared" si="26"/>
        <v>#REF!</v>
      </c>
      <c r="J31" s="119" t="e">
        <f t="shared" si="26"/>
        <v>#REF!</v>
      </c>
      <c r="K31" s="119" t="e">
        <f t="shared" ref="K31:P31" si="30">ROUNDUP(K15*0.87,)</f>
        <v>#REF!</v>
      </c>
      <c r="L31" s="119" t="e">
        <f t="shared" si="30"/>
        <v>#REF!</v>
      </c>
      <c r="M31" s="119" t="e">
        <f t="shared" si="30"/>
        <v>#REF!</v>
      </c>
      <c r="N31" s="119" t="e">
        <f t="shared" si="30"/>
        <v>#REF!</v>
      </c>
      <c r="O31" s="119" t="e">
        <f t="shared" si="30"/>
        <v>#REF!</v>
      </c>
      <c r="P31" s="119" t="e">
        <f t="shared" si="30"/>
        <v>#REF!</v>
      </c>
      <c r="Q31" s="119" t="e">
        <f t="shared" ref="Q31:R31" si="31">ROUNDUP(Q15*0.87,)</f>
        <v>#REF!</v>
      </c>
      <c r="R31" s="119" t="e">
        <f t="shared" si="31"/>
        <v>#REF!</v>
      </c>
      <c r="S31" s="119" t="e">
        <f t="shared" ref="S31:X31" si="32">ROUNDUP(S15*0.87,)</f>
        <v>#REF!</v>
      </c>
      <c r="T31" s="119" t="e">
        <f t="shared" si="32"/>
        <v>#REF!</v>
      </c>
      <c r="U31" s="119" t="e">
        <f t="shared" si="32"/>
        <v>#REF!</v>
      </c>
      <c r="V31" s="119" t="e">
        <f t="shared" si="32"/>
        <v>#REF!</v>
      </c>
      <c r="W31" s="119" t="e">
        <f t="shared" si="32"/>
        <v>#REF!</v>
      </c>
      <c r="X31" s="119" t="e">
        <f t="shared" si="32"/>
        <v>#REF!</v>
      </c>
    </row>
    <row r="32" spans="1:24" x14ac:dyDescent="0.2">
      <c r="A32" s="114" t="s">
        <v>137</v>
      </c>
      <c r="B32" s="119"/>
      <c r="C32" s="119"/>
      <c r="D32" s="119"/>
      <c r="E32" s="119"/>
      <c r="F32" s="119"/>
      <c r="G32" s="119"/>
      <c r="H32" s="119"/>
      <c r="I32" s="119"/>
      <c r="J32" s="119"/>
      <c r="K32" s="119"/>
      <c r="L32" s="119"/>
      <c r="M32" s="119"/>
      <c r="N32" s="119"/>
      <c r="O32" s="119"/>
      <c r="P32" s="119"/>
      <c r="Q32" s="119"/>
      <c r="R32" s="119"/>
      <c r="S32" s="119"/>
      <c r="T32" s="119"/>
      <c r="U32" s="119"/>
      <c r="V32" s="119"/>
      <c r="W32" s="119"/>
      <c r="X32" s="119"/>
    </row>
    <row r="33" spans="1:38" x14ac:dyDescent="0.2">
      <c r="A33" s="115">
        <v>1</v>
      </c>
      <c r="B33" s="119" t="e">
        <f t="shared" ref="B33:D34" si="33">B17*0.87</f>
        <v>#REF!</v>
      </c>
      <c r="C33" s="119" t="e">
        <f t="shared" si="33"/>
        <v>#REF!</v>
      </c>
      <c r="D33" s="119" t="e">
        <f t="shared" si="33"/>
        <v>#REF!</v>
      </c>
      <c r="E33" s="119" t="e">
        <f t="shared" si="13"/>
        <v>#REF!</v>
      </c>
      <c r="F33" s="119" t="e">
        <f t="shared" ref="F33:J34" si="34">ROUNDUP(F17*0.87,)</f>
        <v>#REF!</v>
      </c>
      <c r="G33" s="119" t="e">
        <f t="shared" si="34"/>
        <v>#REF!</v>
      </c>
      <c r="H33" s="119" t="e">
        <f t="shared" si="34"/>
        <v>#REF!</v>
      </c>
      <c r="I33" s="119" t="e">
        <f t="shared" si="34"/>
        <v>#REF!</v>
      </c>
      <c r="J33" s="119" t="e">
        <f t="shared" si="34"/>
        <v>#REF!</v>
      </c>
      <c r="K33" s="119" t="e">
        <f t="shared" ref="K33:P33" si="35">ROUNDUP(K17*0.87,)</f>
        <v>#REF!</v>
      </c>
      <c r="L33" s="119" t="e">
        <f t="shared" si="35"/>
        <v>#REF!</v>
      </c>
      <c r="M33" s="119" t="e">
        <f t="shared" si="35"/>
        <v>#REF!</v>
      </c>
      <c r="N33" s="119" t="e">
        <f t="shared" si="35"/>
        <v>#REF!</v>
      </c>
      <c r="O33" s="119" t="e">
        <f t="shared" si="35"/>
        <v>#REF!</v>
      </c>
      <c r="P33" s="119" t="e">
        <f t="shared" si="35"/>
        <v>#REF!</v>
      </c>
      <c r="Q33" s="119" t="e">
        <f t="shared" ref="Q33:R33" si="36">ROUNDUP(Q17*0.87,)</f>
        <v>#REF!</v>
      </c>
      <c r="R33" s="119" t="e">
        <f t="shared" si="36"/>
        <v>#REF!</v>
      </c>
      <c r="S33" s="119" t="e">
        <f t="shared" ref="S33:X33" si="37">ROUNDUP(S17*0.87,)</f>
        <v>#REF!</v>
      </c>
      <c r="T33" s="119" t="e">
        <f t="shared" si="37"/>
        <v>#REF!</v>
      </c>
      <c r="U33" s="119" t="e">
        <f t="shared" si="37"/>
        <v>#REF!</v>
      </c>
      <c r="V33" s="119" t="e">
        <f t="shared" si="37"/>
        <v>#REF!</v>
      </c>
      <c r="W33" s="119" t="e">
        <f t="shared" si="37"/>
        <v>#REF!</v>
      </c>
      <c r="X33" s="119" t="e">
        <f t="shared" si="37"/>
        <v>#REF!</v>
      </c>
    </row>
    <row r="34" spans="1:38" x14ac:dyDescent="0.2">
      <c r="A34" s="115">
        <v>2</v>
      </c>
      <c r="B34" s="119" t="e">
        <f t="shared" si="33"/>
        <v>#REF!</v>
      </c>
      <c r="C34" s="119" t="e">
        <f t="shared" si="33"/>
        <v>#REF!</v>
      </c>
      <c r="D34" s="119" t="e">
        <f t="shared" si="33"/>
        <v>#REF!</v>
      </c>
      <c r="E34" s="119" t="e">
        <f t="shared" si="13"/>
        <v>#REF!</v>
      </c>
      <c r="F34" s="119" t="e">
        <f t="shared" si="34"/>
        <v>#REF!</v>
      </c>
      <c r="G34" s="119" t="e">
        <f t="shared" si="34"/>
        <v>#REF!</v>
      </c>
      <c r="H34" s="119" t="e">
        <f t="shared" si="34"/>
        <v>#REF!</v>
      </c>
      <c r="I34" s="119" t="e">
        <f t="shared" si="34"/>
        <v>#REF!</v>
      </c>
      <c r="J34" s="119" t="e">
        <f t="shared" si="34"/>
        <v>#REF!</v>
      </c>
      <c r="K34" s="119" t="e">
        <f t="shared" ref="K34:P34" si="38">ROUNDUP(K18*0.87,)</f>
        <v>#REF!</v>
      </c>
      <c r="L34" s="119" t="e">
        <f t="shared" si="38"/>
        <v>#REF!</v>
      </c>
      <c r="M34" s="119" t="e">
        <f t="shared" si="38"/>
        <v>#REF!</v>
      </c>
      <c r="N34" s="119" t="e">
        <f t="shared" si="38"/>
        <v>#REF!</v>
      </c>
      <c r="O34" s="119" t="e">
        <f t="shared" si="38"/>
        <v>#REF!</v>
      </c>
      <c r="P34" s="119" t="e">
        <f t="shared" si="38"/>
        <v>#REF!</v>
      </c>
      <c r="Q34" s="119" t="e">
        <f t="shared" ref="Q34:R34" si="39">ROUNDUP(Q18*0.87,)</f>
        <v>#REF!</v>
      </c>
      <c r="R34" s="119" t="e">
        <f t="shared" si="39"/>
        <v>#REF!</v>
      </c>
      <c r="S34" s="119" t="e">
        <f t="shared" ref="S34:X34" si="40">ROUNDUP(S18*0.87,)</f>
        <v>#REF!</v>
      </c>
      <c r="T34" s="119" t="e">
        <f t="shared" si="40"/>
        <v>#REF!</v>
      </c>
      <c r="U34" s="119" t="e">
        <f t="shared" si="40"/>
        <v>#REF!</v>
      </c>
      <c r="V34" s="119" t="e">
        <f t="shared" si="40"/>
        <v>#REF!</v>
      </c>
      <c r="W34" s="119" t="e">
        <f t="shared" si="40"/>
        <v>#REF!</v>
      </c>
      <c r="X34" s="119" t="e">
        <f t="shared" si="40"/>
        <v>#REF!</v>
      </c>
    </row>
    <row r="36" spans="1:38" s="137" customFormat="1" ht="113.25" customHeight="1" x14ac:dyDescent="0.2">
      <c r="A36" s="348" t="s">
        <v>196</v>
      </c>
      <c r="B36" s="348"/>
      <c r="C36" s="348"/>
      <c r="D36" s="348"/>
      <c r="E36" s="348"/>
      <c r="F36" s="348"/>
      <c r="G36" s="348"/>
      <c r="H36" s="348"/>
    </row>
    <row r="37" spans="1:38" s="137" customFormat="1" ht="12" x14ac:dyDescent="0.2">
      <c r="A37" s="126" t="s">
        <v>161</v>
      </c>
      <c r="E37" s="150"/>
      <c r="F37" s="150"/>
      <c r="G37" s="150"/>
      <c r="H37" s="150"/>
    </row>
    <row r="38" spans="1:38" s="137" customFormat="1" ht="12" x14ac:dyDescent="0.2">
      <c r="A38" s="126" t="s">
        <v>160</v>
      </c>
      <c r="B38" s="148"/>
      <c r="C38" s="148"/>
      <c r="D38" s="148"/>
      <c r="E38" s="156"/>
      <c r="F38" s="156"/>
      <c r="G38" s="156"/>
      <c r="H38" s="156"/>
      <c r="I38" s="148"/>
      <c r="J38" s="148"/>
      <c r="K38" s="148"/>
      <c r="L38" s="148"/>
      <c r="M38" s="148"/>
      <c r="N38" s="148"/>
      <c r="O38" s="148"/>
      <c r="P38" s="148"/>
      <c r="Q38" s="148"/>
      <c r="R38" s="148"/>
      <c r="S38" s="149"/>
      <c r="T38" s="149"/>
      <c r="U38" s="149"/>
      <c r="V38" s="149"/>
      <c r="W38" s="149"/>
      <c r="X38" s="149"/>
      <c r="Y38" s="149"/>
      <c r="Z38" s="149"/>
      <c r="AA38" s="149"/>
      <c r="AB38" s="149"/>
      <c r="AC38" s="149"/>
      <c r="AD38" s="149"/>
      <c r="AE38" s="149"/>
      <c r="AF38" s="149"/>
      <c r="AG38" s="149"/>
      <c r="AH38" s="149"/>
      <c r="AI38" s="149"/>
      <c r="AJ38" s="149"/>
      <c r="AK38" s="149"/>
      <c r="AL38" s="149"/>
    </row>
    <row r="39" spans="1:38" s="137" customFormat="1" ht="12" x14ac:dyDescent="0.2">
      <c r="A39" s="131" t="s">
        <v>199</v>
      </c>
      <c r="B39" s="148"/>
      <c r="C39" s="148"/>
      <c r="D39" s="148"/>
      <c r="E39" s="156"/>
      <c r="F39" s="156"/>
      <c r="G39" s="156"/>
      <c r="H39" s="156"/>
      <c r="I39" s="148"/>
      <c r="J39" s="148"/>
      <c r="K39" s="148"/>
      <c r="L39" s="148"/>
      <c r="M39" s="148"/>
      <c r="N39" s="148"/>
      <c r="O39" s="148"/>
      <c r="P39" s="148"/>
      <c r="Q39" s="148"/>
      <c r="R39" s="148"/>
      <c r="S39" s="149"/>
      <c r="T39" s="149"/>
      <c r="U39" s="149"/>
      <c r="V39" s="149"/>
      <c r="W39" s="149"/>
      <c r="X39" s="149"/>
      <c r="Y39" s="149"/>
      <c r="Z39" s="149"/>
      <c r="AA39" s="149"/>
      <c r="AB39" s="149"/>
      <c r="AC39" s="149"/>
      <c r="AD39" s="149"/>
      <c r="AE39" s="149"/>
      <c r="AF39" s="149"/>
      <c r="AG39" s="149"/>
      <c r="AH39" s="149"/>
      <c r="AI39" s="149"/>
      <c r="AJ39" s="149"/>
      <c r="AK39" s="149"/>
      <c r="AL39" s="149"/>
    </row>
    <row r="40" spans="1:38" s="137" customFormat="1" ht="12" x14ac:dyDescent="0.2">
      <c r="A40" s="151"/>
      <c r="E40" s="150"/>
      <c r="F40" s="150"/>
      <c r="G40" s="150"/>
      <c r="H40" s="150"/>
    </row>
    <row r="41" spans="1:38" s="137" customFormat="1" ht="12" x14ac:dyDescent="0.2">
      <c r="A41" s="136" t="s">
        <v>128</v>
      </c>
      <c r="E41" s="150"/>
      <c r="F41" s="150"/>
      <c r="G41" s="150"/>
      <c r="H41" s="150"/>
    </row>
    <row r="42" spans="1:38" s="137" customFormat="1" ht="12" x14ac:dyDescent="0.2">
      <c r="A42" s="128" t="s">
        <v>156</v>
      </c>
      <c r="E42" s="150"/>
      <c r="F42" s="150"/>
      <c r="G42" s="150"/>
      <c r="H42" s="150"/>
    </row>
    <row r="43" spans="1:38" s="137" customFormat="1" ht="12" x14ac:dyDescent="0.2">
      <c r="A43" s="70" t="s">
        <v>129</v>
      </c>
      <c r="E43" s="150"/>
      <c r="F43" s="150"/>
      <c r="G43" s="150"/>
      <c r="H43" s="150"/>
    </row>
    <row r="44" spans="1:38" s="137" customFormat="1" ht="12" x14ac:dyDescent="0.2">
      <c r="A44" s="70" t="s">
        <v>157</v>
      </c>
      <c r="E44" s="150"/>
      <c r="F44" s="150"/>
      <c r="G44" s="150"/>
      <c r="H44" s="150"/>
    </row>
    <row r="45" spans="1:38" s="137" customFormat="1" ht="12" x14ac:dyDescent="0.2">
      <c r="A45" s="70" t="s">
        <v>130</v>
      </c>
      <c r="E45" s="150"/>
      <c r="F45" s="150"/>
      <c r="G45" s="150"/>
      <c r="H45" s="150"/>
    </row>
    <row r="46" spans="1:38" s="137" customFormat="1" ht="24" x14ac:dyDescent="0.2">
      <c r="A46" s="73" t="s">
        <v>131</v>
      </c>
      <c r="E46" s="150"/>
      <c r="F46" s="150"/>
      <c r="G46" s="150"/>
      <c r="H46" s="150"/>
    </row>
    <row r="47" spans="1:38" s="137" customFormat="1" ht="12" x14ac:dyDescent="0.2">
      <c r="A47" s="70" t="s">
        <v>158</v>
      </c>
      <c r="E47" s="150"/>
      <c r="F47" s="150"/>
      <c r="G47" s="150"/>
      <c r="H47" s="150"/>
    </row>
    <row r="48" spans="1:38" s="137" customFormat="1" ht="24" x14ac:dyDescent="0.2">
      <c r="A48" s="73" t="s">
        <v>184</v>
      </c>
      <c r="E48" s="150"/>
      <c r="F48" s="150"/>
      <c r="G48" s="150"/>
      <c r="H48" s="150"/>
    </row>
    <row r="49" spans="1:24" s="137" customFormat="1" ht="12" x14ac:dyDescent="0.2">
      <c r="A49" s="108"/>
      <c r="E49" s="150"/>
      <c r="F49" s="150"/>
      <c r="G49" s="150"/>
      <c r="H49" s="150"/>
    </row>
    <row r="50" spans="1:24" s="137" customFormat="1" ht="22.5" x14ac:dyDescent="0.2">
      <c r="A50" s="138" t="s">
        <v>198</v>
      </c>
      <c r="E50" s="146"/>
      <c r="F50" s="146"/>
      <c r="G50" s="146"/>
      <c r="H50" s="146"/>
      <c r="I50" s="146"/>
      <c r="J50" s="146"/>
      <c r="K50" s="146"/>
      <c r="L50" s="146"/>
      <c r="M50" s="146"/>
      <c r="N50" s="146"/>
      <c r="O50" s="146"/>
      <c r="P50" s="146"/>
      <c r="Q50" s="146"/>
      <c r="R50" s="146"/>
      <c r="S50" s="146"/>
      <c r="T50" s="146"/>
      <c r="U50" s="146"/>
      <c r="V50" s="146"/>
      <c r="W50" s="146"/>
    </row>
    <row r="51" spans="1:24" s="137" customFormat="1" ht="12" x14ac:dyDescent="0.2">
      <c r="A51" s="139"/>
      <c r="B51" s="140"/>
      <c r="C51" s="140"/>
      <c r="D51" s="140"/>
      <c r="E51" s="146"/>
      <c r="F51" s="146"/>
      <c r="G51" s="146"/>
      <c r="H51" s="146"/>
      <c r="I51" s="146"/>
      <c r="J51" s="146"/>
      <c r="K51" s="146"/>
      <c r="L51" s="146"/>
      <c r="M51" s="146"/>
      <c r="N51" s="146"/>
      <c r="O51" s="146"/>
      <c r="P51" s="146"/>
      <c r="Q51" s="146"/>
      <c r="R51" s="146"/>
      <c r="S51" s="146"/>
      <c r="T51" s="146"/>
      <c r="U51" s="146"/>
      <c r="V51" s="146"/>
      <c r="W51" s="146"/>
    </row>
    <row r="52" spans="1:24" s="137" customFormat="1" ht="30.75" customHeight="1" x14ac:dyDescent="0.2">
      <c r="A52" s="170" t="s">
        <v>175</v>
      </c>
      <c r="B52" s="141"/>
      <c r="C52" s="142"/>
      <c r="D52" s="145"/>
      <c r="E52" s="104"/>
      <c r="F52" s="104"/>
      <c r="G52" s="104"/>
      <c r="H52" s="104"/>
      <c r="I52" s="104"/>
      <c r="J52" s="104"/>
      <c r="K52" s="104"/>
      <c r="L52" s="104"/>
      <c r="M52" s="104"/>
      <c r="N52" s="104"/>
      <c r="O52" s="104"/>
      <c r="P52" s="104"/>
      <c r="Q52" s="18"/>
      <c r="R52" s="18"/>
      <c r="S52" s="18"/>
      <c r="T52" s="146"/>
      <c r="U52" s="146"/>
      <c r="V52" s="146"/>
      <c r="W52" s="146"/>
      <c r="X52" s="143"/>
    </row>
    <row r="53" spans="1:24" s="137" customFormat="1" ht="30.75" customHeight="1" x14ac:dyDescent="0.2">
      <c r="A53" s="170" t="s">
        <v>176</v>
      </c>
      <c r="B53" s="141"/>
      <c r="C53" s="142"/>
      <c r="D53" s="145"/>
      <c r="E53" s="104"/>
      <c r="F53" s="104"/>
      <c r="G53" s="104"/>
      <c r="H53" s="104"/>
      <c r="I53" s="104"/>
      <c r="J53" s="104"/>
      <c r="K53" s="104"/>
      <c r="L53" s="104"/>
      <c r="M53" s="104"/>
      <c r="N53" s="104"/>
      <c r="O53" s="104"/>
      <c r="P53" s="104"/>
      <c r="Q53" s="18"/>
      <c r="R53" s="18"/>
      <c r="S53" s="18"/>
      <c r="T53" s="146"/>
      <c r="U53" s="146"/>
      <c r="V53" s="146"/>
      <c r="W53" s="146"/>
      <c r="X53" s="143"/>
    </row>
    <row r="54" spans="1:24" s="137" customFormat="1" ht="30.75" customHeight="1" x14ac:dyDescent="0.2">
      <c r="A54" s="170" t="s">
        <v>203</v>
      </c>
      <c r="B54" s="144"/>
      <c r="C54" s="144"/>
      <c r="D54" s="144"/>
      <c r="E54" s="104"/>
      <c r="F54" s="104"/>
      <c r="G54" s="104"/>
      <c r="H54" s="104"/>
      <c r="I54" s="104"/>
      <c r="J54" s="104"/>
      <c r="K54" s="104"/>
      <c r="L54" s="104"/>
      <c r="M54" s="104"/>
      <c r="N54" s="104"/>
      <c r="O54" s="104"/>
      <c r="P54" s="104"/>
      <c r="Q54" s="18"/>
      <c r="R54" s="18"/>
      <c r="S54" s="18"/>
      <c r="T54" s="146"/>
      <c r="U54" s="146"/>
      <c r="V54" s="146"/>
      <c r="W54" s="146"/>
      <c r="X54" s="143"/>
    </row>
    <row r="55" spans="1:24" s="137" customFormat="1" ht="30.75" customHeight="1" x14ac:dyDescent="0.2">
      <c r="A55" s="170" t="s">
        <v>180</v>
      </c>
      <c r="E55" s="146"/>
      <c r="F55" s="146"/>
      <c r="G55" s="146"/>
      <c r="H55" s="146"/>
      <c r="I55" s="146"/>
      <c r="J55" s="146"/>
      <c r="K55" s="146"/>
      <c r="L55" s="146"/>
      <c r="M55" s="146"/>
      <c r="N55" s="146"/>
      <c r="O55" s="146"/>
      <c r="P55" s="146"/>
      <c r="Q55" s="146"/>
      <c r="R55" s="146"/>
      <c r="S55" s="146"/>
      <c r="T55" s="146"/>
      <c r="U55" s="146"/>
      <c r="V55" s="146"/>
      <c r="W55" s="146"/>
    </row>
    <row r="56" spans="1:24" s="137" customFormat="1" ht="30.75" customHeight="1" x14ac:dyDescent="0.2">
      <c r="A56" s="170" t="s">
        <v>204</v>
      </c>
      <c r="E56" s="146"/>
      <c r="F56" s="146"/>
      <c r="G56" s="146"/>
      <c r="H56" s="146"/>
      <c r="I56" s="146"/>
      <c r="J56" s="146"/>
      <c r="K56" s="146"/>
      <c r="L56" s="146"/>
      <c r="M56" s="146"/>
      <c r="N56" s="146"/>
      <c r="O56" s="146"/>
      <c r="P56" s="146"/>
      <c r="Q56" s="146"/>
      <c r="R56" s="146"/>
      <c r="S56" s="146"/>
      <c r="T56" s="146"/>
      <c r="U56" s="146"/>
      <c r="V56" s="146"/>
      <c r="W56" s="146"/>
    </row>
    <row r="57" spans="1:24" s="137" customFormat="1" ht="30.75" customHeight="1" x14ac:dyDescent="0.2">
      <c r="A57" s="170" t="s">
        <v>181</v>
      </c>
      <c r="E57" s="150"/>
      <c r="F57" s="150"/>
      <c r="G57" s="150"/>
      <c r="H57" s="150"/>
    </row>
    <row r="58" spans="1:24" s="137" customFormat="1" ht="30.75" customHeight="1" x14ac:dyDescent="0.2">
      <c r="A58" s="170" t="s">
        <v>182</v>
      </c>
      <c r="E58" s="150"/>
      <c r="F58" s="150"/>
      <c r="G58" s="150"/>
      <c r="H58" s="150"/>
    </row>
    <row r="59" spans="1:24" s="137" customFormat="1" ht="30.75" customHeight="1" x14ac:dyDescent="0.2">
      <c r="A59" s="170" t="s">
        <v>178</v>
      </c>
      <c r="E59" s="150"/>
      <c r="F59" s="150"/>
      <c r="G59" s="150"/>
      <c r="H59" s="150"/>
    </row>
    <row r="60" spans="1:24" s="137" customFormat="1" ht="30.75" customHeight="1" x14ac:dyDescent="0.2">
      <c r="A60" s="170" t="s">
        <v>183</v>
      </c>
      <c r="E60" s="150"/>
      <c r="F60" s="150"/>
      <c r="G60" s="150"/>
      <c r="H60" s="150"/>
    </row>
    <row r="61" spans="1:24" s="137" customFormat="1" ht="42" x14ac:dyDescent="0.2">
      <c r="A61" s="166" t="s">
        <v>170</v>
      </c>
      <c r="E61" s="150"/>
      <c r="F61" s="150"/>
      <c r="G61" s="150"/>
      <c r="H61" s="150"/>
    </row>
    <row r="62" spans="1:24" s="137" customFormat="1" ht="39" customHeight="1" x14ac:dyDescent="0.2">
      <c r="A62" s="131" t="s">
        <v>171</v>
      </c>
      <c r="E62" s="150"/>
      <c r="F62" s="150"/>
      <c r="G62" s="150"/>
      <c r="H62" s="150"/>
    </row>
    <row r="63" spans="1:24" s="137" customFormat="1" ht="12" x14ac:dyDescent="0.2">
      <c r="A63" s="130"/>
      <c r="E63" s="150"/>
      <c r="F63" s="150"/>
      <c r="G63" s="150"/>
      <c r="H63" s="150"/>
    </row>
    <row r="64" spans="1:24" s="137" customFormat="1" ht="21" x14ac:dyDescent="0.2">
      <c r="A64" s="152" t="s">
        <v>172</v>
      </c>
      <c r="E64" s="150"/>
      <c r="F64" s="150"/>
      <c r="G64" s="150"/>
      <c r="H64" s="150"/>
    </row>
    <row r="65" spans="1:8" s="137" customFormat="1" ht="12" x14ac:dyDescent="0.2">
      <c r="A65" s="130"/>
      <c r="E65" s="150"/>
      <c r="F65" s="150"/>
      <c r="G65" s="150"/>
      <c r="H65" s="150"/>
    </row>
    <row r="66" spans="1:8" s="137" customFormat="1" ht="32.25" x14ac:dyDescent="0.2">
      <c r="A66" s="153" t="s">
        <v>173</v>
      </c>
      <c r="E66" s="150"/>
      <c r="F66" s="150"/>
      <c r="G66" s="150"/>
      <c r="H66" s="150"/>
    </row>
    <row r="67" spans="1:8" s="137" customFormat="1" ht="12" x14ac:dyDescent="0.2">
      <c r="A67" s="153"/>
      <c r="E67" s="150"/>
      <c r="F67" s="150"/>
      <c r="G67" s="150"/>
      <c r="H67" s="150"/>
    </row>
    <row r="68" spans="1:8" s="137" customFormat="1" ht="42.75" x14ac:dyDescent="0.2">
      <c r="A68" s="153" t="s">
        <v>167</v>
      </c>
      <c r="E68" s="150"/>
      <c r="F68" s="150"/>
      <c r="G68" s="150"/>
      <c r="H68" s="150"/>
    </row>
    <row r="69" spans="1:8" s="137" customFormat="1" ht="12" x14ac:dyDescent="0.2">
      <c r="A69" s="154"/>
      <c r="E69" s="150"/>
      <c r="F69" s="150"/>
      <c r="G69" s="150"/>
      <c r="H69" s="150"/>
    </row>
    <row r="70" spans="1:8" s="137" customFormat="1" ht="12" x14ac:dyDescent="0.2">
      <c r="A70" s="134" t="s">
        <v>133</v>
      </c>
      <c r="E70" s="150"/>
      <c r="F70" s="150"/>
      <c r="G70" s="150"/>
      <c r="H70" s="150"/>
    </row>
    <row r="71" spans="1:8" s="137" customFormat="1" ht="24" x14ac:dyDescent="0.2">
      <c r="A71" s="135" t="s">
        <v>154</v>
      </c>
      <c r="E71" s="150"/>
      <c r="F71" s="150"/>
      <c r="G71" s="150"/>
      <c r="H71" s="150"/>
    </row>
    <row r="72" spans="1:8" s="137" customFormat="1" ht="24" x14ac:dyDescent="0.2">
      <c r="A72" s="135" t="s">
        <v>155</v>
      </c>
      <c r="E72" s="150"/>
      <c r="F72" s="150"/>
      <c r="G72" s="150"/>
      <c r="H72" s="150"/>
    </row>
  </sheetData>
  <mergeCells count="1">
    <mergeCell ref="A36:H36"/>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AK57"/>
  <sheetViews>
    <sheetView zoomScale="90" zoomScaleNormal="90" workbookViewId="0">
      <pane xSplit="4" topLeftCell="E1" activePane="topRight" state="frozen"/>
      <selection pane="topRight" activeCell="U1" sqref="U1:V1048576"/>
    </sheetView>
  </sheetViews>
  <sheetFormatPr defaultColWidth="8.7109375" defaultRowHeight="12.75" x14ac:dyDescent="0.2"/>
  <cols>
    <col min="1" max="1" width="82.5703125" style="109" customWidth="1"/>
    <col min="2" max="22" width="0" style="109" hidden="1" customWidth="1"/>
    <col min="23" max="16384" width="8.7109375" style="109"/>
  </cols>
  <sheetData>
    <row r="1" spans="1:24" x14ac:dyDescent="0.2">
      <c r="A1" s="68" t="s">
        <v>134</v>
      </c>
    </row>
    <row r="3" spans="1:24" x14ac:dyDescent="0.2">
      <c r="A3" s="164" t="s">
        <v>197</v>
      </c>
    </row>
    <row r="4" spans="1:24" x14ac:dyDescent="0.2">
      <c r="A4" s="164" t="s">
        <v>125</v>
      </c>
    </row>
    <row r="5" spans="1:24" ht="42.6" customHeight="1" x14ac:dyDescent="0.2">
      <c r="A5" s="110" t="s">
        <v>124</v>
      </c>
      <c r="B5" s="117" t="e">
        <f>'C завтраками| Bed and breakfast'!#REF!</f>
        <v>#REF!</v>
      </c>
      <c r="C5" s="117" t="e">
        <f>'C завтраками| Bed and breakfast'!#REF!</f>
        <v>#REF!</v>
      </c>
      <c r="D5" s="117" t="e">
        <f>'C завтраками| Bed and breakfast'!#REF!</f>
        <v>#REF!</v>
      </c>
      <c r="E5" s="117" t="e">
        <f>'C завтраками| Bed and breakfast'!#REF!</f>
        <v>#REF!</v>
      </c>
      <c r="F5" s="117" t="e">
        <f>'C завтраками| Bed and breakfast'!#REF!</f>
        <v>#REF!</v>
      </c>
      <c r="G5" s="117" t="e">
        <f>'C завтраками| Bed and breakfast'!#REF!</f>
        <v>#REF!</v>
      </c>
      <c r="H5" s="123" t="e">
        <f>'C завтраками| Bed and breakfast'!#REF!</f>
        <v>#REF!</v>
      </c>
      <c r="I5" s="123" t="e">
        <f>'C завтраками| Bed and breakfast'!#REF!</f>
        <v>#REF!</v>
      </c>
      <c r="J5" s="123" t="e">
        <f>'C завтраками| Bed and breakfast'!#REF!</f>
        <v>#REF!</v>
      </c>
      <c r="K5" s="123" t="e">
        <f>'C завтраками| Bed and breakfast'!#REF!</f>
        <v>#REF!</v>
      </c>
      <c r="L5" s="123" t="e">
        <f>'C завтраками| Bed and breakfast'!#REF!</f>
        <v>#REF!</v>
      </c>
      <c r="M5" s="123" t="e">
        <f>'C завтраками| Bed and breakfast'!#REF!</f>
        <v>#REF!</v>
      </c>
      <c r="N5" s="123" t="e">
        <f>'C завтраками| Bed and breakfast'!#REF!</f>
        <v>#REF!</v>
      </c>
      <c r="O5" s="123" t="e">
        <f>'C завтраками| Bed and breakfast'!#REF!</f>
        <v>#REF!</v>
      </c>
      <c r="P5" s="123" t="e">
        <f>'C завтраками| Bed and breakfast'!#REF!</f>
        <v>#REF!</v>
      </c>
      <c r="Q5" s="123" t="e">
        <f>'C завтраками| Bed and breakfast'!#REF!</f>
        <v>#REF!</v>
      </c>
      <c r="R5" s="89" t="e">
        <f>'C завтраками| Bed and breakfast'!#REF!</f>
        <v>#REF!</v>
      </c>
      <c r="S5" s="89" t="e">
        <f>'C завтраками| Bed and breakfast'!#REF!</f>
        <v>#REF!</v>
      </c>
      <c r="T5" s="89" t="e">
        <f>'C завтраками| Bed and breakfast'!#REF!</f>
        <v>#REF!</v>
      </c>
      <c r="U5" s="123" t="e">
        <f>'C завтраками| Bed and breakfast'!#REF!</f>
        <v>#REF!</v>
      </c>
      <c r="V5" s="123" t="e">
        <f>'C завтраками| Bed and breakfast'!#REF!</f>
        <v>#REF!</v>
      </c>
      <c r="W5" s="123" t="e">
        <f>'C завтраками| Bed and breakfast'!#REF!</f>
        <v>#REF!</v>
      </c>
      <c r="X5" s="123" t="e">
        <f>'C завтраками| Bed and breakfast'!#REF!</f>
        <v>#REF!</v>
      </c>
    </row>
    <row r="6" spans="1:24" ht="42.6" customHeight="1" x14ac:dyDescent="0.2">
      <c r="A6" s="110"/>
      <c r="B6" s="165"/>
      <c r="C6" s="165"/>
      <c r="D6" s="165"/>
      <c r="E6" s="117" t="e">
        <f>'C завтраками| Bed and breakfast'!#REF!</f>
        <v>#REF!</v>
      </c>
      <c r="F6" s="117" t="e">
        <f>'C завтраками| Bed and breakfast'!#REF!</f>
        <v>#REF!</v>
      </c>
      <c r="G6" s="117" t="e">
        <f>'C завтраками| Bed and breakfast'!#REF!</f>
        <v>#REF!</v>
      </c>
      <c r="H6" s="123" t="e">
        <f>'C завтраками| Bed and breakfast'!#REF!</f>
        <v>#REF!</v>
      </c>
      <c r="I6" s="123" t="e">
        <f>'C завтраками| Bed and breakfast'!#REF!</f>
        <v>#REF!</v>
      </c>
      <c r="J6" s="123" t="e">
        <f>'C завтраками| Bed and breakfast'!#REF!</f>
        <v>#REF!</v>
      </c>
      <c r="K6" s="123" t="e">
        <f>'C завтраками| Bed and breakfast'!#REF!</f>
        <v>#REF!</v>
      </c>
      <c r="L6" s="123" t="e">
        <f>'C завтраками| Bed and breakfast'!#REF!</f>
        <v>#REF!</v>
      </c>
      <c r="M6" s="123" t="e">
        <f>'C завтраками| Bed and breakfast'!#REF!</f>
        <v>#REF!</v>
      </c>
      <c r="N6" s="123" t="e">
        <f>'C завтраками| Bed and breakfast'!#REF!</f>
        <v>#REF!</v>
      </c>
      <c r="O6" s="123" t="e">
        <f>'C завтраками| Bed and breakfast'!#REF!</f>
        <v>#REF!</v>
      </c>
      <c r="P6" s="123" t="e">
        <f>'C завтраками| Bed and breakfast'!#REF!</f>
        <v>#REF!</v>
      </c>
      <c r="Q6" s="123" t="e">
        <f>'C завтраками| Bed and breakfast'!#REF!</f>
        <v>#REF!</v>
      </c>
      <c r="R6" s="89" t="e">
        <f>'C завтраками| Bed and breakfast'!#REF!</f>
        <v>#REF!</v>
      </c>
      <c r="S6" s="89" t="e">
        <f>'C завтраками| Bed and breakfast'!#REF!</f>
        <v>#REF!</v>
      </c>
      <c r="T6" s="89" t="e">
        <f>'C завтраками| Bed and breakfast'!#REF!</f>
        <v>#REF!</v>
      </c>
      <c r="U6" s="123" t="e">
        <f>'C завтраками| Bed and breakfast'!#REF!</f>
        <v>#REF!</v>
      </c>
      <c r="V6" s="123" t="e">
        <f>'C завтраками| Bed and breakfast'!#REF!</f>
        <v>#REF!</v>
      </c>
      <c r="W6" s="123" t="e">
        <f>'C завтраками| Bed and breakfast'!#REF!</f>
        <v>#REF!</v>
      </c>
      <c r="X6" s="123" t="e">
        <f>'C завтраками| Bed and breakfast'!#REF!</f>
        <v>#REF!</v>
      </c>
    </row>
    <row r="7" spans="1:24" x14ac:dyDescent="0.2">
      <c r="A7" s="113" t="s">
        <v>148</v>
      </c>
    </row>
    <row r="8" spans="1:24" x14ac:dyDescent="0.2">
      <c r="A8" s="115">
        <v>1</v>
      </c>
      <c r="B8" s="66" t="e">
        <f>'C завтраками| Bed and breakfast'!#REF!*0.9</f>
        <v>#REF!</v>
      </c>
      <c r="C8" s="66" t="e">
        <f>'C завтраками| Bed and breakfast'!#REF!*0.9</f>
        <v>#REF!</v>
      </c>
      <c r="D8" s="66" t="e">
        <f>'C завтраками| Bed and breakfast'!#REF!*0.9</f>
        <v>#REF!</v>
      </c>
      <c r="E8" s="66" t="e">
        <f>'C завтраками| Bed and breakfast'!#REF!*0.9</f>
        <v>#REF!</v>
      </c>
      <c r="F8" s="66" t="e">
        <f>'C завтраками| Bed and breakfast'!#REF!*0.9</f>
        <v>#REF!</v>
      </c>
      <c r="G8" s="66" t="e">
        <f>'C завтраками| Bed and breakfast'!#REF!*0.9</f>
        <v>#REF!</v>
      </c>
      <c r="H8" s="66" t="e">
        <f>'C завтраками| Bed and breakfast'!#REF!*0.9</f>
        <v>#REF!</v>
      </c>
      <c r="I8" s="66" t="e">
        <f>'C завтраками| Bed and breakfast'!#REF!*0.9</f>
        <v>#REF!</v>
      </c>
      <c r="J8" s="66" t="e">
        <f>'C завтраками| Bed and breakfast'!#REF!*0.9</f>
        <v>#REF!</v>
      </c>
      <c r="K8" s="66" t="e">
        <f>'C завтраками| Bed and breakfast'!#REF!*0.9</f>
        <v>#REF!</v>
      </c>
      <c r="L8" s="66" t="e">
        <f>'C завтраками| Bed and breakfast'!#REF!*0.9</f>
        <v>#REF!</v>
      </c>
      <c r="M8" s="66" t="e">
        <f>'C завтраками| Bed and breakfast'!#REF!*0.9</f>
        <v>#REF!</v>
      </c>
      <c r="N8" s="66" t="e">
        <f>'C завтраками| Bed and breakfast'!#REF!*0.9</f>
        <v>#REF!</v>
      </c>
      <c r="O8" s="66" t="e">
        <f>'C завтраками| Bed and breakfast'!#REF!*0.9</f>
        <v>#REF!</v>
      </c>
      <c r="P8" s="66" t="e">
        <f>'C завтраками| Bed and breakfast'!#REF!*0.9</f>
        <v>#REF!</v>
      </c>
      <c r="Q8" s="66" t="e">
        <f>'C завтраками| Bed and breakfast'!#REF!*0.9</f>
        <v>#REF!</v>
      </c>
      <c r="R8" s="66" t="e">
        <f>'C завтраками| Bed and breakfast'!#REF!*0.9</f>
        <v>#REF!</v>
      </c>
      <c r="S8" s="66" t="e">
        <f>'C завтраками| Bed and breakfast'!#REF!*0.9</f>
        <v>#REF!</v>
      </c>
      <c r="T8" s="66" t="e">
        <f>'C завтраками| Bed and breakfast'!#REF!*0.9</f>
        <v>#REF!</v>
      </c>
      <c r="U8" s="66" t="e">
        <f>'C завтраками| Bed and breakfast'!#REF!*0.9</f>
        <v>#REF!</v>
      </c>
      <c r="V8" s="66" t="e">
        <f>'C завтраками| Bed and breakfast'!#REF!*0.9</f>
        <v>#REF!</v>
      </c>
      <c r="W8" s="66" t="e">
        <f>'C завтраками| Bed and breakfast'!#REF!*0.9</f>
        <v>#REF!</v>
      </c>
      <c r="X8" s="66" t="e">
        <f>'C завтраками| Bed and breakfast'!#REF!*0.9</f>
        <v>#REF!</v>
      </c>
    </row>
    <row r="9" spans="1:24" x14ac:dyDescent="0.2">
      <c r="A9" s="115">
        <v>2</v>
      </c>
      <c r="B9" s="66" t="e">
        <f>'C завтраками| Bed and breakfast'!#REF!*0.9</f>
        <v>#REF!</v>
      </c>
      <c r="C9" s="66" t="e">
        <f>'C завтраками| Bed and breakfast'!#REF!*0.9</f>
        <v>#REF!</v>
      </c>
      <c r="D9" s="66" t="e">
        <f>'C завтраками| Bed and breakfast'!#REF!*0.9</f>
        <v>#REF!</v>
      </c>
      <c r="E9" s="66" t="e">
        <f>'C завтраками| Bed and breakfast'!#REF!*0.9</f>
        <v>#REF!</v>
      </c>
      <c r="F9" s="66" t="e">
        <f>'C завтраками| Bed and breakfast'!#REF!*0.9</f>
        <v>#REF!</v>
      </c>
      <c r="G9" s="66" t="e">
        <f>'C завтраками| Bed and breakfast'!#REF!*0.9</f>
        <v>#REF!</v>
      </c>
      <c r="H9" s="66" t="e">
        <f>'C завтраками| Bed and breakfast'!#REF!*0.9</f>
        <v>#REF!</v>
      </c>
      <c r="I9" s="66" t="e">
        <f>'C завтраками| Bed and breakfast'!#REF!*0.9</f>
        <v>#REF!</v>
      </c>
      <c r="J9" s="66" t="e">
        <f>'C завтраками| Bed and breakfast'!#REF!*0.9</f>
        <v>#REF!</v>
      </c>
      <c r="K9" s="66" t="e">
        <f>'C завтраками| Bed and breakfast'!#REF!*0.9</f>
        <v>#REF!</v>
      </c>
      <c r="L9" s="66" t="e">
        <f>'C завтраками| Bed and breakfast'!#REF!*0.9</f>
        <v>#REF!</v>
      </c>
      <c r="M9" s="66" t="e">
        <f>'C завтраками| Bed and breakfast'!#REF!*0.9</f>
        <v>#REF!</v>
      </c>
      <c r="N9" s="66" t="e">
        <f>'C завтраками| Bed and breakfast'!#REF!*0.9</f>
        <v>#REF!</v>
      </c>
      <c r="O9" s="66" t="e">
        <f>'C завтраками| Bed and breakfast'!#REF!*0.9</f>
        <v>#REF!</v>
      </c>
      <c r="P9" s="66" t="e">
        <f>'C завтраками| Bed and breakfast'!#REF!*0.9</f>
        <v>#REF!</v>
      </c>
      <c r="Q9" s="66" t="e">
        <f>'C завтраками| Bed and breakfast'!#REF!*0.9</f>
        <v>#REF!</v>
      </c>
      <c r="R9" s="66" t="e">
        <f>'C завтраками| Bed and breakfast'!#REF!*0.9</f>
        <v>#REF!</v>
      </c>
      <c r="S9" s="66" t="e">
        <f>'C завтраками| Bed and breakfast'!#REF!*0.9</f>
        <v>#REF!</v>
      </c>
      <c r="T9" s="66" t="e">
        <f>'C завтраками| Bed and breakfast'!#REF!*0.9</f>
        <v>#REF!</v>
      </c>
      <c r="U9" s="66" t="e">
        <f>'C завтраками| Bed and breakfast'!#REF!*0.9</f>
        <v>#REF!</v>
      </c>
      <c r="V9" s="66" t="e">
        <f>'C завтраками| Bed and breakfast'!#REF!*0.9</f>
        <v>#REF!</v>
      </c>
      <c r="W9" s="66" t="e">
        <f>'C завтраками| Bed and breakfast'!#REF!*0.9</f>
        <v>#REF!</v>
      </c>
      <c r="X9" s="66" t="e">
        <f>'C завтраками| Bed and breakfast'!#REF!*0.9</f>
        <v>#REF!</v>
      </c>
    </row>
    <row r="10" spans="1:24" x14ac:dyDescent="0.2">
      <c r="A10" s="115" t="s">
        <v>149</v>
      </c>
      <c r="B10" s="66"/>
      <c r="C10" s="66"/>
      <c r="D10" s="66"/>
      <c r="E10" s="66"/>
      <c r="F10" s="66"/>
      <c r="G10" s="66"/>
      <c r="H10" s="66"/>
      <c r="I10" s="66"/>
      <c r="J10" s="66"/>
      <c r="K10" s="66"/>
      <c r="L10" s="66"/>
      <c r="M10" s="66"/>
      <c r="N10" s="66"/>
      <c r="O10" s="66"/>
      <c r="P10" s="66"/>
      <c r="Q10" s="66"/>
      <c r="R10" s="66"/>
      <c r="S10" s="66"/>
      <c r="T10" s="66"/>
      <c r="U10" s="66"/>
      <c r="V10" s="66"/>
      <c r="W10" s="66"/>
      <c r="X10" s="66"/>
    </row>
    <row r="11" spans="1:24" x14ac:dyDescent="0.2">
      <c r="A11" s="115">
        <v>1</v>
      </c>
      <c r="B11" s="66" t="e">
        <f>'C завтраками| Bed and breakfast'!#REF!*0.9</f>
        <v>#REF!</v>
      </c>
      <c r="C11" s="66" t="e">
        <f>'C завтраками| Bed and breakfast'!#REF!*0.9</f>
        <v>#REF!</v>
      </c>
      <c r="D11" s="66" t="e">
        <f>'C завтраками| Bed and breakfast'!#REF!*0.9</f>
        <v>#REF!</v>
      </c>
      <c r="E11" s="66" t="e">
        <f>'C завтраками| Bed and breakfast'!#REF!*0.9</f>
        <v>#REF!</v>
      </c>
      <c r="F11" s="66" t="e">
        <f>'C завтраками| Bed and breakfast'!#REF!*0.9</f>
        <v>#REF!</v>
      </c>
      <c r="G11" s="66" t="e">
        <f>'C завтраками| Bed and breakfast'!#REF!*0.9</f>
        <v>#REF!</v>
      </c>
      <c r="H11" s="66" t="e">
        <f>'C завтраками| Bed and breakfast'!#REF!*0.9</f>
        <v>#REF!</v>
      </c>
      <c r="I11" s="66" t="e">
        <f>'C завтраками| Bed and breakfast'!#REF!*0.9</f>
        <v>#REF!</v>
      </c>
      <c r="J11" s="66" t="e">
        <f>'C завтраками| Bed and breakfast'!#REF!*0.9</f>
        <v>#REF!</v>
      </c>
      <c r="K11" s="66" t="e">
        <f>'C завтраками| Bed and breakfast'!#REF!*0.9</f>
        <v>#REF!</v>
      </c>
      <c r="L11" s="66" t="e">
        <f>'C завтраками| Bed and breakfast'!#REF!*0.9</f>
        <v>#REF!</v>
      </c>
      <c r="M11" s="66" t="e">
        <f>'C завтраками| Bed and breakfast'!#REF!*0.9</f>
        <v>#REF!</v>
      </c>
      <c r="N11" s="66" t="e">
        <f>'C завтраками| Bed and breakfast'!#REF!*0.9</f>
        <v>#REF!</v>
      </c>
      <c r="O11" s="66" t="e">
        <f>'C завтраками| Bed and breakfast'!#REF!*0.9</f>
        <v>#REF!</v>
      </c>
      <c r="P11" s="66" t="e">
        <f>'C завтраками| Bed and breakfast'!#REF!*0.9</f>
        <v>#REF!</v>
      </c>
      <c r="Q11" s="66" t="e">
        <f>'C завтраками| Bed and breakfast'!#REF!*0.9</f>
        <v>#REF!</v>
      </c>
      <c r="R11" s="66" t="e">
        <f>'C завтраками| Bed and breakfast'!#REF!*0.9</f>
        <v>#REF!</v>
      </c>
      <c r="S11" s="66" t="e">
        <f>'C завтраками| Bed and breakfast'!#REF!*0.9</f>
        <v>#REF!</v>
      </c>
      <c r="T11" s="66" t="e">
        <f>'C завтраками| Bed and breakfast'!#REF!*0.9</f>
        <v>#REF!</v>
      </c>
      <c r="U11" s="66" t="e">
        <f>'C завтраками| Bed and breakfast'!#REF!*0.9</f>
        <v>#REF!</v>
      </c>
      <c r="V11" s="66" t="e">
        <f>'C завтраками| Bed and breakfast'!#REF!*0.9</f>
        <v>#REF!</v>
      </c>
      <c r="W11" s="66" t="e">
        <f>'C завтраками| Bed and breakfast'!#REF!*0.9</f>
        <v>#REF!</v>
      </c>
      <c r="X11" s="66" t="e">
        <f>'C завтраками| Bed and breakfast'!#REF!*0.9</f>
        <v>#REF!</v>
      </c>
    </row>
    <row r="12" spans="1:24" x14ac:dyDescent="0.2">
      <c r="A12" s="115">
        <v>2</v>
      </c>
      <c r="B12" s="66" t="e">
        <f>'C завтраками| Bed and breakfast'!#REF!*0.9</f>
        <v>#REF!</v>
      </c>
      <c r="C12" s="66" t="e">
        <f>'C завтраками| Bed and breakfast'!#REF!*0.9</f>
        <v>#REF!</v>
      </c>
      <c r="D12" s="66" t="e">
        <f>'C завтраками| Bed and breakfast'!#REF!*0.9</f>
        <v>#REF!</v>
      </c>
      <c r="E12" s="66" t="e">
        <f>'C завтраками| Bed and breakfast'!#REF!*0.9</f>
        <v>#REF!</v>
      </c>
      <c r="F12" s="66" t="e">
        <f>'C завтраками| Bed and breakfast'!#REF!*0.9</f>
        <v>#REF!</v>
      </c>
      <c r="G12" s="66" t="e">
        <f>'C завтраками| Bed and breakfast'!#REF!*0.9</f>
        <v>#REF!</v>
      </c>
      <c r="H12" s="66" t="e">
        <f>'C завтраками| Bed and breakfast'!#REF!*0.9</f>
        <v>#REF!</v>
      </c>
      <c r="I12" s="66" t="e">
        <f>'C завтраками| Bed and breakfast'!#REF!*0.9</f>
        <v>#REF!</v>
      </c>
      <c r="J12" s="66" t="e">
        <f>'C завтраками| Bed and breakfast'!#REF!*0.9</f>
        <v>#REF!</v>
      </c>
      <c r="K12" s="66" t="e">
        <f>'C завтраками| Bed and breakfast'!#REF!*0.9</f>
        <v>#REF!</v>
      </c>
      <c r="L12" s="66" t="e">
        <f>'C завтраками| Bed and breakfast'!#REF!*0.9</f>
        <v>#REF!</v>
      </c>
      <c r="M12" s="66" t="e">
        <f>'C завтраками| Bed and breakfast'!#REF!*0.9</f>
        <v>#REF!</v>
      </c>
      <c r="N12" s="66" t="e">
        <f>'C завтраками| Bed and breakfast'!#REF!*0.9</f>
        <v>#REF!</v>
      </c>
      <c r="O12" s="66" t="e">
        <f>'C завтраками| Bed and breakfast'!#REF!*0.9</f>
        <v>#REF!</v>
      </c>
      <c r="P12" s="66" t="e">
        <f>'C завтраками| Bed and breakfast'!#REF!*0.9</f>
        <v>#REF!</v>
      </c>
      <c r="Q12" s="66" t="e">
        <f>'C завтраками| Bed and breakfast'!#REF!*0.9</f>
        <v>#REF!</v>
      </c>
      <c r="R12" s="66" t="e">
        <f>'C завтраками| Bed and breakfast'!#REF!*0.9</f>
        <v>#REF!</v>
      </c>
      <c r="S12" s="66" t="e">
        <f>'C завтраками| Bed and breakfast'!#REF!*0.9</f>
        <v>#REF!</v>
      </c>
      <c r="T12" s="66" t="e">
        <f>'C завтраками| Bed and breakfast'!#REF!*0.9</f>
        <v>#REF!</v>
      </c>
      <c r="U12" s="66" t="e">
        <f>'C завтраками| Bed and breakfast'!#REF!*0.9</f>
        <v>#REF!</v>
      </c>
      <c r="V12" s="66" t="e">
        <f>'C завтраками| Bed and breakfast'!#REF!*0.9</f>
        <v>#REF!</v>
      </c>
      <c r="W12" s="66" t="e">
        <f>'C завтраками| Bed and breakfast'!#REF!*0.9</f>
        <v>#REF!</v>
      </c>
      <c r="X12" s="66" t="e">
        <f>'C завтраками| Bed and breakfast'!#REF!*0.9</f>
        <v>#REF!</v>
      </c>
    </row>
    <row r="13" spans="1:24" x14ac:dyDescent="0.2">
      <c r="A13" s="115" t="s">
        <v>135</v>
      </c>
      <c r="B13" s="66"/>
      <c r="C13" s="66"/>
      <c r="D13" s="66"/>
      <c r="E13" s="66"/>
      <c r="F13" s="66"/>
      <c r="G13" s="66"/>
      <c r="H13" s="66"/>
      <c r="I13" s="66"/>
      <c r="J13" s="66"/>
      <c r="K13" s="66"/>
      <c r="L13" s="66"/>
      <c r="M13" s="66"/>
      <c r="N13" s="66"/>
      <c r="O13" s="66"/>
      <c r="P13" s="66"/>
      <c r="Q13" s="66"/>
      <c r="R13" s="66"/>
      <c r="S13" s="66"/>
      <c r="T13" s="66"/>
      <c r="U13" s="66"/>
      <c r="V13" s="66"/>
      <c r="W13" s="66"/>
      <c r="X13" s="66"/>
    </row>
    <row r="14" spans="1:24" x14ac:dyDescent="0.2">
      <c r="A14" s="115">
        <v>1</v>
      </c>
      <c r="B14" s="66" t="e">
        <f>'C завтраками| Bed and breakfast'!#REF!*0.9</f>
        <v>#REF!</v>
      </c>
      <c r="C14" s="66" t="e">
        <f>'C завтраками| Bed and breakfast'!#REF!*0.9</f>
        <v>#REF!</v>
      </c>
      <c r="D14" s="66" t="e">
        <f>'C завтраками| Bed and breakfast'!#REF!*0.9</f>
        <v>#REF!</v>
      </c>
      <c r="E14" s="66" t="e">
        <f>'C завтраками| Bed and breakfast'!#REF!*0.9</f>
        <v>#REF!</v>
      </c>
      <c r="F14" s="66" t="e">
        <f>'C завтраками| Bed and breakfast'!#REF!*0.9</f>
        <v>#REF!</v>
      </c>
      <c r="G14" s="66" t="e">
        <f>'C завтраками| Bed and breakfast'!#REF!*0.9</f>
        <v>#REF!</v>
      </c>
      <c r="H14" s="66" t="e">
        <f>'C завтраками| Bed and breakfast'!#REF!*0.9</f>
        <v>#REF!</v>
      </c>
      <c r="I14" s="66" t="e">
        <f>'C завтраками| Bed and breakfast'!#REF!*0.9</f>
        <v>#REF!</v>
      </c>
      <c r="J14" s="66" t="e">
        <f>'C завтраками| Bed and breakfast'!#REF!*0.9</f>
        <v>#REF!</v>
      </c>
      <c r="K14" s="66" t="e">
        <f>'C завтраками| Bed and breakfast'!#REF!*0.9</f>
        <v>#REF!</v>
      </c>
      <c r="L14" s="66" t="e">
        <f>'C завтраками| Bed and breakfast'!#REF!*0.9</f>
        <v>#REF!</v>
      </c>
      <c r="M14" s="66" t="e">
        <f>'C завтраками| Bed and breakfast'!#REF!*0.9</f>
        <v>#REF!</v>
      </c>
      <c r="N14" s="66" t="e">
        <f>'C завтраками| Bed and breakfast'!#REF!*0.9</f>
        <v>#REF!</v>
      </c>
      <c r="O14" s="66" t="e">
        <f>'C завтраками| Bed and breakfast'!#REF!*0.9</f>
        <v>#REF!</v>
      </c>
      <c r="P14" s="66" t="e">
        <f>'C завтраками| Bed and breakfast'!#REF!*0.9</f>
        <v>#REF!</v>
      </c>
      <c r="Q14" s="66" t="e">
        <f>'C завтраками| Bed and breakfast'!#REF!*0.9</f>
        <v>#REF!</v>
      </c>
      <c r="R14" s="66" t="e">
        <f>'C завтраками| Bed and breakfast'!#REF!*0.9</f>
        <v>#REF!</v>
      </c>
      <c r="S14" s="66" t="e">
        <f>'C завтраками| Bed and breakfast'!#REF!*0.9</f>
        <v>#REF!</v>
      </c>
      <c r="T14" s="66" t="e">
        <f>'C завтраками| Bed and breakfast'!#REF!*0.9</f>
        <v>#REF!</v>
      </c>
      <c r="U14" s="66" t="e">
        <f>'C завтраками| Bed and breakfast'!#REF!*0.9</f>
        <v>#REF!</v>
      </c>
      <c r="V14" s="66" t="e">
        <f>'C завтраками| Bed and breakfast'!#REF!*0.9</f>
        <v>#REF!</v>
      </c>
      <c r="W14" s="66" t="e">
        <f>'C завтраками| Bed and breakfast'!#REF!*0.9</f>
        <v>#REF!</v>
      </c>
      <c r="X14" s="66" t="e">
        <f>'C завтраками| Bed and breakfast'!#REF!*0.9</f>
        <v>#REF!</v>
      </c>
    </row>
    <row r="15" spans="1:24" x14ac:dyDescent="0.2">
      <c r="A15" s="115">
        <v>2</v>
      </c>
      <c r="B15" s="66" t="e">
        <f>'C завтраками| Bed and breakfast'!#REF!*0.9</f>
        <v>#REF!</v>
      </c>
      <c r="C15" s="66" t="e">
        <f>'C завтраками| Bed and breakfast'!#REF!*0.9</f>
        <v>#REF!</v>
      </c>
      <c r="D15" s="66" t="e">
        <f>'C завтраками| Bed and breakfast'!#REF!*0.9</f>
        <v>#REF!</v>
      </c>
      <c r="E15" s="66" t="e">
        <f>'C завтраками| Bed and breakfast'!#REF!*0.9</f>
        <v>#REF!</v>
      </c>
      <c r="F15" s="66" t="e">
        <f>'C завтраками| Bed and breakfast'!#REF!*0.9</f>
        <v>#REF!</v>
      </c>
      <c r="G15" s="66" t="e">
        <f>'C завтраками| Bed and breakfast'!#REF!*0.9</f>
        <v>#REF!</v>
      </c>
      <c r="H15" s="66" t="e">
        <f>'C завтраками| Bed and breakfast'!#REF!*0.9</f>
        <v>#REF!</v>
      </c>
      <c r="I15" s="66" t="e">
        <f>'C завтраками| Bed and breakfast'!#REF!*0.9</f>
        <v>#REF!</v>
      </c>
      <c r="J15" s="66" t="e">
        <f>'C завтраками| Bed and breakfast'!#REF!*0.9</f>
        <v>#REF!</v>
      </c>
      <c r="K15" s="66" t="e">
        <f>'C завтраками| Bed and breakfast'!#REF!*0.9</f>
        <v>#REF!</v>
      </c>
      <c r="L15" s="66" t="e">
        <f>'C завтраками| Bed and breakfast'!#REF!*0.9</f>
        <v>#REF!</v>
      </c>
      <c r="M15" s="66" t="e">
        <f>'C завтраками| Bed and breakfast'!#REF!*0.9</f>
        <v>#REF!</v>
      </c>
      <c r="N15" s="66" t="e">
        <f>'C завтраками| Bed and breakfast'!#REF!*0.9</f>
        <v>#REF!</v>
      </c>
      <c r="O15" s="66" t="e">
        <f>'C завтраками| Bed and breakfast'!#REF!*0.9</f>
        <v>#REF!</v>
      </c>
      <c r="P15" s="66" t="e">
        <f>'C завтраками| Bed and breakfast'!#REF!*0.9</f>
        <v>#REF!</v>
      </c>
      <c r="Q15" s="66" t="e">
        <f>'C завтраками| Bed and breakfast'!#REF!*0.9</f>
        <v>#REF!</v>
      </c>
      <c r="R15" s="66" t="e">
        <f>'C завтраками| Bed and breakfast'!#REF!*0.9</f>
        <v>#REF!</v>
      </c>
      <c r="S15" s="66" t="e">
        <f>'C завтраками| Bed and breakfast'!#REF!*0.9</f>
        <v>#REF!</v>
      </c>
      <c r="T15" s="66" t="e">
        <f>'C завтраками| Bed and breakfast'!#REF!*0.9</f>
        <v>#REF!</v>
      </c>
      <c r="U15" s="66" t="e">
        <f>'C завтраками| Bed and breakfast'!#REF!*0.9</f>
        <v>#REF!</v>
      </c>
      <c r="V15" s="66" t="e">
        <f>'C завтраками| Bed and breakfast'!#REF!*0.9</f>
        <v>#REF!</v>
      </c>
      <c r="W15" s="66" t="e">
        <f>'C завтраками| Bed and breakfast'!#REF!*0.9</f>
        <v>#REF!</v>
      </c>
      <c r="X15" s="66" t="e">
        <f>'C завтраками| Bed and breakfast'!#REF!*0.9</f>
        <v>#REF!</v>
      </c>
    </row>
    <row r="16" spans="1:24" x14ac:dyDescent="0.2">
      <c r="A16" s="114" t="s">
        <v>137</v>
      </c>
      <c r="B16" s="66"/>
      <c r="C16" s="66"/>
      <c r="D16" s="66"/>
      <c r="E16" s="66"/>
      <c r="F16" s="66"/>
      <c r="G16" s="66"/>
      <c r="H16" s="66"/>
      <c r="I16" s="66"/>
      <c r="J16" s="66"/>
      <c r="K16" s="66"/>
      <c r="L16" s="66"/>
      <c r="M16" s="66"/>
      <c r="N16" s="66"/>
      <c r="O16" s="66"/>
      <c r="P16" s="66"/>
      <c r="Q16" s="66"/>
      <c r="R16" s="66"/>
      <c r="S16" s="66"/>
      <c r="T16" s="66"/>
      <c r="U16" s="66"/>
      <c r="V16" s="66"/>
      <c r="W16" s="66"/>
      <c r="X16" s="66"/>
    </row>
    <row r="17" spans="1:37" x14ac:dyDescent="0.2">
      <c r="A17" s="115">
        <v>1</v>
      </c>
      <c r="B17" s="66" t="e">
        <f>'C завтраками| Bed and breakfast'!#REF!*0.9</f>
        <v>#REF!</v>
      </c>
      <c r="C17" s="66" t="e">
        <f>'C завтраками| Bed and breakfast'!#REF!*0.9</f>
        <v>#REF!</v>
      </c>
      <c r="D17" s="66" t="e">
        <f>'C завтраками| Bed and breakfast'!#REF!*0.9</f>
        <v>#REF!</v>
      </c>
      <c r="E17" s="66" t="e">
        <f>'C завтраками| Bed and breakfast'!#REF!*0.9</f>
        <v>#REF!</v>
      </c>
      <c r="F17" s="66" t="e">
        <f>'C завтраками| Bed and breakfast'!#REF!*0.9</f>
        <v>#REF!</v>
      </c>
      <c r="G17" s="66" t="e">
        <f>'C завтраками| Bed and breakfast'!#REF!*0.9</f>
        <v>#REF!</v>
      </c>
      <c r="H17" s="66" t="e">
        <f>'C завтраками| Bed and breakfast'!#REF!*0.9</f>
        <v>#REF!</v>
      </c>
      <c r="I17" s="66" t="e">
        <f>'C завтраками| Bed and breakfast'!#REF!*0.9</f>
        <v>#REF!</v>
      </c>
      <c r="J17" s="66" t="e">
        <f>'C завтраками| Bed and breakfast'!#REF!*0.9</f>
        <v>#REF!</v>
      </c>
      <c r="K17" s="66" t="e">
        <f>'C завтраками| Bed and breakfast'!#REF!*0.9</f>
        <v>#REF!</v>
      </c>
      <c r="L17" s="66" t="e">
        <f>'C завтраками| Bed and breakfast'!#REF!*0.9</f>
        <v>#REF!</v>
      </c>
      <c r="M17" s="66" t="e">
        <f>'C завтраками| Bed and breakfast'!#REF!*0.9</f>
        <v>#REF!</v>
      </c>
      <c r="N17" s="66" t="e">
        <f>'C завтраками| Bed and breakfast'!#REF!*0.9</f>
        <v>#REF!</v>
      </c>
      <c r="O17" s="66" t="e">
        <f>'C завтраками| Bed and breakfast'!#REF!*0.9</f>
        <v>#REF!</v>
      </c>
      <c r="P17" s="66" t="e">
        <f>'C завтраками| Bed and breakfast'!#REF!*0.9</f>
        <v>#REF!</v>
      </c>
      <c r="Q17" s="66" t="e">
        <f>'C завтраками| Bed and breakfast'!#REF!*0.9</f>
        <v>#REF!</v>
      </c>
      <c r="R17" s="66" t="e">
        <f>'C завтраками| Bed and breakfast'!#REF!*0.9</f>
        <v>#REF!</v>
      </c>
      <c r="S17" s="66" t="e">
        <f>'C завтраками| Bed and breakfast'!#REF!*0.9</f>
        <v>#REF!</v>
      </c>
      <c r="T17" s="66" t="e">
        <f>'C завтраками| Bed and breakfast'!#REF!*0.9</f>
        <v>#REF!</v>
      </c>
      <c r="U17" s="66" t="e">
        <f>'C завтраками| Bed and breakfast'!#REF!*0.9</f>
        <v>#REF!</v>
      </c>
      <c r="V17" s="66" t="e">
        <f>'C завтраками| Bed and breakfast'!#REF!*0.9</f>
        <v>#REF!</v>
      </c>
      <c r="W17" s="66" t="e">
        <f>'C завтраками| Bed and breakfast'!#REF!*0.9</f>
        <v>#REF!</v>
      </c>
      <c r="X17" s="66" t="e">
        <f>'C завтраками| Bed and breakfast'!#REF!*0.9</f>
        <v>#REF!</v>
      </c>
    </row>
    <row r="18" spans="1:37" x14ac:dyDescent="0.2">
      <c r="A18" s="115">
        <v>2</v>
      </c>
      <c r="B18" s="66" t="e">
        <f>'C завтраками| Bed and breakfast'!#REF!*0.9</f>
        <v>#REF!</v>
      </c>
      <c r="C18" s="66" t="e">
        <f>'C завтраками| Bed and breakfast'!#REF!*0.9</f>
        <v>#REF!</v>
      </c>
      <c r="D18" s="66" t="e">
        <f>'C завтраками| Bed and breakfast'!#REF!*0.9</f>
        <v>#REF!</v>
      </c>
      <c r="E18" s="66" t="e">
        <f>'C завтраками| Bed and breakfast'!#REF!*0.9</f>
        <v>#REF!</v>
      </c>
      <c r="F18" s="66" t="e">
        <f>'C завтраками| Bed and breakfast'!#REF!*0.9</f>
        <v>#REF!</v>
      </c>
      <c r="G18" s="66" t="e">
        <f>'C завтраками| Bed and breakfast'!#REF!*0.9</f>
        <v>#REF!</v>
      </c>
      <c r="H18" s="66" t="e">
        <f>'C завтраками| Bed and breakfast'!#REF!*0.9</f>
        <v>#REF!</v>
      </c>
      <c r="I18" s="66" t="e">
        <f>'C завтраками| Bed and breakfast'!#REF!*0.9</f>
        <v>#REF!</v>
      </c>
      <c r="J18" s="66" t="e">
        <f>'C завтраками| Bed and breakfast'!#REF!*0.9</f>
        <v>#REF!</v>
      </c>
      <c r="K18" s="66" t="e">
        <f>'C завтраками| Bed and breakfast'!#REF!*0.9</f>
        <v>#REF!</v>
      </c>
      <c r="L18" s="66" t="e">
        <f>'C завтраками| Bed and breakfast'!#REF!*0.9</f>
        <v>#REF!</v>
      </c>
      <c r="M18" s="66" t="e">
        <f>'C завтраками| Bed and breakfast'!#REF!*0.9</f>
        <v>#REF!</v>
      </c>
      <c r="N18" s="66" t="e">
        <f>'C завтраками| Bed and breakfast'!#REF!*0.9</f>
        <v>#REF!</v>
      </c>
      <c r="O18" s="66" t="e">
        <f>'C завтраками| Bed and breakfast'!#REF!*0.9</f>
        <v>#REF!</v>
      </c>
      <c r="P18" s="66" t="e">
        <f>'C завтраками| Bed and breakfast'!#REF!*0.9</f>
        <v>#REF!</v>
      </c>
      <c r="Q18" s="66" t="e">
        <f>'C завтраками| Bed and breakfast'!#REF!*0.9</f>
        <v>#REF!</v>
      </c>
      <c r="R18" s="66" t="e">
        <f>'C завтраками| Bed and breakfast'!#REF!*0.9</f>
        <v>#REF!</v>
      </c>
      <c r="S18" s="66" t="e">
        <f>'C завтраками| Bed and breakfast'!#REF!*0.9</f>
        <v>#REF!</v>
      </c>
      <c r="T18" s="66" t="e">
        <f>'C завтраками| Bed and breakfast'!#REF!*0.9</f>
        <v>#REF!</v>
      </c>
      <c r="U18" s="66" t="e">
        <f>'C завтраками| Bed and breakfast'!#REF!*0.9</f>
        <v>#REF!</v>
      </c>
      <c r="V18" s="66" t="e">
        <f>'C завтраками| Bed and breakfast'!#REF!*0.9</f>
        <v>#REF!</v>
      </c>
      <c r="W18" s="66" t="e">
        <f>'C завтраками| Bed and breakfast'!#REF!*0.9</f>
        <v>#REF!</v>
      </c>
      <c r="X18" s="66" t="e">
        <f>'C завтраками| Bed and breakfast'!#REF!*0.9</f>
        <v>#REF!</v>
      </c>
    </row>
    <row r="19" spans="1:37" x14ac:dyDescent="0.2">
      <c r="A19" s="86"/>
    </row>
    <row r="21" spans="1:37" s="137" customFormat="1" ht="119.25" customHeight="1" x14ac:dyDescent="0.2">
      <c r="A21" s="348" t="s">
        <v>196</v>
      </c>
      <c r="B21" s="348"/>
      <c r="C21" s="348"/>
      <c r="D21" s="348"/>
      <c r="E21" s="348"/>
      <c r="F21" s="348"/>
      <c r="G21" s="348"/>
      <c r="H21" s="348"/>
    </row>
    <row r="22" spans="1:37" s="137" customFormat="1" ht="12" x14ac:dyDescent="0.2">
      <c r="A22" s="126" t="s">
        <v>161</v>
      </c>
      <c r="E22" s="150"/>
      <c r="F22" s="150"/>
      <c r="G22" s="150"/>
      <c r="H22" s="150"/>
    </row>
    <row r="23" spans="1:37" s="137" customFormat="1" ht="12" x14ac:dyDescent="0.2">
      <c r="A23" s="126" t="s">
        <v>160</v>
      </c>
      <c r="B23" s="148"/>
      <c r="C23" s="148"/>
      <c r="D23" s="148"/>
      <c r="E23" s="156"/>
      <c r="F23" s="156"/>
      <c r="G23" s="156"/>
      <c r="H23" s="156"/>
      <c r="I23" s="148"/>
      <c r="J23" s="148"/>
      <c r="K23" s="148"/>
      <c r="L23" s="148"/>
      <c r="M23" s="148"/>
      <c r="N23" s="148"/>
      <c r="O23" s="148"/>
      <c r="P23" s="148"/>
      <c r="Q23" s="148"/>
      <c r="R23" s="149"/>
      <c r="S23" s="149"/>
      <c r="T23" s="149"/>
      <c r="U23" s="149"/>
      <c r="V23" s="149"/>
      <c r="W23" s="149"/>
      <c r="X23" s="149"/>
      <c r="Y23" s="149"/>
      <c r="Z23" s="149"/>
      <c r="AA23" s="149"/>
      <c r="AB23" s="149"/>
      <c r="AC23" s="149"/>
      <c r="AD23" s="149"/>
      <c r="AE23" s="149"/>
      <c r="AF23" s="149"/>
      <c r="AG23" s="149"/>
      <c r="AH23" s="149"/>
      <c r="AI23" s="149"/>
      <c r="AJ23" s="149"/>
      <c r="AK23" s="149"/>
    </row>
    <row r="24" spans="1:37" s="137" customFormat="1" ht="12" x14ac:dyDescent="0.2">
      <c r="A24" s="131" t="s">
        <v>199</v>
      </c>
      <c r="B24" s="148"/>
      <c r="C24" s="148"/>
      <c r="D24" s="148"/>
      <c r="E24" s="156"/>
      <c r="F24" s="156"/>
      <c r="G24" s="156"/>
      <c r="H24" s="156"/>
      <c r="I24" s="148"/>
      <c r="J24" s="148"/>
      <c r="K24" s="148"/>
      <c r="L24" s="148"/>
      <c r="M24" s="148"/>
      <c r="N24" s="148"/>
      <c r="O24" s="148"/>
      <c r="P24" s="148"/>
      <c r="Q24" s="148"/>
      <c r="R24" s="149"/>
      <c r="S24" s="149"/>
      <c r="T24" s="149"/>
      <c r="U24" s="149"/>
      <c r="V24" s="149"/>
      <c r="W24" s="149"/>
      <c r="X24" s="149"/>
      <c r="Y24" s="149"/>
      <c r="Z24" s="149"/>
      <c r="AA24" s="149"/>
      <c r="AB24" s="149"/>
      <c r="AC24" s="149"/>
      <c r="AD24" s="149"/>
      <c r="AE24" s="149"/>
      <c r="AF24" s="149"/>
      <c r="AG24" s="149"/>
      <c r="AH24" s="149"/>
      <c r="AI24" s="149"/>
      <c r="AJ24" s="149"/>
      <c r="AK24" s="149"/>
    </row>
    <row r="25" spans="1:37" s="137" customFormat="1" ht="12" x14ac:dyDescent="0.2">
      <c r="A25" s="151"/>
      <c r="E25" s="150"/>
      <c r="F25" s="150"/>
      <c r="G25" s="150"/>
      <c r="H25" s="150"/>
    </row>
    <row r="26" spans="1:37" s="137" customFormat="1" ht="12" x14ac:dyDescent="0.2">
      <c r="A26" s="136" t="s">
        <v>128</v>
      </c>
      <c r="E26" s="150"/>
      <c r="F26" s="150"/>
      <c r="G26" s="150"/>
      <c r="H26" s="150"/>
    </row>
    <row r="27" spans="1:37" s="137" customFormat="1" ht="12" x14ac:dyDescent="0.2">
      <c r="A27" s="128" t="s">
        <v>156</v>
      </c>
      <c r="E27" s="150"/>
      <c r="F27" s="150"/>
      <c r="G27" s="150"/>
      <c r="H27" s="150"/>
    </row>
    <row r="28" spans="1:37" s="137" customFormat="1" ht="12" x14ac:dyDescent="0.2">
      <c r="A28" s="70" t="s">
        <v>129</v>
      </c>
      <c r="E28" s="150"/>
      <c r="F28" s="150"/>
      <c r="G28" s="150"/>
      <c r="H28" s="150"/>
    </row>
    <row r="29" spans="1:37" s="137" customFormat="1" ht="12" x14ac:dyDescent="0.2">
      <c r="A29" s="70" t="s">
        <v>157</v>
      </c>
      <c r="E29" s="150"/>
      <c r="F29" s="150"/>
      <c r="G29" s="150"/>
      <c r="H29" s="150"/>
    </row>
    <row r="30" spans="1:37" s="137" customFormat="1" ht="12" x14ac:dyDescent="0.2">
      <c r="A30" s="70" t="s">
        <v>130</v>
      </c>
      <c r="E30" s="150"/>
      <c r="F30" s="150"/>
      <c r="G30" s="150"/>
      <c r="H30" s="150"/>
    </row>
    <row r="31" spans="1:37" s="137" customFormat="1" ht="24" x14ac:dyDescent="0.2">
      <c r="A31" s="73" t="s">
        <v>131</v>
      </c>
      <c r="E31" s="150"/>
      <c r="F31" s="150"/>
      <c r="G31" s="150"/>
      <c r="H31" s="150"/>
    </row>
    <row r="32" spans="1:37" s="137" customFormat="1" ht="12" x14ac:dyDescent="0.2">
      <c r="A32" s="70" t="s">
        <v>158</v>
      </c>
      <c r="E32" s="150"/>
      <c r="F32" s="150"/>
      <c r="G32" s="150"/>
      <c r="H32" s="150"/>
    </row>
    <row r="33" spans="1:23" s="137" customFormat="1" ht="24" x14ac:dyDescent="0.2">
      <c r="A33" s="73" t="s">
        <v>185</v>
      </c>
      <c r="E33" s="150"/>
      <c r="F33" s="150"/>
      <c r="G33" s="150"/>
      <c r="H33" s="150"/>
    </row>
    <row r="34" spans="1:23" s="137" customFormat="1" ht="12" x14ac:dyDescent="0.2">
      <c r="A34" s="108"/>
      <c r="E34" s="150"/>
      <c r="F34" s="150"/>
      <c r="G34" s="150"/>
      <c r="H34" s="150"/>
    </row>
    <row r="35" spans="1:23" s="137" customFormat="1" ht="22.5" x14ac:dyDescent="0.2">
      <c r="A35" s="138" t="s">
        <v>198</v>
      </c>
      <c r="E35" s="146"/>
      <c r="F35" s="146"/>
      <c r="G35" s="146"/>
      <c r="H35" s="146"/>
      <c r="I35" s="146"/>
      <c r="J35" s="146"/>
      <c r="K35" s="146"/>
      <c r="L35" s="146"/>
      <c r="M35" s="146"/>
      <c r="N35" s="146"/>
      <c r="O35" s="146"/>
      <c r="P35" s="146"/>
      <c r="Q35" s="146"/>
      <c r="R35" s="146"/>
      <c r="S35" s="146"/>
      <c r="T35" s="146"/>
      <c r="U35" s="146"/>
      <c r="V35" s="146"/>
    </row>
    <row r="36" spans="1:23" s="137" customFormat="1" ht="12" x14ac:dyDescent="0.2">
      <c r="A36" s="139"/>
      <c r="B36" s="140"/>
      <c r="C36" s="140"/>
      <c r="D36" s="140"/>
      <c r="E36" s="146"/>
      <c r="F36" s="146"/>
      <c r="G36" s="146"/>
      <c r="H36" s="146"/>
      <c r="I36" s="146"/>
      <c r="J36" s="146"/>
      <c r="K36" s="146"/>
      <c r="L36" s="146"/>
      <c r="M36" s="146"/>
      <c r="N36" s="146"/>
      <c r="O36" s="146"/>
      <c r="P36" s="146"/>
      <c r="Q36" s="146"/>
      <c r="R36" s="146"/>
      <c r="S36" s="146"/>
      <c r="T36" s="146"/>
      <c r="U36" s="146"/>
      <c r="V36" s="146"/>
    </row>
    <row r="37" spans="1:23" s="137" customFormat="1" ht="30.75" customHeight="1" x14ac:dyDescent="0.2">
      <c r="A37" s="170" t="s">
        <v>175</v>
      </c>
      <c r="B37" s="141"/>
      <c r="C37" s="142"/>
      <c r="D37" s="145"/>
      <c r="E37" s="104"/>
      <c r="F37" s="104"/>
      <c r="G37" s="104"/>
      <c r="H37" s="104"/>
      <c r="I37" s="104"/>
      <c r="J37" s="104"/>
      <c r="K37" s="104"/>
      <c r="L37" s="104"/>
      <c r="M37" s="104"/>
      <c r="N37" s="104"/>
      <c r="O37" s="104"/>
      <c r="P37" s="104"/>
      <c r="Q37" s="18"/>
      <c r="R37" s="18"/>
      <c r="S37" s="146"/>
      <c r="T37" s="146"/>
      <c r="U37" s="146"/>
      <c r="V37" s="146"/>
      <c r="W37" s="143"/>
    </row>
    <row r="38" spans="1:23" s="137" customFormat="1" ht="30.75" customHeight="1" x14ac:dyDescent="0.2">
      <c r="A38" s="170" t="s">
        <v>176</v>
      </c>
      <c r="B38" s="141"/>
      <c r="C38" s="142"/>
      <c r="D38" s="145"/>
      <c r="E38" s="104"/>
      <c r="F38" s="104"/>
      <c r="G38" s="104"/>
      <c r="H38" s="104"/>
      <c r="I38" s="104"/>
      <c r="J38" s="104"/>
      <c r="K38" s="104"/>
      <c r="L38" s="104"/>
      <c r="M38" s="104"/>
      <c r="N38" s="104"/>
      <c r="O38" s="104"/>
      <c r="P38" s="104"/>
      <c r="Q38" s="18"/>
      <c r="R38" s="18"/>
      <c r="S38" s="146"/>
      <c r="T38" s="146"/>
      <c r="U38" s="146"/>
      <c r="V38" s="146"/>
      <c r="W38" s="143"/>
    </row>
    <row r="39" spans="1:23" s="137" customFormat="1" ht="30.75" customHeight="1" x14ac:dyDescent="0.2">
      <c r="A39" s="170" t="s">
        <v>203</v>
      </c>
      <c r="B39" s="144"/>
      <c r="C39" s="144"/>
      <c r="D39" s="144"/>
      <c r="E39" s="104"/>
      <c r="F39" s="104"/>
      <c r="G39" s="104"/>
      <c r="H39" s="104"/>
      <c r="I39" s="104"/>
      <c r="J39" s="104"/>
      <c r="K39" s="104"/>
      <c r="L39" s="104"/>
      <c r="M39" s="104"/>
      <c r="N39" s="104"/>
      <c r="O39" s="104"/>
      <c r="P39" s="104"/>
      <c r="Q39" s="18"/>
      <c r="R39" s="18"/>
      <c r="S39" s="146"/>
      <c r="T39" s="146"/>
      <c r="U39" s="146"/>
      <c r="V39" s="146"/>
      <c r="W39" s="143"/>
    </row>
    <row r="40" spans="1:23" s="137" customFormat="1" ht="30.75" customHeight="1" x14ac:dyDescent="0.2">
      <c r="A40" s="170" t="s">
        <v>180</v>
      </c>
      <c r="E40" s="146"/>
      <c r="F40" s="146"/>
      <c r="G40" s="146"/>
      <c r="H40" s="146"/>
      <c r="I40" s="146"/>
      <c r="J40" s="146"/>
      <c r="K40" s="146"/>
      <c r="L40" s="146"/>
      <c r="M40" s="146"/>
      <c r="N40" s="146"/>
      <c r="O40" s="146"/>
      <c r="P40" s="146"/>
      <c r="Q40" s="146"/>
      <c r="R40" s="146"/>
      <c r="S40" s="146"/>
      <c r="T40" s="146"/>
      <c r="U40" s="146"/>
      <c r="V40" s="146"/>
    </row>
    <row r="41" spans="1:23" s="137" customFormat="1" ht="30.75" customHeight="1" x14ac:dyDescent="0.2">
      <c r="A41" s="170" t="s">
        <v>204</v>
      </c>
      <c r="E41" s="146"/>
      <c r="F41" s="146"/>
      <c r="G41" s="146"/>
      <c r="H41" s="146"/>
      <c r="I41" s="146"/>
      <c r="J41" s="146"/>
      <c r="K41" s="146"/>
      <c r="L41" s="146"/>
      <c r="M41" s="146"/>
      <c r="N41" s="146"/>
      <c r="O41" s="146"/>
      <c r="P41" s="146"/>
      <c r="Q41" s="146"/>
      <c r="R41" s="146"/>
      <c r="S41" s="146"/>
      <c r="T41" s="146"/>
      <c r="U41" s="146"/>
      <c r="V41" s="146"/>
    </row>
    <row r="42" spans="1:23" s="137" customFormat="1" ht="30.75" customHeight="1" x14ac:dyDescent="0.2">
      <c r="A42" s="170" t="s">
        <v>181</v>
      </c>
      <c r="E42" s="150"/>
      <c r="F42" s="150"/>
      <c r="G42" s="150"/>
      <c r="H42" s="150"/>
    </row>
    <row r="43" spans="1:23" s="137" customFormat="1" ht="30.75" customHeight="1" x14ac:dyDescent="0.2">
      <c r="A43" s="170" t="s">
        <v>182</v>
      </c>
      <c r="E43" s="150"/>
      <c r="F43" s="150"/>
      <c r="G43" s="150"/>
      <c r="H43" s="150"/>
    </row>
    <row r="44" spans="1:23" s="137" customFormat="1" ht="30.75" customHeight="1" x14ac:dyDescent="0.2">
      <c r="A44" s="170" t="s">
        <v>178</v>
      </c>
      <c r="E44" s="150"/>
      <c r="F44" s="150"/>
      <c r="G44" s="150"/>
      <c r="H44" s="150"/>
    </row>
    <row r="45" spans="1:23" s="137" customFormat="1" ht="30.75" customHeight="1" x14ac:dyDescent="0.2">
      <c r="A45" s="170" t="s">
        <v>183</v>
      </c>
      <c r="E45" s="150"/>
      <c r="F45" s="150"/>
      <c r="G45" s="150"/>
      <c r="H45" s="150"/>
    </row>
    <row r="46" spans="1:23" s="137" customFormat="1" ht="42" x14ac:dyDescent="0.2">
      <c r="A46" s="166" t="s">
        <v>170</v>
      </c>
      <c r="E46" s="150"/>
      <c r="F46" s="150"/>
      <c r="G46" s="150"/>
      <c r="H46" s="150"/>
    </row>
    <row r="47" spans="1:23" s="137" customFormat="1" ht="39" customHeight="1" x14ac:dyDescent="0.2">
      <c r="A47" s="131" t="s">
        <v>171</v>
      </c>
      <c r="E47" s="150"/>
      <c r="F47" s="150"/>
      <c r="G47" s="150"/>
      <c r="H47" s="150"/>
    </row>
    <row r="48" spans="1:23" s="137" customFormat="1" ht="12" x14ac:dyDescent="0.2">
      <c r="A48" s="130"/>
      <c r="E48" s="150"/>
      <c r="F48" s="150"/>
      <c r="G48" s="150"/>
      <c r="H48" s="150"/>
    </row>
    <row r="49" spans="1:8" s="137" customFormat="1" ht="21" x14ac:dyDescent="0.2">
      <c r="A49" s="152" t="s">
        <v>172</v>
      </c>
      <c r="E49" s="150"/>
      <c r="F49" s="150"/>
      <c r="G49" s="150"/>
      <c r="H49" s="150"/>
    </row>
    <row r="50" spans="1:8" s="137" customFormat="1" ht="12" x14ac:dyDescent="0.2">
      <c r="A50" s="130"/>
      <c r="E50" s="150"/>
      <c r="F50" s="150"/>
      <c r="G50" s="150"/>
      <c r="H50" s="150"/>
    </row>
    <row r="51" spans="1:8" s="137" customFormat="1" ht="32.25" x14ac:dyDescent="0.2">
      <c r="A51" s="153" t="s">
        <v>173</v>
      </c>
      <c r="E51" s="150"/>
      <c r="F51" s="150"/>
      <c r="G51" s="150"/>
      <c r="H51" s="150"/>
    </row>
    <row r="52" spans="1:8" s="137" customFormat="1" ht="12" x14ac:dyDescent="0.2">
      <c r="A52" s="153"/>
      <c r="E52" s="150"/>
      <c r="F52" s="150"/>
      <c r="G52" s="150"/>
      <c r="H52" s="150"/>
    </row>
    <row r="53" spans="1:8" s="137" customFormat="1" ht="42.75" x14ac:dyDescent="0.2">
      <c r="A53" s="153" t="s">
        <v>167</v>
      </c>
      <c r="E53" s="150"/>
      <c r="F53" s="150"/>
      <c r="G53" s="150"/>
      <c r="H53" s="150"/>
    </row>
    <row r="54" spans="1:8" s="137" customFormat="1" ht="12" x14ac:dyDescent="0.2">
      <c r="A54" s="154"/>
      <c r="E54" s="150"/>
      <c r="F54" s="150"/>
      <c r="G54" s="150"/>
      <c r="H54" s="150"/>
    </row>
    <row r="55" spans="1:8" s="137" customFormat="1" ht="12" x14ac:dyDescent="0.2">
      <c r="A55" s="134" t="s">
        <v>133</v>
      </c>
      <c r="E55" s="150"/>
      <c r="F55" s="150"/>
      <c r="G55" s="150"/>
      <c r="H55" s="150"/>
    </row>
    <row r="56" spans="1:8" s="137" customFormat="1" ht="24" x14ac:dyDescent="0.2">
      <c r="A56" s="135" t="s">
        <v>154</v>
      </c>
      <c r="E56" s="150"/>
      <c r="F56" s="150"/>
      <c r="G56" s="150"/>
      <c r="H56" s="150"/>
    </row>
    <row r="57" spans="1:8" s="137" customFormat="1" ht="24" x14ac:dyDescent="0.2">
      <c r="A57" s="135" t="s">
        <v>155</v>
      </c>
      <c r="E57" s="150"/>
      <c r="F57" s="150"/>
      <c r="G57" s="150"/>
      <c r="H57" s="150"/>
    </row>
  </sheetData>
  <mergeCells count="1">
    <mergeCell ref="A21:H21"/>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dimension ref="A1:C71"/>
  <sheetViews>
    <sheetView topLeftCell="A37" zoomScaleNormal="100" workbookViewId="0">
      <pane xSplit="1" topLeftCell="B1" activePane="topRight" state="frozen"/>
      <selection pane="topRight" activeCell="A40" sqref="A40:A46"/>
    </sheetView>
  </sheetViews>
  <sheetFormatPr defaultColWidth="8.7109375" defaultRowHeight="12.75" x14ac:dyDescent="0.2"/>
  <cols>
    <col min="1" max="1" width="82.5703125" style="109" customWidth="1"/>
    <col min="2" max="16384" width="8.7109375" style="109"/>
  </cols>
  <sheetData>
    <row r="1" spans="1:3" x14ac:dyDescent="0.2">
      <c r="A1" s="68" t="s">
        <v>134</v>
      </c>
    </row>
    <row r="3" spans="1:3" x14ac:dyDescent="0.2">
      <c r="A3" s="180" t="s">
        <v>224</v>
      </c>
    </row>
    <row r="4" spans="1:3" x14ac:dyDescent="0.2">
      <c r="A4" s="164" t="s">
        <v>125</v>
      </c>
      <c r="B4" s="123" t="e">
        <f>'C завтраками| Bed and breakfast'!#REF!</f>
        <v>#REF!</v>
      </c>
      <c r="C4" s="123" t="e">
        <f>'C завтраками| Bed and breakfast'!#REF!</f>
        <v>#REF!</v>
      </c>
    </row>
    <row r="5" spans="1:3" x14ac:dyDescent="0.2">
      <c r="A5" s="110" t="s">
        <v>124</v>
      </c>
      <c r="B5" s="123" t="e">
        <f>'C завтраками| Bed and breakfast'!#REF!</f>
        <v>#REF!</v>
      </c>
      <c r="C5" s="123" t="e">
        <f>'C завтраками| Bed and breakfast'!#REF!</f>
        <v>#REF!</v>
      </c>
    </row>
    <row r="6" spans="1:3" x14ac:dyDescent="0.2">
      <c r="A6" s="113" t="s">
        <v>148</v>
      </c>
    </row>
    <row r="7" spans="1:3" x14ac:dyDescent="0.2">
      <c r="A7" s="115">
        <v>1</v>
      </c>
      <c r="B7" s="66" t="e">
        <f>'C завтраками| Bed and breakfast'!#REF!*0.9</f>
        <v>#REF!</v>
      </c>
      <c r="C7" s="66" t="e">
        <f>'C завтраками| Bed and breakfast'!#REF!*0.9</f>
        <v>#REF!</v>
      </c>
    </row>
    <row r="8" spans="1:3" x14ac:dyDescent="0.2">
      <c r="A8" s="115">
        <v>2</v>
      </c>
      <c r="B8" s="66" t="e">
        <f>'C завтраками| Bed and breakfast'!#REF!*0.9</f>
        <v>#REF!</v>
      </c>
      <c r="C8" s="66" t="e">
        <f>'C завтраками| Bed and breakfast'!#REF!*0.9</f>
        <v>#REF!</v>
      </c>
    </row>
    <row r="9" spans="1:3" x14ac:dyDescent="0.2">
      <c r="A9" s="115" t="s">
        <v>149</v>
      </c>
      <c r="B9" s="66"/>
      <c r="C9" s="66"/>
    </row>
    <row r="10" spans="1:3" x14ac:dyDescent="0.2">
      <c r="A10" s="115">
        <v>1</v>
      </c>
      <c r="B10" s="66" t="e">
        <f>'C завтраками| Bed and breakfast'!#REF!*0.9</f>
        <v>#REF!</v>
      </c>
      <c r="C10" s="66" t="e">
        <f>'C завтраками| Bed and breakfast'!#REF!*0.9</f>
        <v>#REF!</v>
      </c>
    </row>
    <row r="11" spans="1:3" x14ac:dyDescent="0.2">
      <c r="A11" s="115">
        <v>2</v>
      </c>
      <c r="B11" s="66" t="e">
        <f>'C завтраками| Bed and breakfast'!#REF!*0.9</f>
        <v>#REF!</v>
      </c>
      <c r="C11" s="66" t="e">
        <f>'C завтраками| Bed and breakfast'!#REF!*0.9</f>
        <v>#REF!</v>
      </c>
    </row>
    <row r="12" spans="1:3" x14ac:dyDescent="0.2">
      <c r="A12" s="115" t="s">
        <v>135</v>
      </c>
      <c r="B12" s="66"/>
      <c r="C12" s="66"/>
    </row>
    <row r="13" spans="1:3" x14ac:dyDescent="0.2">
      <c r="A13" s="115">
        <v>1</v>
      </c>
      <c r="B13" s="66" t="e">
        <f>'C завтраками| Bed and breakfast'!#REF!*0.9</f>
        <v>#REF!</v>
      </c>
      <c r="C13" s="66" t="e">
        <f>'C завтраками| Bed and breakfast'!#REF!*0.9</f>
        <v>#REF!</v>
      </c>
    </row>
    <row r="14" spans="1:3" x14ac:dyDescent="0.2">
      <c r="A14" s="115">
        <v>2</v>
      </c>
      <c r="B14" s="66" t="e">
        <f>'C завтраками| Bed and breakfast'!#REF!*0.9</f>
        <v>#REF!</v>
      </c>
      <c r="C14" s="66" t="e">
        <f>'C завтраками| Bed and breakfast'!#REF!*0.9</f>
        <v>#REF!</v>
      </c>
    </row>
    <row r="15" spans="1:3" x14ac:dyDescent="0.2">
      <c r="A15" s="114" t="s">
        <v>137</v>
      </c>
      <c r="B15" s="66"/>
      <c r="C15" s="66"/>
    </row>
    <row r="16" spans="1:3" x14ac:dyDescent="0.2">
      <c r="A16" s="115">
        <v>1</v>
      </c>
      <c r="B16" s="66" t="e">
        <f>'C завтраками| Bed and breakfast'!#REF!*0.9</f>
        <v>#REF!</v>
      </c>
      <c r="C16" s="66" t="e">
        <f>'C завтраками| Bed and breakfast'!#REF!*0.9</f>
        <v>#REF!</v>
      </c>
    </row>
    <row r="17" spans="1:3" x14ac:dyDescent="0.2">
      <c r="A17" s="115">
        <v>2</v>
      </c>
      <c r="B17" s="66" t="e">
        <f>'C завтраками| Bed and breakfast'!#REF!*0.9</f>
        <v>#REF!</v>
      </c>
      <c r="C17" s="66" t="e">
        <f>'C завтраками| Bed and breakfast'!#REF!*0.9</f>
        <v>#REF!</v>
      </c>
    </row>
    <row r="18" spans="1:3" x14ac:dyDescent="0.2">
      <c r="A18" s="86"/>
    </row>
    <row r="19" spans="1:3" x14ac:dyDescent="0.2">
      <c r="A19" s="164" t="s">
        <v>163</v>
      </c>
    </row>
    <row r="20" spans="1:3" x14ac:dyDescent="0.2">
      <c r="A20" s="86"/>
      <c r="B20" s="189" t="e">
        <f t="shared" ref="B20:C20" si="0">B4</f>
        <v>#REF!</v>
      </c>
      <c r="C20" s="189" t="e">
        <f t="shared" si="0"/>
        <v>#REF!</v>
      </c>
    </row>
    <row r="21" spans="1:3" ht="19.5" customHeight="1" x14ac:dyDescent="0.2">
      <c r="A21" s="112" t="s">
        <v>124</v>
      </c>
      <c r="B21" s="195" t="e">
        <f t="shared" ref="B21:C21" si="1">B5</f>
        <v>#REF!</v>
      </c>
      <c r="C21" s="195" t="e">
        <f t="shared" si="1"/>
        <v>#REF!</v>
      </c>
    </row>
    <row r="22" spans="1:3" x14ac:dyDescent="0.2">
      <c r="A22" s="113" t="s">
        <v>148</v>
      </c>
      <c r="B22" s="118"/>
      <c r="C22" s="118"/>
    </row>
    <row r="23" spans="1:3" ht="18" customHeight="1" x14ac:dyDescent="0.2">
      <c r="A23" s="115">
        <v>1</v>
      </c>
      <c r="B23" s="119" t="e">
        <f t="shared" ref="B23:C23" si="2">ROUNDUP(B7*0.9,)</f>
        <v>#REF!</v>
      </c>
      <c r="C23" s="119" t="e">
        <f t="shared" si="2"/>
        <v>#REF!</v>
      </c>
    </row>
    <row r="24" spans="1:3" ht="17.100000000000001" customHeight="1" x14ac:dyDescent="0.2">
      <c r="A24" s="115">
        <v>2</v>
      </c>
      <c r="B24" s="119" t="e">
        <f t="shared" ref="B24:C24" si="3">ROUNDUP(B8*0.9,)</f>
        <v>#REF!</v>
      </c>
      <c r="C24" s="119" t="e">
        <f t="shared" si="3"/>
        <v>#REF!</v>
      </c>
    </row>
    <row r="25" spans="1:3" x14ac:dyDescent="0.2">
      <c r="A25" s="115" t="s">
        <v>149</v>
      </c>
      <c r="B25" s="119"/>
      <c r="C25" s="119"/>
    </row>
    <row r="26" spans="1:3" x14ac:dyDescent="0.2">
      <c r="A26" s="115">
        <v>1</v>
      </c>
      <c r="B26" s="119" t="e">
        <f t="shared" ref="B26:C26" si="4">ROUNDUP(B10*0.9,)</f>
        <v>#REF!</v>
      </c>
      <c r="C26" s="119" t="e">
        <f t="shared" si="4"/>
        <v>#REF!</v>
      </c>
    </row>
    <row r="27" spans="1:3" ht="11.45" customHeight="1" x14ac:dyDescent="0.2">
      <c r="A27" s="115">
        <v>2</v>
      </c>
      <c r="B27" s="119" t="e">
        <f t="shared" ref="B27:C27" si="5">ROUNDUP(B11*0.9,)</f>
        <v>#REF!</v>
      </c>
      <c r="C27" s="119" t="e">
        <f t="shared" si="5"/>
        <v>#REF!</v>
      </c>
    </row>
    <row r="28" spans="1:3" x14ac:dyDescent="0.2">
      <c r="A28" s="115" t="s">
        <v>135</v>
      </c>
      <c r="B28" s="119"/>
      <c r="C28" s="119"/>
    </row>
    <row r="29" spans="1:3" x14ac:dyDescent="0.2">
      <c r="A29" s="115">
        <v>1</v>
      </c>
      <c r="B29" s="119" t="e">
        <f t="shared" ref="B29:C29" si="6">ROUNDUP(B13*0.9,)</f>
        <v>#REF!</v>
      </c>
      <c r="C29" s="119" t="e">
        <f t="shared" si="6"/>
        <v>#REF!</v>
      </c>
    </row>
    <row r="30" spans="1:3" x14ac:dyDescent="0.2">
      <c r="A30" s="115">
        <v>2</v>
      </c>
      <c r="B30" s="119" t="e">
        <f t="shared" ref="B30:C30" si="7">ROUNDUP(B14*0.9,)</f>
        <v>#REF!</v>
      </c>
      <c r="C30" s="119" t="e">
        <f t="shared" si="7"/>
        <v>#REF!</v>
      </c>
    </row>
    <row r="31" spans="1:3" x14ac:dyDescent="0.2">
      <c r="A31" s="114" t="s">
        <v>137</v>
      </c>
      <c r="B31" s="119"/>
      <c r="C31" s="119"/>
    </row>
    <row r="32" spans="1:3" x14ac:dyDescent="0.2">
      <c r="A32" s="115">
        <v>1</v>
      </c>
      <c r="B32" s="119" t="e">
        <f t="shared" ref="B32:C32" si="8">ROUNDUP(B16*0.9,)</f>
        <v>#REF!</v>
      </c>
      <c r="C32" s="119" t="e">
        <f t="shared" si="8"/>
        <v>#REF!</v>
      </c>
    </row>
    <row r="33" spans="1:3" x14ac:dyDescent="0.2">
      <c r="A33" s="115">
        <v>2</v>
      </c>
      <c r="B33" s="119" t="e">
        <f t="shared" ref="B33:C33" si="9">ROUNDUP(B17*0.9,)</f>
        <v>#REF!</v>
      </c>
      <c r="C33" s="119" t="e">
        <f t="shared" si="9"/>
        <v>#REF!</v>
      </c>
    </row>
    <row r="35" spans="1:3" ht="113.25" customHeight="1" x14ac:dyDescent="0.2">
      <c r="A35" s="186" t="s">
        <v>209</v>
      </c>
    </row>
    <row r="36" spans="1:3" ht="13.5" thickBot="1" x14ac:dyDescent="0.25">
      <c r="A36" s="181" t="s">
        <v>143</v>
      </c>
    </row>
    <row r="37" spans="1:3" ht="13.5" thickBot="1" x14ac:dyDescent="0.25">
      <c r="A37" s="183" t="s">
        <v>211</v>
      </c>
    </row>
    <row r="38" spans="1:3" x14ac:dyDescent="0.2">
      <c r="A38" s="182" t="s">
        <v>210</v>
      </c>
    </row>
    <row r="39" spans="1:3" x14ac:dyDescent="0.2">
      <c r="A39" s="127"/>
    </row>
    <row r="40" spans="1:3" x14ac:dyDescent="0.2">
      <c r="A40" s="129" t="s">
        <v>128</v>
      </c>
    </row>
    <row r="41" spans="1:3" x14ac:dyDescent="0.2">
      <c r="A41" s="128" t="s">
        <v>156</v>
      </c>
    </row>
    <row r="42" spans="1:3" x14ac:dyDescent="0.2">
      <c r="A42" s="70" t="s">
        <v>129</v>
      </c>
    </row>
    <row r="43" spans="1:3" x14ac:dyDescent="0.2">
      <c r="A43" s="70" t="s">
        <v>130</v>
      </c>
    </row>
    <row r="44" spans="1:3" ht="24" x14ac:dyDescent="0.2">
      <c r="A44" s="73" t="s">
        <v>131</v>
      </c>
    </row>
    <row r="45" spans="1:3" x14ac:dyDescent="0.2">
      <c r="A45" s="70" t="s">
        <v>158</v>
      </c>
    </row>
    <row r="46" spans="1:3" ht="24" x14ac:dyDescent="0.2">
      <c r="A46" s="73" t="s">
        <v>191</v>
      </c>
    </row>
    <row r="47" spans="1:3" x14ac:dyDescent="0.2">
      <c r="A47" s="122"/>
    </row>
    <row r="48" spans="1:3" ht="25.5" x14ac:dyDescent="0.2">
      <c r="A48" s="184" t="s">
        <v>223</v>
      </c>
    </row>
    <row r="49" spans="1:1" ht="63" x14ac:dyDescent="0.2">
      <c r="A49" s="170" t="s">
        <v>212</v>
      </c>
    </row>
    <row r="50" spans="1:1" ht="31.5" x14ac:dyDescent="0.2">
      <c r="A50" s="170" t="s">
        <v>213</v>
      </c>
    </row>
    <row r="51" spans="1:1" ht="52.5" x14ac:dyDescent="0.2">
      <c r="A51" s="170" t="s">
        <v>214</v>
      </c>
    </row>
    <row r="52" spans="1:1" ht="31.5" x14ac:dyDescent="0.2">
      <c r="A52" s="170" t="s">
        <v>215</v>
      </c>
    </row>
    <row r="53" spans="1:1" ht="63" x14ac:dyDescent="0.2">
      <c r="A53" s="170" t="s">
        <v>216</v>
      </c>
    </row>
    <row r="54" spans="1:1" ht="31.5" x14ac:dyDescent="0.2">
      <c r="A54" s="170" t="s">
        <v>217</v>
      </c>
    </row>
    <row r="55" spans="1:1" ht="31.5" x14ac:dyDescent="0.2">
      <c r="A55" s="170" t="s">
        <v>218</v>
      </c>
    </row>
    <row r="56" spans="1:1" ht="31.5" x14ac:dyDescent="0.2">
      <c r="A56" s="170" t="s">
        <v>219</v>
      </c>
    </row>
    <row r="57" spans="1:1" ht="42" x14ac:dyDescent="0.2">
      <c r="A57" s="170" t="s">
        <v>220</v>
      </c>
    </row>
    <row r="58" spans="1:1" ht="31.5" x14ac:dyDescent="0.2">
      <c r="A58" s="170" t="s">
        <v>221</v>
      </c>
    </row>
    <row r="59" spans="1:1" x14ac:dyDescent="0.2">
      <c r="A59" s="150"/>
    </row>
    <row r="60" spans="1:1" ht="42" x14ac:dyDescent="0.2">
      <c r="A60" s="166" t="s">
        <v>170</v>
      </c>
    </row>
    <row r="61" spans="1:1" ht="21" x14ac:dyDescent="0.2">
      <c r="A61" s="185" t="s">
        <v>166</v>
      </c>
    </row>
    <row r="62" spans="1:1" ht="42.75" x14ac:dyDescent="0.2">
      <c r="A62" s="153" t="s">
        <v>167</v>
      </c>
    </row>
    <row r="63" spans="1:1" ht="21" x14ac:dyDescent="0.2">
      <c r="A63" s="131" t="s">
        <v>168</v>
      </c>
    </row>
    <row r="64" spans="1:1" x14ac:dyDescent="0.2">
      <c r="A64" s="133"/>
    </row>
    <row r="65" spans="1:1" x14ac:dyDescent="0.2">
      <c r="A65" s="134" t="s">
        <v>133</v>
      </c>
    </row>
    <row r="66" spans="1:1" ht="24" x14ac:dyDescent="0.2">
      <c r="A66" s="135" t="s">
        <v>154</v>
      </c>
    </row>
    <row r="67" spans="1:1" ht="24" x14ac:dyDescent="0.2">
      <c r="A67" s="135" t="s">
        <v>155</v>
      </c>
    </row>
    <row r="68" spans="1:1" x14ac:dyDescent="0.2">
      <c r="A68" s="132"/>
    </row>
    <row r="69" spans="1:1" x14ac:dyDescent="0.2">
      <c r="A69" s="133"/>
    </row>
    <row r="71" spans="1:1" x14ac:dyDescent="0.2">
      <c r="A71" s="135"/>
    </row>
  </sheetData>
  <pageMargins left="0.7" right="0.7" top="0.75" bottom="0.75" header="0.3" footer="0.3"/>
  <pageSetup paperSize="9" orientation="portrait" horizontalDpi="4294967295" verticalDpi="4294967295"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dimension ref="A1:C71"/>
  <sheetViews>
    <sheetView zoomScaleNormal="100" workbookViewId="0">
      <pane xSplit="1" topLeftCell="B1" activePane="topRight" state="frozen"/>
      <selection pane="topRight" activeCell="B1" sqref="B1:C1048576"/>
    </sheetView>
  </sheetViews>
  <sheetFormatPr defaultColWidth="8.7109375" defaultRowHeight="12.75" x14ac:dyDescent="0.2"/>
  <cols>
    <col min="1" max="1" width="82.5703125" style="109" customWidth="1"/>
    <col min="2" max="16384" width="8.7109375" style="109"/>
  </cols>
  <sheetData>
    <row r="1" spans="1:3" x14ac:dyDescent="0.2">
      <c r="A1" s="68" t="s">
        <v>134</v>
      </c>
    </row>
    <row r="3" spans="1:3" x14ac:dyDescent="0.2">
      <c r="A3" s="180" t="s">
        <v>224</v>
      </c>
    </row>
    <row r="4" spans="1:3" x14ac:dyDescent="0.2">
      <c r="A4" s="164" t="s">
        <v>125</v>
      </c>
      <c r="B4" s="123" t="e">
        <f>'C завтраками| Bed and breakfast'!#REF!</f>
        <v>#REF!</v>
      </c>
      <c r="C4" s="123" t="e">
        <f>'C завтраками| Bed and breakfast'!#REF!</f>
        <v>#REF!</v>
      </c>
    </row>
    <row r="5" spans="1:3" x14ac:dyDescent="0.2">
      <c r="A5" s="110" t="s">
        <v>124</v>
      </c>
      <c r="B5" s="123" t="e">
        <f>'C завтраками| Bed and breakfast'!#REF!</f>
        <v>#REF!</v>
      </c>
      <c r="C5" s="123" t="e">
        <f>'C завтраками| Bed and breakfast'!#REF!</f>
        <v>#REF!</v>
      </c>
    </row>
    <row r="6" spans="1:3" x14ac:dyDescent="0.2">
      <c r="A6" s="113" t="s">
        <v>148</v>
      </c>
    </row>
    <row r="7" spans="1:3" x14ac:dyDescent="0.2">
      <c r="A7" s="115">
        <v>1</v>
      </c>
      <c r="B7" s="66" t="e">
        <f>'C завтраками| Bed and breakfast'!#REF!*0.9</f>
        <v>#REF!</v>
      </c>
      <c r="C7" s="66" t="e">
        <f>'C завтраками| Bed and breakfast'!#REF!*0.9</f>
        <v>#REF!</v>
      </c>
    </row>
    <row r="8" spans="1:3" x14ac:dyDescent="0.2">
      <c r="A8" s="115">
        <v>2</v>
      </c>
      <c r="B8" s="66" t="e">
        <f>'C завтраками| Bed and breakfast'!#REF!*0.9</f>
        <v>#REF!</v>
      </c>
      <c r="C8" s="66" t="e">
        <f>'C завтраками| Bed and breakfast'!#REF!*0.9</f>
        <v>#REF!</v>
      </c>
    </row>
    <row r="9" spans="1:3" x14ac:dyDescent="0.2">
      <c r="A9" s="115" t="s">
        <v>149</v>
      </c>
      <c r="B9" s="66"/>
      <c r="C9" s="66"/>
    </row>
    <row r="10" spans="1:3" x14ac:dyDescent="0.2">
      <c r="A10" s="115">
        <v>1</v>
      </c>
      <c r="B10" s="66" t="e">
        <f>'C завтраками| Bed and breakfast'!#REF!*0.9</f>
        <v>#REF!</v>
      </c>
      <c r="C10" s="66" t="e">
        <f>'C завтраками| Bed and breakfast'!#REF!*0.9</f>
        <v>#REF!</v>
      </c>
    </row>
    <row r="11" spans="1:3" x14ac:dyDescent="0.2">
      <c r="A11" s="115">
        <v>2</v>
      </c>
      <c r="B11" s="66" t="e">
        <f>'C завтраками| Bed and breakfast'!#REF!*0.9</f>
        <v>#REF!</v>
      </c>
      <c r="C11" s="66" t="e">
        <f>'C завтраками| Bed and breakfast'!#REF!*0.9</f>
        <v>#REF!</v>
      </c>
    </row>
    <row r="12" spans="1:3" x14ac:dyDescent="0.2">
      <c r="A12" s="115" t="s">
        <v>135</v>
      </c>
      <c r="B12" s="66"/>
      <c r="C12" s="66"/>
    </row>
    <row r="13" spans="1:3" x14ac:dyDescent="0.2">
      <c r="A13" s="115">
        <v>1</v>
      </c>
      <c r="B13" s="66" t="e">
        <f>'C завтраками| Bed and breakfast'!#REF!*0.9</f>
        <v>#REF!</v>
      </c>
      <c r="C13" s="66" t="e">
        <f>'C завтраками| Bed and breakfast'!#REF!*0.9</f>
        <v>#REF!</v>
      </c>
    </row>
    <row r="14" spans="1:3" x14ac:dyDescent="0.2">
      <c r="A14" s="115">
        <v>2</v>
      </c>
      <c r="B14" s="66" t="e">
        <f>'C завтраками| Bed and breakfast'!#REF!*0.9</f>
        <v>#REF!</v>
      </c>
      <c r="C14" s="66" t="e">
        <f>'C завтраками| Bed and breakfast'!#REF!*0.9</f>
        <v>#REF!</v>
      </c>
    </row>
    <row r="15" spans="1:3" x14ac:dyDescent="0.2">
      <c r="A15" s="114" t="s">
        <v>137</v>
      </c>
      <c r="B15" s="66"/>
      <c r="C15" s="66"/>
    </row>
    <row r="16" spans="1:3" x14ac:dyDescent="0.2">
      <c r="A16" s="115">
        <v>1</v>
      </c>
      <c r="B16" s="66" t="e">
        <f>'C завтраками| Bed and breakfast'!#REF!*0.9</f>
        <v>#REF!</v>
      </c>
      <c r="C16" s="66" t="e">
        <f>'C завтраками| Bed and breakfast'!#REF!*0.9</f>
        <v>#REF!</v>
      </c>
    </row>
    <row r="17" spans="1:3" x14ac:dyDescent="0.2">
      <c r="A17" s="115">
        <v>2</v>
      </c>
      <c r="B17" s="66" t="e">
        <f>'C завтраками| Bed and breakfast'!#REF!*0.9</f>
        <v>#REF!</v>
      </c>
      <c r="C17" s="66" t="e">
        <f>'C завтраками| Bed and breakfast'!#REF!*0.9</f>
        <v>#REF!</v>
      </c>
    </row>
    <row r="18" spans="1:3" x14ac:dyDescent="0.2">
      <c r="A18" s="86"/>
    </row>
    <row r="19" spans="1:3" x14ac:dyDescent="0.2">
      <c r="A19" s="164" t="s">
        <v>163</v>
      </c>
    </row>
    <row r="20" spans="1:3" x14ac:dyDescent="0.2">
      <c r="A20" s="86"/>
      <c r="B20" s="189" t="e">
        <f t="shared" ref="B20:C20" si="0">B4</f>
        <v>#REF!</v>
      </c>
      <c r="C20" s="189" t="e">
        <f t="shared" si="0"/>
        <v>#REF!</v>
      </c>
    </row>
    <row r="21" spans="1:3" ht="19.5" customHeight="1" x14ac:dyDescent="0.2">
      <c r="A21" s="112" t="s">
        <v>124</v>
      </c>
      <c r="B21" s="195" t="e">
        <f t="shared" ref="B21:C21" si="1">B5</f>
        <v>#REF!</v>
      </c>
      <c r="C21" s="195" t="e">
        <f t="shared" si="1"/>
        <v>#REF!</v>
      </c>
    </row>
    <row r="22" spans="1:3" x14ac:dyDescent="0.2">
      <c r="A22" s="113" t="s">
        <v>148</v>
      </c>
      <c r="B22" s="118"/>
      <c r="C22" s="118"/>
    </row>
    <row r="23" spans="1:3" ht="18" customHeight="1" x14ac:dyDescent="0.2">
      <c r="A23" s="115">
        <v>1</v>
      </c>
      <c r="B23" s="119" t="e">
        <f t="shared" ref="B23:C23" si="2">ROUNDUP(B7*0.87,)</f>
        <v>#REF!</v>
      </c>
      <c r="C23" s="119" t="e">
        <f t="shared" si="2"/>
        <v>#REF!</v>
      </c>
    </row>
    <row r="24" spans="1:3" ht="17.100000000000001" customHeight="1" x14ac:dyDescent="0.2">
      <c r="A24" s="115">
        <v>2</v>
      </c>
      <c r="B24" s="119" t="e">
        <f t="shared" ref="B24:C24" si="3">ROUNDUP(B8*0.87,)</f>
        <v>#REF!</v>
      </c>
      <c r="C24" s="119" t="e">
        <f t="shared" si="3"/>
        <v>#REF!</v>
      </c>
    </row>
    <row r="25" spans="1:3" x14ac:dyDescent="0.2">
      <c r="A25" s="115" t="s">
        <v>149</v>
      </c>
      <c r="B25" s="119"/>
      <c r="C25" s="119"/>
    </row>
    <row r="26" spans="1:3" x14ac:dyDescent="0.2">
      <c r="A26" s="115">
        <v>1</v>
      </c>
      <c r="B26" s="119" t="e">
        <f t="shared" ref="B26:C26" si="4">ROUNDUP(B10*0.87,)</f>
        <v>#REF!</v>
      </c>
      <c r="C26" s="119" t="e">
        <f t="shared" si="4"/>
        <v>#REF!</v>
      </c>
    </row>
    <row r="27" spans="1:3" ht="11.45" customHeight="1" x14ac:dyDescent="0.2">
      <c r="A27" s="115">
        <v>2</v>
      </c>
      <c r="B27" s="119" t="e">
        <f t="shared" ref="B27:C27" si="5">ROUNDUP(B11*0.87,)</f>
        <v>#REF!</v>
      </c>
      <c r="C27" s="119" t="e">
        <f t="shared" si="5"/>
        <v>#REF!</v>
      </c>
    </row>
    <row r="28" spans="1:3" x14ac:dyDescent="0.2">
      <c r="A28" s="115" t="s">
        <v>135</v>
      </c>
      <c r="B28" s="119"/>
      <c r="C28" s="119"/>
    </row>
    <row r="29" spans="1:3" x14ac:dyDescent="0.2">
      <c r="A29" s="115">
        <v>1</v>
      </c>
      <c r="B29" s="119" t="e">
        <f t="shared" ref="B29:C29" si="6">ROUNDUP(B13*0.87,)</f>
        <v>#REF!</v>
      </c>
      <c r="C29" s="119" t="e">
        <f t="shared" si="6"/>
        <v>#REF!</v>
      </c>
    </row>
    <row r="30" spans="1:3" x14ac:dyDescent="0.2">
      <c r="A30" s="115">
        <v>2</v>
      </c>
      <c r="B30" s="119" t="e">
        <f t="shared" ref="B30:C30" si="7">ROUNDUP(B14*0.87,)</f>
        <v>#REF!</v>
      </c>
      <c r="C30" s="119" t="e">
        <f t="shared" si="7"/>
        <v>#REF!</v>
      </c>
    </row>
    <row r="31" spans="1:3" x14ac:dyDescent="0.2">
      <c r="A31" s="114" t="s">
        <v>137</v>
      </c>
      <c r="B31" s="119"/>
      <c r="C31" s="119"/>
    </row>
    <row r="32" spans="1:3" x14ac:dyDescent="0.2">
      <c r="A32" s="115">
        <v>1</v>
      </c>
      <c r="B32" s="119" t="e">
        <f t="shared" ref="B32:C32" si="8">ROUNDUP(B16*0.87,)</f>
        <v>#REF!</v>
      </c>
      <c r="C32" s="119" t="e">
        <f t="shared" si="8"/>
        <v>#REF!</v>
      </c>
    </row>
    <row r="33" spans="1:3" x14ac:dyDescent="0.2">
      <c r="A33" s="115">
        <v>2</v>
      </c>
      <c r="B33" s="119" t="e">
        <f t="shared" ref="B33:C33" si="9">ROUNDUP(B17*0.87,)</f>
        <v>#REF!</v>
      </c>
      <c r="C33" s="119" t="e">
        <f t="shared" si="9"/>
        <v>#REF!</v>
      </c>
    </row>
    <row r="35" spans="1:3" ht="113.25" customHeight="1" x14ac:dyDescent="0.2">
      <c r="A35" s="186" t="s">
        <v>209</v>
      </c>
    </row>
    <row r="36" spans="1:3" ht="13.5" thickBot="1" x14ac:dyDescent="0.25">
      <c r="A36" s="181" t="s">
        <v>143</v>
      </c>
    </row>
    <row r="37" spans="1:3" ht="13.5" thickBot="1" x14ac:dyDescent="0.25">
      <c r="A37" s="183" t="s">
        <v>211</v>
      </c>
    </row>
    <row r="38" spans="1:3" x14ac:dyDescent="0.2">
      <c r="A38" s="182" t="s">
        <v>210</v>
      </c>
    </row>
    <row r="39" spans="1:3" x14ac:dyDescent="0.2">
      <c r="A39" s="127"/>
    </row>
    <row r="40" spans="1:3" x14ac:dyDescent="0.2">
      <c r="A40" s="129" t="s">
        <v>128</v>
      </c>
    </row>
    <row r="41" spans="1:3" x14ac:dyDescent="0.2">
      <c r="A41" s="128" t="s">
        <v>156</v>
      </c>
    </row>
    <row r="42" spans="1:3" x14ac:dyDescent="0.2">
      <c r="A42" s="70" t="s">
        <v>129</v>
      </c>
    </row>
    <row r="43" spans="1:3" x14ac:dyDescent="0.2">
      <c r="A43" s="70" t="s">
        <v>130</v>
      </c>
    </row>
    <row r="44" spans="1:3" ht="24" x14ac:dyDescent="0.2">
      <c r="A44" s="73" t="s">
        <v>131</v>
      </c>
    </row>
    <row r="45" spans="1:3" x14ac:dyDescent="0.2">
      <c r="A45" s="70" t="s">
        <v>158</v>
      </c>
    </row>
    <row r="46" spans="1:3" ht="24" x14ac:dyDescent="0.2">
      <c r="A46" s="73" t="s">
        <v>191</v>
      </c>
    </row>
    <row r="47" spans="1:3" x14ac:dyDescent="0.2">
      <c r="A47" s="122"/>
    </row>
    <row r="48" spans="1:3" ht="25.5" x14ac:dyDescent="0.2">
      <c r="A48" s="184" t="s">
        <v>223</v>
      </c>
    </row>
    <row r="49" spans="1:1" ht="63" x14ac:dyDescent="0.2">
      <c r="A49" s="170" t="s">
        <v>212</v>
      </c>
    </row>
    <row r="50" spans="1:1" ht="31.5" x14ac:dyDescent="0.2">
      <c r="A50" s="170" t="s">
        <v>213</v>
      </c>
    </row>
    <row r="51" spans="1:1" ht="52.5" x14ac:dyDescent="0.2">
      <c r="A51" s="170" t="s">
        <v>214</v>
      </c>
    </row>
    <row r="52" spans="1:1" ht="31.5" x14ac:dyDescent="0.2">
      <c r="A52" s="170" t="s">
        <v>215</v>
      </c>
    </row>
    <row r="53" spans="1:1" ht="63" x14ac:dyDescent="0.2">
      <c r="A53" s="170" t="s">
        <v>216</v>
      </c>
    </row>
    <row r="54" spans="1:1" ht="31.5" x14ac:dyDescent="0.2">
      <c r="A54" s="170" t="s">
        <v>217</v>
      </c>
    </row>
    <row r="55" spans="1:1" ht="31.5" x14ac:dyDescent="0.2">
      <c r="A55" s="170" t="s">
        <v>218</v>
      </c>
    </row>
    <row r="56" spans="1:1" ht="31.5" x14ac:dyDescent="0.2">
      <c r="A56" s="170" t="s">
        <v>219</v>
      </c>
    </row>
    <row r="57" spans="1:1" ht="42" x14ac:dyDescent="0.2">
      <c r="A57" s="170" t="s">
        <v>220</v>
      </c>
    </row>
    <row r="58" spans="1:1" ht="31.5" x14ac:dyDescent="0.2">
      <c r="A58" s="170" t="s">
        <v>221</v>
      </c>
    </row>
    <row r="59" spans="1:1" x14ac:dyDescent="0.2">
      <c r="A59" s="150"/>
    </row>
    <row r="60" spans="1:1" ht="42" x14ac:dyDescent="0.2">
      <c r="A60" s="166" t="s">
        <v>170</v>
      </c>
    </row>
    <row r="61" spans="1:1" ht="21" x14ac:dyDescent="0.2">
      <c r="A61" s="185" t="s">
        <v>166</v>
      </c>
    </row>
    <row r="62" spans="1:1" ht="42.75" x14ac:dyDescent="0.2">
      <c r="A62" s="153" t="s">
        <v>167</v>
      </c>
    </row>
    <row r="63" spans="1:1" ht="21" x14ac:dyDescent="0.2">
      <c r="A63" s="131" t="s">
        <v>168</v>
      </c>
    </row>
    <row r="64" spans="1:1" x14ac:dyDescent="0.2">
      <c r="A64" s="133"/>
    </row>
    <row r="65" spans="1:1" x14ac:dyDescent="0.2">
      <c r="A65" s="134" t="s">
        <v>133</v>
      </c>
    </row>
    <row r="66" spans="1:1" ht="24" x14ac:dyDescent="0.2">
      <c r="A66" s="135" t="s">
        <v>154</v>
      </c>
    </row>
    <row r="67" spans="1:1" ht="24" x14ac:dyDescent="0.2">
      <c r="A67" s="135" t="s">
        <v>155</v>
      </c>
    </row>
    <row r="68" spans="1:1" x14ac:dyDescent="0.2">
      <c r="A68" s="132"/>
    </row>
    <row r="69" spans="1:1" x14ac:dyDescent="0.2">
      <c r="A69" s="133"/>
    </row>
    <row r="71" spans="1:1" x14ac:dyDescent="0.2">
      <c r="A71" s="135"/>
    </row>
  </sheetData>
  <pageMargins left="0.7" right="0.7" top="0.75" bottom="0.75" header="0.3" footer="0.3"/>
  <pageSetup paperSize="9" orientation="portrait" horizontalDpi="4294967295" verticalDpi="4294967295"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dimension ref="A1:C55"/>
  <sheetViews>
    <sheetView zoomScaleNormal="100" workbookViewId="0">
      <pane xSplit="1" topLeftCell="B1" activePane="topRight" state="frozen"/>
      <selection pane="topRight" activeCell="B1" sqref="B1:C1048576"/>
    </sheetView>
  </sheetViews>
  <sheetFormatPr defaultColWidth="8.7109375" defaultRowHeight="12.75" x14ac:dyDescent="0.2"/>
  <cols>
    <col min="1" max="1" width="82.5703125" style="109" customWidth="1"/>
    <col min="2" max="16384" width="8.7109375" style="109"/>
  </cols>
  <sheetData>
    <row r="1" spans="1:3" x14ac:dyDescent="0.2">
      <c r="A1" s="68" t="s">
        <v>134</v>
      </c>
    </row>
    <row r="3" spans="1:3" x14ac:dyDescent="0.2">
      <c r="A3" s="180" t="s">
        <v>224</v>
      </c>
    </row>
    <row r="4" spans="1:3" x14ac:dyDescent="0.2">
      <c r="A4" s="164" t="s">
        <v>125</v>
      </c>
      <c r="B4" s="189" t="e">
        <f>'C завтраками| Bed and breakfast'!#REF!</f>
        <v>#REF!</v>
      </c>
      <c r="C4" s="189" t="e">
        <f>'C завтраками| Bed and breakfast'!#REF!</f>
        <v>#REF!</v>
      </c>
    </row>
    <row r="5" spans="1:3" x14ac:dyDescent="0.2">
      <c r="A5" s="110" t="s">
        <v>124</v>
      </c>
      <c r="B5" s="195" t="e">
        <f>'C завтраками| Bed and breakfast'!#REF!</f>
        <v>#REF!</v>
      </c>
      <c r="C5" s="195" t="e">
        <f>'C завтраками| Bed and breakfast'!#REF!</f>
        <v>#REF!</v>
      </c>
    </row>
    <row r="6" spans="1:3" x14ac:dyDescent="0.2">
      <c r="A6" s="113" t="s">
        <v>148</v>
      </c>
    </row>
    <row r="7" spans="1:3" x14ac:dyDescent="0.2">
      <c r="A7" s="115">
        <v>1</v>
      </c>
      <c r="B7" s="66" t="e">
        <f>'C завтраками| Bed and breakfast'!#REF!*0.9</f>
        <v>#REF!</v>
      </c>
      <c r="C7" s="66" t="e">
        <f>'C завтраками| Bed and breakfast'!#REF!*0.9</f>
        <v>#REF!</v>
      </c>
    </row>
    <row r="8" spans="1:3" x14ac:dyDescent="0.2">
      <c r="A8" s="115">
        <v>2</v>
      </c>
      <c r="B8" s="66" t="e">
        <f>'C завтраками| Bed and breakfast'!#REF!*0.9</f>
        <v>#REF!</v>
      </c>
      <c r="C8" s="66" t="e">
        <f>'C завтраками| Bed and breakfast'!#REF!*0.9</f>
        <v>#REF!</v>
      </c>
    </row>
    <row r="9" spans="1:3" x14ac:dyDescent="0.2">
      <c r="A9" s="115" t="s">
        <v>149</v>
      </c>
      <c r="B9" s="66"/>
      <c r="C9" s="66"/>
    </row>
    <row r="10" spans="1:3" x14ac:dyDescent="0.2">
      <c r="A10" s="115">
        <v>1</v>
      </c>
      <c r="B10" s="66" t="e">
        <f>'C завтраками| Bed and breakfast'!#REF!*0.9</f>
        <v>#REF!</v>
      </c>
      <c r="C10" s="66" t="e">
        <f>'C завтраками| Bed and breakfast'!#REF!*0.9</f>
        <v>#REF!</v>
      </c>
    </row>
    <row r="11" spans="1:3" x14ac:dyDescent="0.2">
      <c r="A11" s="115">
        <v>2</v>
      </c>
      <c r="B11" s="66" t="e">
        <f>'C завтраками| Bed and breakfast'!#REF!*0.9</f>
        <v>#REF!</v>
      </c>
      <c r="C11" s="66" t="e">
        <f>'C завтраками| Bed and breakfast'!#REF!*0.9</f>
        <v>#REF!</v>
      </c>
    </row>
    <row r="12" spans="1:3" x14ac:dyDescent="0.2">
      <c r="A12" s="115" t="s">
        <v>135</v>
      </c>
      <c r="B12" s="66"/>
      <c r="C12" s="66"/>
    </row>
    <row r="13" spans="1:3" x14ac:dyDescent="0.2">
      <c r="A13" s="115">
        <v>1</v>
      </c>
      <c r="B13" s="66" t="e">
        <f>'C завтраками| Bed and breakfast'!#REF!*0.9</f>
        <v>#REF!</v>
      </c>
      <c r="C13" s="66" t="e">
        <f>'C завтраками| Bed and breakfast'!#REF!*0.9</f>
        <v>#REF!</v>
      </c>
    </row>
    <row r="14" spans="1:3" x14ac:dyDescent="0.2">
      <c r="A14" s="115">
        <v>2</v>
      </c>
      <c r="B14" s="66" t="e">
        <f>'C завтраками| Bed and breakfast'!#REF!*0.9</f>
        <v>#REF!</v>
      </c>
      <c r="C14" s="66" t="e">
        <f>'C завтраками| Bed and breakfast'!#REF!*0.9</f>
        <v>#REF!</v>
      </c>
    </row>
    <row r="15" spans="1:3" x14ac:dyDescent="0.2">
      <c r="A15" s="114" t="s">
        <v>137</v>
      </c>
      <c r="B15" s="66"/>
      <c r="C15" s="66"/>
    </row>
    <row r="16" spans="1:3" x14ac:dyDescent="0.2">
      <c r="A16" s="115">
        <v>1</v>
      </c>
      <c r="B16" s="66" t="e">
        <f>'C завтраками| Bed and breakfast'!#REF!*0.9</f>
        <v>#REF!</v>
      </c>
      <c r="C16" s="66" t="e">
        <f>'C завтраками| Bed and breakfast'!#REF!*0.9</f>
        <v>#REF!</v>
      </c>
    </row>
    <row r="17" spans="1:3" x14ac:dyDescent="0.2">
      <c r="A17" s="115">
        <v>2</v>
      </c>
      <c r="B17" s="66" t="e">
        <f>'C завтраками| Bed and breakfast'!#REF!*0.9</f>
        <v>#REF!</v>
      </c>
      <c r="C17" s="66" t="e">
        <f>'C завтраками| Bed and breakfast'!#REF!*0.9</f>
        <v>#REF!</v>
      </c>
    </row>
    <row r="19" spans="1:3" ht="113.25" customHeight="1" x14ac:dyDescent="0.2">
      <c r="A19" s="186" t="s">
        <v>209</v>
      </c>
    </row>
    <row r="20" spans="1:3" ht="13.5" thickBot="1" x14ac:dyDescent="0.25">
      <c r="A20" s="181" t="s">
        <v>143</v>
      </c>
    </row>
    <row r="21" spans="1:3" ht="13.5" thickBot="1" x14ac:dyDescent="0.25">
      <c r="A21" s="183" t="s">
        <v>211</v>
      </c>
    </row>
    <row r="22" spans="1:3" x14ac:dyDescent="0.2">
      <c r="A22" s="182" t="s">
        <v>210</v>
      </c>
    </row>
    <row r="23" spans="1:3" x14ac:dyDescent="0.2">
      <c r="A23" s="127"/>
    </row>
    <row r="24" spans="1:3" x14ac:dyDescent="0.2">
      <c r="A24" s="129" t="s">
        <v>128</v>
      </c>
    </row>
    <row r="25" spans="1:3" x14ac:dyDescent="0.2">
      <c r="A25" s="128" t="s">
        <v>156</v>
      </c>
    </row>
    <row r="26" spans="1:3" x14ac:dyDescent="0.2">
      <c r="A26" s="70" t="s">
        <v>129</v>
      </c>
    </row>
    <row r="27" spans="1:3" x14ac:dyDescent="0.2">
      <c r="A27" s="70" t="s">
        <v>130</v>
      </c>
    </row>
    <row r="28" spans="1:3" ht="24" x14ac:dyDescent="0.2">
      <c r="A28" s="73" t="s">
        <v>131</v>
      </c>
    </row>
    <row r="29" spans="1:3" x14ac:dyDescent="0.2">
      <c r="A29" s="70" t="s">
        <v>158</v>
      </c>
    </row>
    <row r="30" spans="1:3" ht="24" x14ac:dyDescent="0.2">
      <c r="A30" s="73" t="s">
        <v>191</v>
      </c>
    </row>
    <row r="31" spans="1:3" x14ac:dyDescent="0.2">
      <c r="A31" s="122"/>
    </row>
    <row r="32" spans="1:3" ht="25.5" x14ac:dyDescent="0.2">
      <c r="A32" s="184" t="s">
        <v>223</v>
      </c>
    </row>
    <row r="33" spans="1:1" ht="63" x14ac:dyDescent="0.2">
      <c r="A33" s="170" t="s">
        <v>212</v>
      </c>
    </row>
    <row r="34" spans="1:1" ht="31.5" x14ac:dyDescent="0.2">
      <c r="A34" s="170" t="s">
        <v>213</v>
      </c>
    </row>
    <row r="35" spans="1:1" ht="52.5" x14ac:dyDescent="0.2">
      <c r="A35" s="170" t="s">
        <v>214</v>
      </c>
    </row>
    <row r="36" spans="1:1" ht="31.5" x14ac:dyDescent="0.2">
      <c r="A36" s="170" t="s">
        <v>215</v>
      </c>
    </row>
    <row r="37" spans="1:1" ht="63" x14ac:dyDescent="0.2">
      <c r="A37" s="170" t="s">
        <v>216</v>
      </c>
    </row>
    <row r="38" spans="1:1" ht="31.5" x14ac:dyDescent="0.2">
      <c r="A38" s="170" t="s">
        <v>217</v>
      </c>
    </row>
    <row r="39" spans="1:1" ht="31.5" x14ac:dyDescent="0.2">
      <c r="A39" s="170" t="s">
        <v>218</v>
      </c>
    </row>
    <row r="40" spans="1:1" ht="31.5" x14ac:dyDescent="0.2">
      <c r="A40" s="170" t="s">
        <v>219</v>
      </c>
    </row>
    <row r="41" spans="1:1" ht="42" x14ac:dyDescent="0.2">
      <c r="A41" s="170" t="s">
        <v>220</v>
      </c>
    </row>
    <row r="42" spans="1:1" ht="31.5" x14ac:dyDescent="0.2">
      <c r="A42" s="170" t="s">
        <v>221</v>
      </c>
    </row>
    <row r="43" spans="1:1" x14ac:dyDescent="0.2">
      <c r="A43" s="150"/>
    </row>
    <row r="44" spans="1:1" ht="42" x14ac:dyDescent="0.2">
      <c r="A44" s="166" t="s">
        <v>170</v>
      </c>
    </row>
    <row r="45" spans="1:1" ht="21" x14ac:dyDescent="0.2">
      <c r="A45" s="185" t="s">
        <v>166</v>
      </c>
    </row>
    <row r="46" spans="1:1" ht="42.75" x14ac:dyDescent="0.2">
      <c r="A46" s="153" t="s">
        <v>167</v>
      </c>
    </row>
    <row r="47" spans="1:1" ht="21" x14ac:dyDescent="0.2">
      <c r="A47" s="131" t="s">
        <v>168</v>
      </c>
    </row>
    <row r="48" spans="1:1" x14ac:dyDescent="0.2">
      <c r="A48" s="133"/>
    </row>
    <row r="49" spans="1:1" x14ac:dyDescent="0.2">
      <c r="A49" s="134" t="s">
        <v>133</v>
      </c>
    </row>
    <row r="50" spans="1:1" ht="24" x14ac:dyDescent="0.2">
      <c r="A50" s="135" t="s">
        <v>154</v>
      </c>
    </row>
    <row r="51" spans="1:1" ht="24" x14ac:dyDescent="0.2">
      <c r="A51" s="135" t="s">
        <v>155</v>
      </c>
    </row>
    <row r="52" spans="1:1" x14ac:dyDescent="0.2">
      <c r="A52" s="132"/>
    </row>
    <row r="53" spans="1:1" x14ac:dyDescent="0.2">
      <c r="A53" s="133"/>
    </row>
    <row r="55" spans="1:1" x14ac:dyDescent="0.2">
      <c r="A55" s="135"/>
    </row>
  </sheetData>
  <pageMargins left="0.7" right="0.7" top="0.75" bottom="0.75" header="0.3" footer="0.3"/>
  <pageSetup paperSize="9" orientation="portrait" horizontalDpi="4294967295" verticalDpi="4294967295"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4"/>
  <sheetViews>
    <sheetView topLeftCell="A40" zoomScaleNormal="100" workbookViewId="0">
      <pane xSplit="1" topLeftCell="B1" activePane="topRight" state="frozen"/>
      <selection pane="topRight" activeCell="A42" sqref="A42"/>
    </sheetView>
  </sheetViews>
  <sheetFormatPr defaultColWidth="8.7109375" defaultRowHeight="12.75" x14ac:dyDescent="0.2"/>
  <cols>
    <col min="1" max="1" width="82.5703125" style="109" customWidth="1"/>
    <col min="2" max="16384" width="8.7109375" style="109"/>
  </cols>
  <sheetData>
    <row r="1" spans="1:27" x14ac:dyDescent="0.2">
      <c r="A1" s="68" t="s">
        <v>134</v>
      </c>
    </row>
    <row r="3" spans="1:27" x14ac:dyDescent="0.2">
      <c r="A3" s="190" t="s">
        <v>226</v>
      </c>
    </row>
    <row r="4" spans="1:27" ht="18" customHeight="1" x14ac:dyDescent="0.2">
      <c r="A4" s="190" t="s">
        <v>125</v>
      </c>
      <c r="B4" s="123" t="e">
        <f>'ЗЭГ | FIT15'!#REF!</f>
        <v>#REF!</v>
      </c>
      <c r="C4" s="123" t="e">
        <f>'ЗЭГ | FIT15'!#REF!</f>
        <v>#REF!</v>
      </c>
      <c r="D4" s="123" t="e">
        <f>'ЗЭГ | FIT15'!#REF!</f>
        <v>#REF!</v>
      </c>
      <c r="E4" s="123" t="e">
        <f>'ЗЭГ | FIT15'!#REF!</f>
        <v>#REF!</v>
      </c>
      <c r="F4" s="123" t="e">
        <f>'ЗЭГ | FIT15'!#REF!</f>
        <v>#REF!</v>
      </c>
      <c r="G4" s="123" t="e">
        <f>'ЗЭГ | FIT15'!#REF!</f>
        <v>#REF!</v>
      </c>
      <c r="H4" s="123" t="e">
        <f>'ЗЭГ | FIT15'!#REF!</f>
        <v>#REF!</v>
      </c>
      <c r="I4" s="123" t="e">
        <f>'ЗЭГ | FIT15'!#REF!</f>
        <v>#REF!</v>
      </c>
      <c r="J4" s="123" t="e">
        <f>'ЗЭГ | FIT15'!#REF!</f>
        <v>#REF!</v>
      </c>
      <c r="K4" s="123" t="e">
        <f>'ЗЭГ | FIT15'!#REF!</f>
        <v>#REF!</v>
      </c>
      <c r="L4" s="123" t="e">
        <f>'ЗЭГ | FIT15'!#REF!</f>
        <v>#REF!</v>
      </c>
      <c r="M4" s="123" t="e">
        <f>'ЗЭГ | FIT15'!#REF!</f>
        <v>#REF!</v>
      </c>
      <c r="N4" s="123" t="e">
        <f>'ЗЭГ | FIT15'!#REF!</f>
        <v>#REF!</v>
      </c>
      <c r="O4" s="123" t="e">
        <f>'ЗЭГ | FIT15'!#REF!</f>
        <v>#REF!</v>
      </c>
      <c r="P4" s="123" t="e">
        <f>'ЗЭГ | FIT15'!#REF!</f>
        <v>#REF!</v>
      </c>
      <c r="Q4" s="123" t="e">
        <f>'ЗЭГ | FIT15'!#REF!</f>
        <v>#REF!</v>
      </c>
      <c r="R4" s="123" t="e">
        <f>'ЗЭГ | FIT15'!#REF!</f>
        <v>#REF!</v>
      </c>
      <c r="S4" s="123" t="e">
        <f>'ЗЭГ | FIT15'!#REF!</f>
        <v>#REF!</v>
      </c>
      <c r="T4" s="123" t="e">
        <f>'ЗЭГ | FIT15'!#REF!</f>
        <v>#REF!</v>
      </c>
      <c r="U4" s="123" t="e">
        <f>'ЗЭГ | FIT15'!#REF!</f>
        <v>#REF!</v>
      </c>
      <c r="V4" s="123" t="e">
        <f>'ЗЭГ | FIT15'!#REF!</f>
        <v>#REF!</v>
      </c>
      <c r="W4" s="123" t="e">
        <f>'ЗЭГ | FIT15'!#REF!</f>
        <v>#REF!</v>
      </c>
      <c r="X4" s="123" t="e">
        <f>'ЗЭГ | FIT15'!#REF!</f>
        <v>#REF!</v>
      </c>
      <c r="Y4" s="123" t="e">
        <f>'ЗЭГ | FIT15'!#REF!</f>
        <v>#REF!</v>
      </c>
      <c r="Z4" s="123" t="e">
        <f>'ЗЭГ | FIT15'!#REF!</f>
        <v>#REF!</v>
      </c>
      <c r="AA4" s="123" t="e">
        <f>'ЗЭГ | FIT15'!#REF!</f>
        <v>#REF!</v>
      </c>
    </row>
    <row r="5" spans="1:27" x14ac:dyDescent="0.2">
      <c r="A5" s="110" t="s">
        <v>124</v>
      </c>
      <c r="B5" s="123" t="e">
        <f>'ЗЭГ | FIT15'!#REF!</f>
        <v>#REF!</v>
      </c>
      <c r="C5" s="123" t="e">
        <f>'ЗЭГ | FIT15'!#REF!</f>
        <v>#REF!</v>
      </c>
      <c r="D5" s="123" t="e">
        <f>'ЗЭГ | FIT15'!#REF!</f>
        <v>#REF!</v>
      </c>
      <c r="E5" s="123" t="e">
        <f>'ЗЭГ | FIT15'!#REF!</f>
        <v>#REF!</v>
      </c>
      <c r="F5" s="123" t="e">
        <f>'ЗЭГ | FIT15'!#REF!</f>
        <v>#REF!</v>
      </c>
      <c r="G5" s="123" t="e">
        <f>'ЗЭГ | FIT15'!#REF!</f>
        <v>#REF!</v>
      </c>
      <c r="H5" s="123" t="e">
        <f>'ЗЭГ | FIT15'!#REF!</f>
        <v>#REF!</v>
      </c>
      <c r="I5" s="123" t="e">
        <f>'ЗЭГ | FIT15'!#REF!</f>
        <v>#REF!</v>
      </c>
      <c r="J5" s="123" t="e">
        <f>'ЗЭГ | FIT15'!#REF!</f>
        <v>#REF!</v>
      </c>
      <c r="K5" s="123" t="e">
        <f>'ЗЭГ | FIT15'!#REF!</f>
        <v>#REF!</v>
      </c>
      <c r="L5" s="123" t="e">
        <f>'ЗЭГ | FIT15'!#REF!</f>
        <v>#REF!</v>
      </c>
      <c r="M5" s="123" t="e">
        <f>'ЗЭГ | FIT15'!#REF!</f>
        <v>#REF!</v>
      </c>
      <c r="N5" s="123" t="e">
        <f>'ЗЭГ | FIT15'!#REF!</f>
        <v>#REF!</v>
      </c>
      <c r="O5" s="123" t="e">
        <f>'ЗЭГ | FIT15'!#REF!</f>
        <v>#REF!</v>
      </c>
      <c r="P5" s="123" t="e">
        <f>'ЗЭГ | FIT15'!#REF!</f>
        <v>#REF!</v>
      </c>
      <c r="Q5" s="123" t="e">
        <f>'ЗЭГ | FIT15'!#REF!</f>
        <v>#REF!</v>
      </c>
      <c r="R5" s="123" t="e">
        <f>'ЗЭГ | FIT15'!#REF!</f>
        <v>#REF!</v>
      </c>
      <c r="S5" s="123" t="e">
        <f>'ЗЭГ | FIT15'!#REF!</f>
        <v>#REF!</v>
      </c>
      <c r="T5" s="123" t="e">
        <f>'ЗЭГ | FIT15'!#REF!</f>
        <v>#REF!</v>
      </c>
      <c r="U5" s="123" t="e">
        <f>'ЗЭГ | FIT15'!#REF!</f>
        <v>#REF!</v>
      </c>
      <c r="V5" s="123" t="e">
        <f>'ЗЭГ | FIT15'!#REF!</f>
        <v>#REF!</v>
      </c>
      <c r="W5" s="123" t="e">
        <f>'ЗЭГ | FIT15'!#REF!</f>
        <v>#REF!</v>
      </c>
      <c r="X5" s="123" t="e">
        <f>'ЗЭГ | FIT15'!#REF!</f>
        <v>#REF!</v>
      </c>
      <c r="Y5" s="123" t="e">
        <f>'ЗЭГ | FIT15'!#REF!</f>
        <v>#REF!</v>
      </c>
      <c r="Z5" s="123" t="e">
        <f>'ЗЭГ | FIT15'!#REF!</f>
        <v>#REF!</v>
      </c>
      <c r="AA5" s="123" t="e">
        <f>'ЗЭГ | FIT15'!#REF!</f>
        <v>#REF!</v>
      </c>
    </row>
    <row r="6" spans="1:27" x14ac:dyDescent="0.2">
      <c r="A6" s="113" t="s">
        <v>148</v>
      </c>
    </row>
    <row r="7" spans="1:27" ht="20.25" customHeight="1" x14ac:dyDescent="0.2">
      <c r="A7" s="115">
        <v>1</v>
      </c>
      <c r="B7" s="66" t="e">
        <f>'C завтраками| Bed and breakfast'!#REF!*0.9</f>
        <v>#REF!</v>
      </c>
      <c r="C7" s="66" t="e">
        <f>'C завтраками| Bed and breakfast'!#REF!*0.9</f>
        <v>#REF!</v>
      </c>
      <c r="D7" s="66" t="e">
        <f>'C завтраками| Bed and breakfast'!#REF!*0.9</f>
        <v>#REF!</v>
      </c>
      <c r="E7" s="66" t="e">
        <f>'C завтраками| Bed and breakfast'!#REF!*0.9</f>
        <v>#REF!</v>
      </c>
      <c r="F7" s="66" t="e">
        <f>'C завтраками| Bed and breakfast'!#REF!*0.9</f>
        <v>#REF!</v>
      </c>
      <c r="G7" s="66" t="e">
        <f>'C завтраками| Bed and breakfast'!#REF!*0.9</f>
        <v>#REF!</v>
      </c>
      <c r="H7" s="66" t="e">
        <f>'C завтраками| Bed and breakfast'!#REF!*0.9</f>
        <v>#REF!</v>
      </c>
      <c r="I7" s="66" t="e">
        <f>'C завтраками| Bed and breakfast'!#REF!*0.9</f>
        <v>#REF!</v>
      </c>
      <c r="J7" s="66" t="e">
        <f>'C завтраками| Bed and breakfast'!#REF!*0.9</f>
        <v>#REF!</v>
      </c>
      <c r="K7" s="66" t="e">
        <f>'C завтраками| Bed and breakfast'!#REF!*0.9</f>
        <v>#REF!</v>
      </c>
      <c r="L7" s="66" t="e">
        <f>'C завтраками| Bed and breakfast'!#REF!*0.9</f>
        <v>#REF!</v>
      </c>
      <c r="M7" s="66" t="e">
        <f>'C завтраками| Bed and breakfast'!#REF!*0.9</f>
        <v>#REF!</v>
      </c>
      <c r="N7" s="66" t="e">
        <f>'C завтраками| Bed and breakfast'!#REF!*0.9</f>
        <v>#REF!</v>
      </c>
      <c r="O7" s="66" t="e">
        <f>'C завтраками| Bed and breakfast'!#REF!*0.9</f>
        <v>#REF!</v>
      </c>
      <c r="P7" s="66" t="e">
        <f>'C завтраками| Bed and breakfast'!#REF!*0.9</f>
        <v>#REF!</v>
      </c>
      <c r="Q7" s="66" t="e">
        <f>'C завтраками| Bed and breakfast'!#REF!*0.9</f>
        <v>#REF!</v>
      </c>
      <c r="R7" s="66" t="e">
        <f>'C завтраками| Bed and breakfast'!#REF!*0.9</f>
        <v>#REF!</v>
      </c>
      <c r="S7" s="66" t="e">
        <f>'C завтраками| Bed and breakfast'!#REF!*0.9</f>
        <v>#REF!</v>
      </c>
      <c r="T7" s="66" t="e">
        <f>'C завтраками| Bed and breakfast'!#REF!*0.9</f>
        <v>#REF!</v>
      </c>
      <c r="U7" s="66" t="e">
        <f>'C завтраками| Bed and breakfast'!#REF!*0.9</f>
        <v>#REF!</v>
      </c>
      <c r="V7" s="66" t="e">
        <f>'C завтраками| Bed and breakfast'!#REF!*0.9</f>
        <v>#REF!</v>
      </c>
      <c r="W7" s="66" t="e">
        <f>'C завтраками| Bed and breakfast'!#REF!*0.9</f>
        <v>#REF!</v>
      </c>
      <c r="X7" s="66" t="e">
        <f>'C завтраками| Bed and breakfast'!#REF!*0.9</f>
        <v>#REF!</v>
      </c>
      <c r="Y7" s="66" t="e">
        <f>'C завтраками| Bed and breakfast'!#REF!*0.9</f>
        <v>#REF!</v>
      </c>
      <c r="Z7" s="66" t="e">
        <f>'C завтраками| Bed and breakfast'!#REF!*0.9</f>
        <v>#REF!</v>
      </c>
      <c r="AA7" s="66" t="e">
        <f>'C завтраками| Bed and breakfast'!#REF!*0.9</f>
        <v>#REF!</v>
      </c>
    </row>
    <row r="8" spans="1:27" x14ac:dyDescent="0.2">
      <c r="A8" s="115">
        <v>2</v>
      </c>
      <c r="B8" s="66" t="e">
        <f>'C завтраками| Bed and breakfast'!#REF!*0.9</f>
        <v>#REF!</v>
      </c>
      <c r="C8" s="66" t="e">
        <f>'C завтраками| Bed and breakfast'!#REF!*0.9</f>
        <v>#REF!</v>
      </c>
      <c r="D8" s="66" t="e">
        <f>'C завтраками| Bed and breakfast'!#REF!*0.9</f>
        <v>#REF!</v>
      </c>
      <c r="E8" s="66" t="e">
        <f>'C завтраками| Bed and breakfast'!#REF!*0.9</f>
        <v>#REF!</v>
      </c>
      <c r="F8" s="66" t="e">
        <f>'C завтраками| Bed and breakfast'!#REF!*0.9</f>
        <v>#REF!</v>
      </c>
      <c r="G8" s="66" t="e">
        <f>'C завтраками| Bed and breakfast'!#REF!*0.9</f>
        <v>#REF!</v>
      </c>
      <c r="H8" s="66" t="e">
        <f>'C завтраками| Bed and breakfast'!#REF!*0.9</f>
        <v>#REF!</v>
      </c>
      <c r="I8" s="66" t="e">
        <f>'C завтраками| Bed and breakfast'!#REF!*0.9</f>
        <v>#REF!</v>
      </c>
      <c r="J8" s="66" t="e">
        <f>'C завтраками| Bed and breakfast'!#REF!*0.9</f>
        <v>#REF!</v>
      </c>
      <c r="K8" s="66" t="e">
        <f>'C завтраками| Bed and breakfast'!#REF!*0.9</f>
        <v>#REF!</v>
      </c>
      <c r="L8" s="66" t="e">
        <f>'C завтраками| Bed and breakfast'!#REF!*0.9</f>
        <v>#REF!</v>
      </c>
      <c r="M8" s="66" t="e">
        <f>'C завтраками| Bed and breakfast'!#REF!*0.9</f>
        <v>#REF!</v>
      </c>
      <c r="N8" s="66" t="e">
        <f>'C завтраками| Bed and breakfast'!#REF!*0.9</f>
        <v>#REF!</v>
      </c>
      <c r="O8" s="66" t="e">
        <f>'C завтраками| Bed and breakfast'!#REF!*0.9</f>
        <v>#REF!</v>
      </c>
      <c r="P8" s="66" t="e">
        <f>'C завтраками| Bed and breakfast'!#REF!*0.9</f>
        <v>#REF!</v>
      </c>
      <c r="Q8" s="66" t="e">
        <f>'C завтраками| Bed and breakfast'!#REF!*0.9</f>
        <v>#REF!</v>
      </c>
      <c r="R8" s="66" t="e">
        <f>'C завтраками| Bed and breakfast'!#REF!*0.9</f>
        <v>#REF!</v>
      </c>
      <c r="S8" s="66" t="e">
        <f>'C завтраками| Bed and breakfast'!#REF!*0.9</f>
        <v>#REF!</v>
      </c>
      <c r="T8" s="66" t="e">
        <f>'C завтраками| Bed and breakfast'!#REF!*0.9</f>
        <v>#REF!</v>
      </c>
      <c r="U8" s="66" t="e">
        <f>'C завтраками| Bed and breakfast'!#REF!*0.9</f>
        <v>#REF!</v>
      </c>
      <c r="V8" s="66" t="e">
        <f>'C завтраками| Bed and breakfast'!#REF!*0.9</f>
        <v>#REF!</v>
      </c>
      <c r="W8" s="66" t="e">
        <f>'C завтраками| Bed and breakfast'!#REF!*0.9</f>
        <v>#REF!</v>
      </c>
      <c r="X8" s="66" t="e">
        <f>'C завтраками| Bed and breakfast'!#REF!*0.9</f>
        <v>#REF!</v>
      </c>
      <c r="Y8" s="66" t="e">
        <f>'C завтраками| Bed and breakfast'!#REF!*0.9</f>
        <v>#REF!</v>
      </c>
      <c r="Z8" s="66" t="e">
        <f>'C завтраками| Bed and breakfast'!#REF!*0.9</f>
        <v>#REF!</v>
      </c>
      <c r="AA8" s="66" t="e">
        <f>'C завтраками| Bed and breakfast'!#REF!*0.9</f>
        <v>#REF!</v>
      </c>
    </row>
    <row r="9" spans="1:27" x14ac:dyDescent="0.2">
      <c r="A9" s="115" t="s">
        <v>149</v>
      </c>
      <c r="B9" s="66"/>
      <c r="C9" s="66"/>
      <c r="D9" s="66"/>
      <c r="E9" s="66"/>
      <c r="F9" s="66"/>
      <c r="G9" s="66"/>
      <c r="H9" s="66"/>
      <c r="I9" s="66"/>
      <c r="J9" s="66"/>
      <c r="K9" s="66"/>
      <c r="L9" s="66"/>
      <c r="M9" s="66"/>
      <c r="N9" s="66"/>
      <c r="O9" s="66"/>
      <c r="P9" s="66"/>
      <c r="Q9" s="66"/>
      <c r="R9" s="66"/>
      <c r="S9" s="66"/>
      <c r="T9" s="66"/>
      <c r="U9" s="66"/>
      <c r="V9" s="66"/>
      <c r="W9" s="66"/>
      <c r="X9" s="66"/>
      <c r="Y9" s="66"/>
      <c r="Z9" s="66"/>
      <c r="AA9" s="66"/>
    </row>
    <row r="10" spans="1:27" ht="18.75" customHeight="1" x14ac:dyDescent="0.2">
      <c r="A10" s="115">
        <v>1</v>
      </c>
      <c r="B10" s="66" t="e">
        <f>'C завтраками| Bed and breakfast'!#REF!*0.9</f>
        <v>#REF!</v>
      </c>
      <c r="C10" s="66" t="e">
        <f>'C завтраками| Bed and breakfast'!#REF!*0.9</f>
        <v>#REF!</v>
      </c>
      <c r="D10" s="66" t="e">
        <f>'C завтраками| Bed and breakfast'!#REF!*0.9</f>
        <v>#REF!</v>
      </c>
      <c r="E10" s="66" t="e">
        <f>'C завтраками| Bed and breakfast'!#REF!*0.9</f>
        <v>#REF!</v>
      </c>
      <c r="F10" s="66" t="e">
        <f>'C завтраками| Bed and breakfast'!#REF!*0.9</f>
        <v>#REF!</v>
      </c>
      <c r="G10" s="66" t="e">
        <f>'C завтраками| Bed and breakfast'!#REF!*0.9</f>
        <v>#REF!</v>
      </c>
      <c r="H10" s="66" t="e">
        <f>'C завтраками| Bed and breakfast'!#REF!*0.9</f>
        <v>#REF!</v>
      </c>
      <c r="I10" s="66" t="e">
        <f>'C завтраками| Bed and breakfast'!#REF!*0.9</f>
        <v>#REF!</v>
      </c>
      <c r="J10" s="66" t="e">
        <f>'C завтраками| Bed and breakfast'!#REF!*0.9</f>
        <v>#REF!</v>
      </c>
      <c r="K10" s="66" t="e">
        <f>'C завтраками| Bed and breakfast'!#REF!*0.9</f>
        <v>#REF!</v>
      </c>
      <c r="L10" s="66" t="e">
        <f>'C завтраками| Bed and breakfast'!#REF!*0.9</f>
        <v>#REF!</v>
      </c>
      <c r="M10" s="66" t="e">
        <f>'C завтраками| Bed and breakfast'!#REF!*0.9</f>
        <v>#REF!</v>
      </c>
      <c r="N10" s="66" t="e">
        <f>'C завтраками| Bed and breakfast'!#REF!*0.9</f>
        <v>#REF!</v>
      </c>
      <c r="O10" s="66" t="e">
        <f>'C завтраками| Bed and breakfast'!#REF!*0.9</f>
        <v>#REF!</v>
      </c>
      <c r="P10" s="66" t="e">
        <f>'C завтраками| Bed and breakfast'!#REF!*0.9</f>
        <v>#REF!</v>
      </c>
      <c r="Q10" s="66" t="e">
        <f>'C завтраками| Bed and breakfast'!#REF!*0.9</f>
        <v>#REF!</v>
      </c>
      <c r="R10" s="66" t="e">
        <f>'C завтраками| Bed and breakfast'!#REF!*0.9</f>
        <v>#REF!</v>
      </c>
      <c r="S10" s="66" t="e">
        <f>'C завтраками| Bed and breakfast'!#REF!*0.9</f>
        <v>#REF!</v>
      </c>
      <c r="T10" s="66" t="e">
        <f>'C завтраками| Bed and breakfast'!#REF!*0.9</f>
        <v>#REF!</v>
      </c>
      <c r="U10" s="66" t="e">
        <f>'C завтраками| Bed and breakfast'!#REF!*0.9</f>
        <v>#REF!</v>
      </c>
      <c r="V10" s="66" t="e">
        <f>'C завтраками| Bed and breakfast'!#REF!*0.9</f>
        <v>#REF!</v>
      </c>
      <c r="W10" s="66" t="e">
        <f>'C завтраками| Bed and breakfast'!#REF!*0.9</f>
        <v>#REF!</v>
      </c>
      <c r="X10" s="66" t="e">
        <f>'C завтраками| Bed and breakfast'!#REF!*0.9</f>
        <v>#REF!</v>
      </c>
      <c r="Y10" s="66" t="e">
        <f>'C завтраками| Bed and breakfast'!#REF!*0.9</f>
        <v>#REF!</v>
      </c>
      <c r="Z10" s="66" t="e">
        <f>'C завтраками| Bed and breakfast'!#REF!*0.9</f>
        <v>#REF!</v>
      </c>
      <c r="AA10" s="66" t="e">
        <f>'C завтраками| Bed and breakfast'!#REF!*0.9</f>
        <v>#REF!</v>
      </c>
    </row>
    <row r="11" spans="1:27" x14ac:dyDescent="0.2">
      <c r="A11" s="115">
        <v>2</v>
      </c>
      <c r="B11" s="66" t="e">
        <f>'C завтраками| Bed and breakfast'!#REF!*0.9</f>
        <v>#REF!</v>
      </c>
      <c r="C11" s="66" t="e">
        <f>'C завтраками| Bed and breakfast'!#REF!*0.9</f>
        <v>#REF!</v>
      </c>
      <c r="D11" s="66" t="e">
        <f>'C завтраками| Bed and breakfast'!#REF!*0.9</f>
        <v>#REF!</v>
      </c>
      <c r="E11" s="66" t="e">
        <f>'C завтраками| Bed and breakfast'!#REF!*0.9</f>
        <v>#REF!</v>
      </c>
      <c r="F11" s="66" t="e">
        <f>'C завтраками| Bed and breakfast'!#REF!*0.9</f>
        <v>#REF!</v>
      </c>
      <c r="G11" s="66" t="e">
        <f>'C завтраками| Bed and breakfast'!#REF!*0.9</f>
        <v>#REF!</v>
      </c>
      <c r="H11" s="66" t="e">
        <f>'C завтраками| Bed and breakfast'!#REF!*0.9</f>
        <v>#REF!</v>
      </c>
      <c r="I11" s="66" t="e">
        <f>'C завтраками| Bed and breakfast'!#REF!*0.9</f>
        <v>#REF!</v>
      </c>
      <c r="J11" s="66" t="e">
        <f>'C завтраками| Bed and breakfast'!#REF!*0.9</f>
        <v>#REF!</v>
      </c>
      <c r="K11" s="66" t="e">
        <f>'C завтраками| Bed and breakfast'!#REF!*0.9</f>
        <v>#REF!</v>
      </c>
      <c r="L11" s="66" t="e">
        <f>'C завтраками| Bed and breakfast'!#REF!*0.9</f>
        <v>#REF!</v>
      </c>
      <c r="M11" s="66" t="e">
        <f>'C завтраками| Bed and breakfast'!#REF!*0.9</f>
        <v>#REF!</v>
      </c>
      <c r="N11" s="66" t="e">
        <f>'C завтраками| Bed and breakfast'!#REF!*0.9</f>
        <v>#REF!</v>
      </c>
      <c r="O11" s="66" t="e">
        <f>'C завтраками| Bed and breakfast'!#REF!*0.9</f>
        <v>#REF!</v>
      </c>
      <c r="P11" s="66" t="e">
        <f>'C завтраками| Bed and breakfast'!#REF!*0.9</f>
        <v>#REF!</v>
      </c>
      <c r="Q11" s="66" t="e">
        <f>'C завтраками| Bed and breakfast'!#REF!*0.9</f>
        <v>#REF!</v>
      </c>
      <c r="R11" s="66" t="e">
        <f>'C завтраками| Bed and breakfast'!#REF!*0.9</f>
        <v>#REF!</v>
      </c>
      <c r="S11" s="66" t="e">
        <f>'C завтраками| Bed and breakfast'!#REF!*0.9</f>
        <v>#REF!</v>
      </c>
      <c r="T11" s="66" t="e">
        <f>'C завтраками| Bed and breakfast'!#REF!*0.9</f>
        <v>#REF!</v>
      </c>
      <c r="U11" s="66" t="e">
        <f>'C завтраками| Bed and breakfast'!#REF!*0.9</f>
        <v>#REF!</v>
      </c>
      <c r="V11" s="66" t="e">
        <f>'C завтраками| Bed and breakfast'!#REF!*0.9</f>
        <v>#REF!</v>
      </c>
      <c r="W11" s="66" t="e">
        <f>'C завтраками| Bed and breakfast'!#REF!*0.9</f>
        <v>#REF!</v>
      </c>
      <c r="X11" s="66" t="e">
        <f>'C завтраками| Bed and breakfast'!#REF!*0.9</f>
        <v>#REF!</v>
      </c>
      <c r="Y11" s="66" t="e">
        <f>'C завтраками| Bed and breakfast'!#REF!*0.9</f>
        <v>#REF!</v>
      </c>
      <c r="Z11" s="66" t="e">
        <f>'C завтраками| Bed and breakfast'!#REF!*0.9</f>
        <v>#REF!</v>
      </c>
      <c r="AA11" s="66" t="e">
        <f>'C завтраками| Bed and breakfast'!#REF!*0.9</f>
        <v>#REF!</v>
      </c>
    </row>
    <row r="12" spans="1:27" x14ac:dyDescent="0.2">
      <c r="A12" s="115" t="s">
        <v>135</v>
      </c>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row>
    <row r="13" spans="1:27" ht="21.75" customHeight="1" x14ac:dyDescent="0.2">
      <c r="A13" s="115">
        <v>1</v>
      </c>
      <c r="B13" s="66" t="e">
        <f>'C завтраками| Bed and breakfast'!#REF!*0.9</f>
        <v>#REF!</v>
      </c>
      <c r="C13" s="66" t="e">
        <f>'C завтраками| Bed and breakfast'!#REF!*0.9</f>
        <v>#REF!</v>
      </c>
      <c r="D13" s="66" t="e">
        <f>'C завтраками| Bed and breakfast'!#REF!*0.9</f>
        <v>#REF!</v>
      </c>
      <c r="E13" s="66" t="e">
        <f>'C завтраками| Bed and breakfast'!#REF!*0.9</f>
        <v>#REF!</v>
      </c>
      <c r="F13" s="66" t="e">
        <f>'C завтраками| Bed and breakfast'!#REF!*0.9</f>
        <v>#REF!</v>
      </c>
      <c r="G13" s="66" t="e">
        <f>'C завтраками| Bed and breakfast'!#REF!*0.9</f>
        <v>#REF!</v>
      </c>
      <c r="H13" s="66" t="e">
        <f>'C завтраками| Bed and breakfast'!#REF!*0.9</f>
        <v>#REF!</v>
      </c>
      <c r="I13" s="66" t="e">
        <f>'C завтраками| Bed and breakfast'!#REF!*0.9</f>
        <v>#REF!</v>
      </c>
      <c r="J13" s="66" t="e">
        <f>'C завтраками| Bed and breakfast'!#REF!*0.9</f>
        <v>#REF!</v>
      </c>
      <c r="K13" s="66" t="e">
        <f>'C завтраками| Bed and breakfast'!#REF!*0.9</f>
        <v>#REF!</v>
      </c>
      <c r="L13" s="66" t="e">
        <f>'C завтраками| Bed and breakfast'!#REF!*0.9</f>
        <v>#REF!</v>
      </c>
      <c r="M13" s="66" t="e">
        <f>'C завтраками| Bed and breakfast'!#REF!*0.9</f>
        <v>#REF!</v>
      </c>
      <c r="N13" s="66" t="e">
        <f>'C завтраками| Bed and breakfast'!#REF!*0.9</f>
        <v>#REF!</v>
      </c>
      <c r="O13" s="66" t="e">
        <f>'C завтраками| Bed and breakfast'!#REF!*0.9</f>
        <v>#REF!</v>
      </c>
      <c r="P13" s="66" t="e">
        <f>'C завтраками| Bed and breakfast'!#REF!*0.9</f>
        <v>#REF!</v>
      </c>
      <c r="Q13" s="66" t="e">
        <f>'C завтраками| Bed and breakfast'!#REF!*0.9</f>
        <v>#REF!</v>
      </c>
      <c r="R13" s="66" t="e">
        <f>'C завтраками| Bed and breakfast'!#REF!*0.9</f>
        <v>#REF!</v>
      </c>
      <c r="S13" s="66" t="e">
        <f>'C завтраками| Bed and breakfast'!#REF!*0.9</f>
        <v>#REF!</v>
      </c>
      <c r="T13" s="66" t="e">
        <f>'C завтраками| Bed and breakfast'!#REF!*0.9</f>
        <v>#REF!</v>
      </c>
      <c r="U13" s="66" t="e">
        <f>'C завтраками| Bed and breakfast'!#REF!*0.9</f>
        <v>#REF!</v>
      </c>
      <c r="V13" s="66" t="e">
        <f>'C завтраками| Bed and breakfast'!#REF!*0.9</f>
        <v>#REF!</v>
      </c>
      <c r="W13" s="66" t="e">
        <f>'C завтраками| Bed and breakfast'!#REF!*0.9</f>
        <v>#REF!</v>
      </c>
      <c r="X13" s="66" t="e">
        <f>'C завтраками| Bed and breakfast'!#REF!*0.9</f>
        <v>#REF!</v>
      </c>
      <c r="Y13" s="66" t="e">
        <f>'C завтраками| Bed and breakfast'!#REF!*0.9</f>
        <v>#REF!</v>
      </c>
      <c r="Z13" s="66" t="e">
        <f>'C завтраками| Bed and breakfast'!#REF!*0.9</f>
        <v>#REF!</v>
      </c>
      <c r="AA13" s="66" t="e">
        <f>'C завтраками| Bed and breakfast'!#REF!*0.9</f>
        <v>#REF!</v>
      </c>
    </row>
    <row r="14" spans="1:27" x14ac:dyDescent="0.2">
      <c r="A14" s="115">
        <v>2</v>
      </c>
      <c r="B14" s="66" t="e">
        <f>'C завтраками| Bed and breakfast'!#REF!*0.9</f>
        <v>#REF!</v>
      </c>
      <c r="C14" s="66" t="e">
        <f>'C завтраками| Bed and breakfast'!#REF!*0.9</f>
        <v>#REF!</v>
      </c>
      <c r="D14" s="66" t="e">
        <f>'C завтраками| Bed and breakfast'!#REF!*0.9</f>
        <v>#REF!</v>
      </c>
      <c r="E14" s="66" t="e">
        <f>'C завтраками| Bed and breakfast'!#REF!*0.9</f>
        <v>#REF!</v>
      </c>
      <c r="F14" s="66" t="e">
        <f>'C завтраками| Bed and breakfast'!#REF!*0.9</f>
        <v>#REF!</v>
      </c>
      <c r="G14" s="66" t="e">
        <f>'C завтраками| Bed and breakfast'!#REF!*0.9</f>
        <v>#REF!</v>
      </c>
      <c r="H14" s="66" t="e">
        <f>'C завтраками| Bed and breakfast'!#REF!*0.9</f>
        <v>#REF!</v>
      </c>
      <c r="I14" s="66" t="e">
        <f>'C завтраками| Bed and breakfast'!#REF!*0.9</f>
        <v>#REF!</v>
      </c>
      <c r="J14" s="66" t="e">
        <f>'C завтраками| Bed and breakfast'!#REF!*0.9</f>
        <v>#REF!</v>
      </c>
      <c r="K14" s="66" t="e">
        <f>'C завтраками| Bed and breakfast'!#REF!*0.9</f>
        <v>#REF!</v>
      </c>
      <c r="L14" s="66" t="e">
        <f>'C завтраками| Bed and breakfast'!#REF!*0.9</f>
        <v>#REF!</v>
      </c>
      <c r="M14" s="66" t="e">
        <f>'C завтраками| Bed and breakfast'!#REF!*0.9</f>
        <v>#REF!</v>
      </c>
      <c r="N14" s="66" t="e">
        <f>'C завтраками| Bed and breakfast'!#REF!*0.9</f>
        <v>#REF!</v>
      </c>
      <c r="O14" s="66" t="e">
        <f>'C завтраками| Bed and breakfast'!#REF!*0.9</f>
        <v>#REF!</v>
      </c>
      <c r="P14" s="66" t="e">
        <f>'C завтраками| Bed and breakfast'!#REF!*0.9</f>
        <v>#REF!</v>
      </c>
      <c r="Q14" s="66" t="e">
        <f>'C завтраками| Bed and breakfast'!#REF!*0.9</f>
        <v>#REF!</v>
      </c>
      <c r="R14" s="66" t="e">
        <f>'C завтраками| Bed and breakfast'!#REF!*0.9</f>
        <v>#REF!</v>
      </c>
      <c r="S14" s="66" t="e">
        <f>'C завтраками| Bed and breakfast'!#REF!*0.9</f>
        <v>#REF!</v>
      </c>
      <c r="T14" s="66" t="e">
        <f>'C завтраками| Bed and breakfast'!#REF!*0.9</f>
        <v>#REF!</v>
      </c>
      <c r="U14" s="66" t="e">
        <f>'C завтраками| Bed and breakfast'!#REF!*0.9</f>
        <v>#REF!</v>
      </c>
      <c r="V14" s="66" t="e">
        <f>'C завтраками| Bed and breakfast'!#REF!*0.9</f>
        <v>#REF!</v>
      </c>
      <c r="W14" s="66" t="e">
        <f>'C завтраками| Bed and breakfast'!#REF!*0.9</f>
        <v>#REF!</v>
      </c>
      <c r="X14" s="66" t="e">
        <f>'C завтраками| Bed and breakfast'!#REF!*0.9</f>
        <v>#REF!</v>
      </c>
      <c r="Y14" s="66" t="e">
        <f>'C завтраками| Bed and breakfast'!#REF!*0.9</f>
        <v>#REF!</v>
      </c>
      <c r="Z14" s="66" t="e">
        <f>'C завтраками| Bed and breakfast'!#REF!*0.9</f>
        <v>#REF!</v>
      </c>
      <c r="AA14" s="66" t="e">
        <f>'C завтраками| Bed and breakfast'!#REF!*0.9</f>
        <v>#REF!</v>
      </c>
    </row>
    <row r="15" spans="1:27" x14ac:dyDescent="0.2">
      <c r="A15" s="114" t="s">
        <v>137</v>
      </c>
      <c r="B15" s="66"/>
      <c r="C15" s="66"/>
      <c r="D15" s="66"/>
      <c r="E15" s="66"/>
      <c r="F15" s="66"/>
      <c r="G15" s="66"/>
      <c r="H15" s="66"/>
      <c r="I15" s="66"/>
      <c r="J15" s="66"/>
      <c r="K15" s="66"/>
      <c r="L15" s="66"/>
      <c r="M15" s="66"/>
      <c r="N15" s="66"/>
      <c r="O15" s="66"/>
      <c r="P15" s="66"/>
      <c r="Q15" s="66"/>
      <c r="R15" s="66"/>
      <c r="S15" s="66"/>
      <c r="T15" s="66"/>
      <c r="U15" s="66"/>
      <c r="V15" s="66"/>
      <c r="W15" s="66"/>
      <c r="X15" s="66"/>
      <c r="Y15" s="66"/>
      <c r="Z15" s="66"/>
      <c r="AA15" s="66"/>
    </row>
    <row r="16" spans="1:27" ht="24" customHeight="1" x14ac:dyDescent="0.2">
      <c r="A16" s="115">
        <v>1</v>
      </c>
      <c r="B16" s="66" t="e">
        <f>'C завтраками| Bed and breakfast'!#REF!*0.9</f>
        <v>#REF!</v>
      </c>
      <c r="C16" s="66" t="e">
        <f>'C завтраками| Bed and breakfast'!#REF!*0.9</f>
        <v>#REF!</v>
      </c>
      <c r="D16" s="66" t="e">
        <f>'C завтраками| Bed and breakfast'!#REF!*0.9</f>
        <v>#REF!</v>
      </c>
      <c r="E16" s="66" t="e">
        <f>'C завтраками| Bed and breakfast'!#REF!*0.9</f>
        <v>#REF!</v>
      </c>
      <c r="F16" s="66" t="e">
        <f>'C завтраками| Bed and breakfast'!#REF!*0.9</f>
        <v>#REF!</v>
      </c>
      <c r="G16" s="66" t="e">
        <f>'C завтраками| Bed and breakfast'!#REF!*0.9</f>
        <v>#REF!</v>
      </c>
      <c r="H16" s="66" t="e">
        <f>'C завтраками| Bed and breakfast'!#REF!*0.9</f>
        <v>#REF!</v>
      </c>
      <c r="I16" s="66" t="e">
        <f>'C завтраками| Bed and breakfast'!#REF!*0.9</f>
        <v>#REF!</v>
      </c>
      <c r="J16" s="66" t="e">
        <f>'C завтраками| Bed and breakfast'!#REF!*0.9</f>
        <v>#REF!</v>
      </c>
      <c r="K16" s="66" t="e">
        <f>'C завтраками| Bed and breakfast'!#REF!*0.9</f>
        <v>#REF!</v>
      </c>
      <c r="L16" s="66" t="e">
        <f>'C завтраками| Bed and breakfast'!#REF!*0.9</f>
        <v>#REF!</v>
      </c>
      <c r="M16" s="66" t="e">
        <f>'C завтраками| Bed and breakfast'!#REF!*0.9</f>
        <v>#REF!</v>
      </c>
      <c r="N16" s="66" t="e">
        <f>'C завтраками| Bed and breakfast'!#REF!*0.9</f>
        <v>#REF!</v>
      </c>
      <c r="O16" s="66" t="e">
        <f>'C завтраками| Bed and breakfast'!#REF!*0.9</f>
        <v>#REF!</v>
      </c>
      <c r="P16" s="66" t="e">
        <f>'C завтраками| Bed and breakfast'!#REF!*0.9</f>
        <v>#REF!</v>
      </c>
      <c r="Q16" s="66" t="e">
        <f>'C завтраками| Bed and breakfast'!#REF!*0.9</f>
        <v>#REF!</v>
      </c>
      <c r="R16" s="66" t="e">
        <f>'C завтраками| Bed and breakfast'!#REF!*0.9</f>
        <v>#REF!</v>
      </c>
      <c r="S16" s="66" t="e">
        <f>'C завтраками| Bed and breakfast'!#REF!*0.9</f>
        <v>#REF!</v>
      </c>
      <c r="T16" s="66" t="e">
        <f>'C завтраками| Bed and breakfast'!#REF!*0.9</f>
        <v>#REF!</v>
      </c>
      <c r="U16" s="66" t="e">
        <f>'C завтраками| Bed and breakfast'!#REF!*0.9</f>
        <v>#REF!</v>
      </c>
      <c r="V16" s="66" t="e">
        <f>'C завтраками| Bed and breakfast'!#REF!*0.9</f>
        <v>#REF!</v>
      </c>
      <c r="W16" s="66" t="e">
        <f>'C завтраками| Bed and breakfast'!#REF!*0.9</f>
        <v>#REF!</v>
      </c>
      <c r="X16" s="66" t="e">
        <f>'C завтраками| Bed and breakfast'!#REF!*0.9</f>
        <v>#REF!</v>
      </c>
      <c r="Y16" s="66" t="e">
        <f>'C завтраками| Bed and breakfast'!#REF!*0.9</f>
        <v>#REF!</v>
      </c>
      <c r="Z16" s="66" t="e">
        <f>'C завтраками| Bed and breakfast'!#REF!*0.9</f>
        <v>#REF!</v>
      </c>
      <c r="AA16" s="66" t="e">
        <f>'C завтраками| Bed and breakfast'!#REF!*0.9</f>
        <v>#REF!</v>
      </c>
    </row>
    <row r="17" spans="1:27" x14ac:dyDescent="0.2">
      <c r="A17" s="115">
        <v>2</v>
      </c>
      <c r="B17" s="66" t="e">
        <f>'C завтраками| Bed and breakfast'!#REF!*0.9</f>
        <v>#REF!</v>
      </c>
      <c r="C17" s="66" t="e">
        <f>'C завтраками| Bed and breakfast'!#REF!*0.9</f>
        <v>#REF!</v>
      </c>
      <c r="D17" s="66" t="e">
        <f>'C завтраками| Bed and breakfast'!#REF!*0.9</f>
        <v>#REF!</v>
      </c>
      <c r="E17" s="66" t="e">
        <f>'C завтраками| Bed and breakfast'!#REF!*0.9</f>
        <v>#REF!</v>
      </c>
      <c r="F17" s="66" t="e">
        <f>'C завтраками| Bed and breakfast'!#REF!*0.9</f>
        <v>#REF!</v>
      </c>
      <c r="G17" s="66" t="e">
        <f>'C завтраками| Bed and breakfast'!#REF!*0.9</f>
        <v>#REF!</v>
      </c>
      <c r="H17" s="66" t="e">
        <f>'C завтраками| Bed and breakfast'!#REF!*0.9</f>
        <v>#REF!</v>
      </c>
      <c r="I17" s="66" t="e">
        <f>'C завтраками| Bed and breakfast'!#REF!*0.9</f>
        <v>#REF!</v>
      </c>
      <c r="J17" s="66" t="e">
        <f>'C завтраками| Bed and breakfast'!#REF!*0.9</f>
        <v>#REF!</v>
      </c>
      <c r="K17" s="66" t="e">
        <f>'C завтраками| Bed and breakfast'!#REF!*0.9</f>
        <v>#REF!</v>
      </c>
      <c r="L17" s="66" t="e">
        <f>'C завтраками| Bed and breakfast'!#REF!*0.9</f>
        <v>#REF!</v>
      </c>
      <c r="M17" s="66" t="e">
        <f>'C завтраками| Bed and breakfast'!#REF!*0.9</f>
        <v>#REF!</v>
      </c>
      <c r="N17" s="66" t="e">
        <f>'C завтраками| Bed and breakfast'!#REF!*0.9</f>
        <v>#REF!</v>
      </c>
      <c r="O17" s="66" t="e">
        <f>'C завтраками| Bed and breakfast'!#REF!*0.9</f>
        <v>#REF!</v>
      </c>
      <c r="P17" s="66" t="e">
        <f>'C завтраками| Bed and breakfast'!#REF!*0.9</f>
        <v>#REF!</v>
      </c>
      <c r="Q17" s="66" t="e">
        <f>'C завтраками| Bed and breakfast'!#REF!*0.9</f>
        <v>#REF!</v>
      </c>
      <c r="R17" s="66" t="e">
        <f>'C завтраками| Bed and breakfast'!#REF!*0.9</f>
        <v>#REF!</v>
      </c>
      <c r="S17" s="66" t="e">
        <f>'C завтраками| Bed and breakfast'!#REF!*0.9</f>
        <v>#REF!</v>
      </c>
      <c r="T17" s="66" t="e">
        <f>'C завтраками| Bed and breakfast'!#REF!*0.9</f>
        <v>#REF!</v>
      </c>
      <c r="U17" s="66" t="e">
        <f>'C завтраками| Bed and breakfast'!#REF!*0.9</f>
        <v>#REF!</v>
      </c>
      <c r="V17" s="66" t="e">
        <f>'C завтраками| Bed and breakfast'!#REF!*0.9</f>
        <v>#REF!</v>
      </c>
      <c r="W17" s="66" t="e">
        <f>'C завтраками| Bed and breakfast'!#REF!*0.9</f>
        <v>#REF!</v>
      </c>
      <c r="X17" s="66" t="e">
        <f>'C завтраками| Bed and breakfast'!#REF!*0.9</f>
        <v>#REF!</v>
      </c>
      <c r="Y17" s="66" t="e">
        <f>'C завтраками| Bed and breakfast'!#REF!*0.9</f>
        <v>#REF!</v>
      </c>
      <c r="Z17" s="66" t="e">
        <f>'C завтраками| Bed and breakfast'!#REF!*0.9</f>
        <v>#REF!</v>
      </c>
      <c r="AA17" s="66" t="e">
        <f>'C завтраками| Bed and breakfast'!#REF!*0.9</f>
        <v>#REF!</v>
      </c>
    </row>
    <row r="18" spans="1:27" x14ac:dyDescent="0.2">
      <c r="A18" s="97" t="s">
        <v>139</v>
      </c>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row>
    <row r="19" spans="1:27" x14ac:dyDescent="0.2">
      <c r="A19" s="98" t="s">
        <v>78</v>
      </c>
      <c r="B19" s="66" t="e">
        <f>'C завтраками| Bed and breakfast'!#REF!*0.9</f>
        <v>#REF!</v>
      </c>
      <c r="C19" s="66" t="e">
        <f>'C завтраками| Bed and breakfast'!#REF!*0.9</f>
        <v>#REF!</v>
      </c>
      <c r="D19" s="66" t="e">
        <f>'C завтраками| Bed and breakfast'!#REF!*0.9</f>
        <v>#REF!</v>
      </c>
      <c r="E19" s="66" t="e">
        <f>'C завтраками| Bed and breakfast'!#REF!*0.9</f>
        <v>#REF!</v>
      </c>
      <c r="F19" s="66" t="e">
        <f>'C завтраками| Bed and breakfast'!#REF!*0.9</f>
        <v>#REF!</v>
      </c>
      <c r="G19" s="66" t="e">
        <f>'C завтраками| Bed and breakfast'!#REF!*0.9</f>
        <v>#REF!</v>
      </c>
      <c r="H19" s="66" t="e">
        <f>'C завтраками| Bed and breakfast'!#REF!*0.9</f>
        <v>#REF!</v>
      </c>
      <c r="I19" s="66" t="e">
        <f>'C завтраками| Bed and breakfast'!#REF!*0.9</f>
        <v>#REF!</v>
      </c>
      <c r="J19" s="66" t="e">
        <f>'C завтраками| Bed and breakfast'!#REF!*0.9</f>
        <v>#REF!</v>
      </c>
      <c r="K19" s="66" t="e">
        <f>'C завтраками| Bed and breakfast'!#REF!*0.9</f>
        <v>#REF!</v>
      </c>
      <c r="L19" s="66" t="e">
        <f>'C завтраками| Bed and breakfast'!#REF!*0.9</f>
        <v>#REF!</v>
      </c>
      <c r="M19" s="66" t="e">
        <f>'C завтраками| Bed and breakfast'!#REF!*0.9</f>
        <v>#REF!</v>
      </c>
      <c r="N19" s="66" t="e">
        <f>'C завтраками| Bed and breakfast'!#REF!*0.9</f>
        <v>#REF!</v>
      </c>
      <c r="O19" s="66" t="e">
        <f>'C завтраками| Bed and breakfast'!#REF!*0.9</f>
        <v>#REF!</v>
      </c>
      <c r="P19" s="66" t="e">
        <f>'C завтраками| Bed and breakfast'!#REF!*0.9</f>
        <v>#REF!</v>
      </c>
      <c r="Q19" s="66" t="e">
        <f>'C завтраками| Bed and breakfast'!#REF!*0.9</f>
        <v>#REF!</v>
      </c>
      <c r="R19" s="66" t="e">
        <f>'C завтраками| Bed and breakfast'!#REF!*0.9</f>
        <v>#REF!</v>
      </c>
      <c r="S19" s="66" t="e">
        <f>'C завтраками| Bed and breakfast'!#REF!*0.9</f>
        <v>#REF!</v>
      </c>
      <c r="T19" s="66" t="e">
        <f>'C завтраками| Bed and breakfast'!#REF!*0.9</f>
        <v>#REF!</v>
      </c>
      <c r="U19" s="66" t="e">
        <f>'C завтраками| Bed and breakfast'!#REF!*0.9</f>
        <v>#REF!</v>
      </c>
      <c r="V19" s="66" t="e">
        <f>'C завтраками| Bed and breakfast'!#REF!*0.9</f>
        <v>#REF!</v>
      </c>
      <c r="W19" s="66" t="e">
        <f>'C завтраками| Bed and breakfast'!#REF!*0.9</f>
        <v>#REF!</v>
      </c>
      <c r="X19" s="66" t="e">
        <f>'C завтраками| Bed and breakfast'!#REF!*0.9</f>
        <v>#REF!</v>
      </c>
      <c r="Y19" s="66" t="e">
        <f>'C завтраками| Bed and breakfast'!#REF!*0.9</f>
        <v>#REF!</v>
      </c>
      <c r="Z19" s="66" t="e">
        <f>'C завтраками| Bed and breakfast'!#REF!*0.9</f>
        <v>#REF!</v>
      </c>
      <c r="AA19" s="66" t="e">
        <f>'C завтраками| Bed and breakfast'!#REF!*0.9</f>
        <v>#REF!</v>
      </c>
    </row>
    <row r="20" spans="1:27" x14ac:dyDescent="0.2">
      <c r="A20" s="97" t="s">
        <v>138</v>
      </c>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row>
    <row r="21" spans="1:27" x14ac:dyDescent="0.2">
      <c r="A21" s="98" t="s">
        <v>67</v>
      </c>
      <c r="B21" s="66" t="e">
        <f>'C завтраками| Bed and breakfast'!#REF!*0.9</f>
        <v>#REF!</v>
      </c>
      <c r="C21" s="66" t="e">
        <f>'C завтраками| Bed and breakfast'!#REF!*0.9</f>
        <v>#REF!</v>
      </c>
      <c r="D21" s="66" t="e">
        <f>'C завтраками| Bed and breakfast'!#REF!*0.9</f>
        <v>#REF!</v>
      </c>
      <c r="E21" s="66" t="e">
        <f>'C завтраками| Bed and breakfast'!#REF!*0.9</f>
        <v>#REF!</v>
      </c>
      <c r="F21" s="66" t="e">
        <f>'C завтраками| Bed and breakfast'!#REF!*0.9</f>
        <v>#REF!</v>
      </c>
      <c r="G21" s="66" t="e">
        <f>'C завтраками| Bed and breakfast'!#REF!*0.9</f>
        <v>#REF!</v>
      </c>
      <c r="H21" s="66" t="e">
        <f>'C завтраками| Bed and breakfast'!#REF!*0.9</f>
        <v>#REF!</v>
      </c>
      <c r="I21" s="66" t="e">
        <f>'C завтраками| Bed and breakfast'!#REF!*0.9</f>
        <v>#REF!</v>
      </c>
      <c r="J21" s="66" t="e">
        <f>'C завтраками| Bed and breakfast'!#REF!*0.9</f>
        <v>#REF!</v>
      </c>
      <c r="K21" s="66" t="e">
        <f>'C завтраками| Bed and breakfast'!#REF!*0.9</f>
        <v>#REF!</v>
      </c>
      <c r="L21" s="66" t="e">
        <f>'C завтраками| Bed and breakfast'!#REF!*0.9</f>
        <v>#REF!</v>
      </c>
      <c r="M21" s="66" t="e">
        <f>'C завтраками| Bed and breakfast'!#REF!*0.9</f>
        <v>#REF!</v>
      </c>
      <c r="N21" s="66" t="e">
        <f>'C завтраками| Bed and breakfast'!#REF!*0.9</f>
        <v>#REF!</v>
      </c>
      <c r="O21" s="66" t="e">
        <f>'C завтраками| Bed and breakfast'!#REF!*0.9</f>
        <v>#REF!</v>
      </c>
      <c r="P21" s="66" t="e">
        <f>'C завтраками| Bed and breakfast'!#REF!*0.9</f>
        <v>#REF!</v>
      </c>
      <c r="Q21" s="66" t="e">
        <f>'C завтраками| Bed and breakfast'!#REF!*0.9</f>
        <v>#REF!</v>
      </c>
      <c r="R21" s="66" t="e">
        <f>'C завтраками| Bed and breakfast'!#REF!*0.9</f>
        <v>#REF!</v>
      </c>
      <c r="S21" s="66" t="e">
        <f>'C завтраками| Bed and breakfast'!#REF!*0.9</f>
        <v>#REF!</v>
      </c>
      <c r="T21" s="66" t="e">
        <f>'C завтраками| Bed and breakfast'!#REF!*0.9</f>
        <v>#REF!</v>
      </c>
      <c r="U21" s="66" t="e">
        <f>'C завтраками| Bed and breakfast'!#REF!*0.9</f>
        <v>#REF!</v>
      </c>
      <c r="V21" s="66" t="e">
        <f>'C завтраками| Bed and breakfast'!#REF!*0.9</f>
        <v>#REF!</v>
      </c>
      <c r="W21" s="66" t="e">
        <f>'C завтраками| Bed and breakfast'!#REF!*0.9</f>
        <v>#REF!</v>
      </c>
      <c r="X21" s="66" t="e">
        <f>'C завтраками| Bed and breakfast'!#REF!*0.9</f>
        <v>#REF!</v>
      </c>
      <c r="Y21" s="66" t="e">
        <f>'C завтраками| Bed and breakfast'!#REF!*0.9</f>
        <v>#REF!</v>
      </c>
      <c r="Z21" s="66" t="e">
        <f>'C завтраками| Bed and breakfast'!#REF!*0.9</f>
        <v>#REF!</v>
      </c>
      <c r="AA21" s="66" t="e">
        <f>'C завтраками| Bed and breakfast'!#REF!*0.9</f>
        <v>#REF!</v>
      </c>
    </row>
    <row r="22" spans="1:27" x14ac:dyDescent="0.2">
      <c r="A22" s="86"/>
    </row>
    <row r="23" spans="1:27" ht="30.75" customHeight="1" x14ac:dyDescent="0.2">
      <c r="A23" s="190" t="s">
        <v>163</v>
      </c>
      <c r="B23" s="201" t="e">
        <f t="shared" ref="B23:AA24" si="0">B4</f>
        <v>#REF!</v>
      </c>
      <c r="C23" s="201" t="e">
        <f t="shared" si="0"/>
        <v>#REF!</v>
      </c>
      <c r="D23" s="201" t="e">
        <f t="shared" si="0"/>
        <v>#REF!</v>
      </c>
      <c r="E23" s="201" t="e">
        <f t="shared" si="0"/>
        <v>#REF!</v>
      </c>
      <c r="F23" s="201" t="e">
        <f t="shared" si="0"/>
        <v>#REF!</v>
      </c>
      <c r="G23" s="201" t="e">
        <f t="shared" si="0"/>
        <v>#REF!</v>
      </c>
      <c r="H23" s="201" t="e">
        <f t="shared" si="0"/>
        <v>#REF!</v>
      </c>
      <c r="I23" s="201" t="e">
        <f t="shared" si="0"/>
        <v>#REF!</v>
      </c>
      <c r="J23" s="201" t="e">
        <f t="shared" si="0"/>
        <v>#REF!</v>
      </c>
      <c r="K23" s="201" t="e">
        <f t="shared" si="0"/>
        <v>#REF!</v>
      </c>
      <c r="L23" s="201" t="e">
        <f t="shared" si="0"/>
        <v>#REF!</v>
      </c>
      <c r="M23" s="201" t="e">
        <f t="shared" si="0"/>
        <v>#REF!</v>
      </c>
      <c r="N23" s="201" t="e">
        <f t="shared" si="0"/>
        <v>#REF!</v>
      </c>
      <c r="O23" s="201" t="e">
        <f t="shared" si="0"/>
        <v>#REF!</v>
      </c>
      <c r="P23" s="201" t="e">
        <f t="shared" si="0"/>
        <v>#REF!</v>
      </c>
      <c r="Q23" s="201" t="e">
        <f t="shared" si="0"/>
        <v>#REF!</v>
      </c>
      <c r="R23" s="201" t="e">
        <f t="shared" si="0"/>
        <v>#REF!</v>
      </c>
      <c r="S23" s="201" t="e">
        <f t="shared" si="0"/>
        <v>#REF!</v>
      </c>
      <c r="T23" s="201" t="e">
        <f t="shared" si="0"/>
        <v>#REF!</v>
      </c>
      <c r="U23" s="201" t="e">
        <f t="shared" si="0"/>
        <v>#REF!</v>
      </c>
      <c r="V23" s="201" t="e">
        <f t="shared" si="0"/>
        <v>#REF!</v>
      </c>
      <c r="W23" s="201" t="e">
        <f t="shared" si="0"/>
        <v>#REF!</v>
      </c>
      <c r="X23" s="201" t="e">
        <f t="shared" si="0"/>
        <v>#REF!</v>
      </c>
      <c r="Y23" s="201" t="e">
        <f t="shared" si="0"/>
        <v>#REF!</v>
      </c>
      <c r="Z23" s="201" t="e">
        <f t="shared" si="0"/>
        <v>#REF!</v>
      </c>
      <c r="AA23" s="201" t="e">
        <f t="shared" si="0"/>
        <v>#REF!</v>
      </c>
    </row>
    <row r="24" spans="1:27" x14ac:dyDescent="0.2">
      <c r="A24" s="112" t="s">
        <v>124</v>
      </c>
      <c r="B24" s="202" t="e">
        <f t="shared" si="0"/>
        <v>#REF!</v>
      </c>
      <c r="C24" s="202" t="e">
        <f t="shared" si="0"/>
        <v>#REF!</v>
      </c>
      <c r="D24" s="202" t="e">
        <f t="shared" si="0"/>
        <v>#REF!</v>
      </c>
      <c r="E24" s="202" t="e">
        <f t="shared" si="0"/>
        <v>#REF!</v>
      </c>
      <c r="F24" s="202" t="e">
        <f t="shared" si="0"/>
        <v>#REF!</v>
      </c>
      <c r="G24" s="202" t="e">
        <f t="shared" si="0"/>
        <v>#REF!</v>
      </c>
      <c r="H24" s="202" t="e">
        <f t="shared" si="0"/>
        <v>#REF!</v>
      </c>
      <c r="I24" s="202" t="e">
        <f t="shared" si="0"/>
        <v>#REF!</v>
      </c>
      <c r="J24" s="202" t="e">
        <f t="shared" si="0"/>
        <v>#REF!</v>
      </c>
      <c r="K24" s="202" t="e">
        <f t="shared" si="0"/>
        <v>#REF!</v>
      </c>
      <c r="L24" s="202" t="e">
        <f t="shared" si="0"/>
        <v>#REF!</v>
      </c>
      <c r="M24" s="202" t="e">
        <f t="shared" si="0"/>
        <v>#REF!</v>
      </c>
      <c r="N24" s="202" t="e">
        <f t="shared" si="0"/>
        <v>#REF!</v>
      </c>
      <c r="O24" s="202" t="e">
        <f t="shared" si="0"/>
        <v>#REF!</v>
      </c>
      <c r="P24" s="202" t="e">
        <f t="shared" si="0"/>
        <v>#REF!</v>
      </c>
      <c r="Q24" s="202" t="e">
        <f t="shared" si="0"/>
        <v>#REF!</v>
      </c>
      <c r="R24" s="202" t="e">
        <f t="shared" si="0"/>
        <v>#REF!</v>
      </c>
      <c r="S24" s="202" t="e">
        <f t="shared" si="0"/>
        <v>#REF!</v>
      </c>
      <c r="T24" s="202" t="e">
        <f t="shared" si="0"/>
        <v>#REF!</v>
      </c>
      <c r="U24" s="202" t="e">
        <f t="shared" si="0"/>
        <v>#REF!</v>
      </c>
      <c r="V24" s="202" t="e">
        <f t="shared" si="0"/>
        <v>#REF!</v>
      </c>
      <c r="W24" s="202" t="e">
        <f t="shared" si="0"/>
        <v>#REF!</v>
      </c>
      <c r="X24" s="202" t="e">
        <f t="shared" si="0"/>
        <v>#REF!</v>
      </c>
      <c r="Y24" s="202" t="e">
        <f t="shared" si="0"/>
        <v>#REF!</v>
      </c>
      <c r="Z24" s="202" t="e">
        <f t="shared" si="0"/>
        <v>#REF!</v>
      </c>
      <c r="AA24" s="202" t="e">
        <f t="shared" si="0"/>
        <v>#REF!</v>
      </c>
    </row>
    <row r="25" spans="1:27" x14ac:dyDescent="0.2">
      <c r="A25" s="113" t="s">
        <v>148</v>
      </c>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row>
    <row r="26" spans="1:27" ht="18" customHeight="1" x14ac:dyDescent="0.2">
      <c r="A26" s="115">
        <v>1</v>
      </c>
      <c r="B26" s="119" t="e">
        <f>ROUNDUP(B7*0.87,)+25</f>
        <v>#REF!</v>
      </c>
      <c r="C26" s="119" t="e">
        <f t="shared" ref="C26:AA40" si="1">ROUNDUP(C7*0.87,)+25</f>
        <v>#REF!</v>
      </c>
      <c r="D26" s="119" t="e">
        <f t="shared" si="1"/>
        <v>#REF!</v>
      </c>
      <c r="E26" s="119" t="e">
        <f t="shared" si="1"/>
        <v>#REF!</v>
      </c>
      <c r="F26" s="119" t="e">
        <f t="shared" si="1"/>
        <v>#REF!</v>
      </c>
      <c r="G26" s="119" t="e">
        <f t="shared" si="1"/>
        <v>#REF!</v>
      </c>
      <c r="H26" s="119" t="e">
        <f t="shared" si="1"/>
        <v>#REF!</v>
      </c>
      <c r="I26" s="119" t="e">
        <f t="shared" si="1"/>
        <v>#REF!</v>
      </c>
      <c r="J26" s="119" t="e">
        <f t="shared" si="1"/>
        <v>#REF!</v>
      </c>
      <c r="K26" s="119" t="e">
        <f t="shared" si="1"/>
        <v>#REF!</v>
      </c>
      <c r="L26" s="119" t="e">
        <f t="shared" si="1"/>
        <v>#REF!</v>
      </c>
      <c r="M26" s="119" t="e">
        <f t="shared" si="1"/>
        <v>#REF!</v>
      </c>
      <c r="N26" s="119" t="e">
        <f t="shared" si="1"/>
        <v>#REF!</v>
      </c>
      <c r="O26" s="119" t="e">
        <f t="shared" si="1"/>
        <v>#REF!</v>
      </c>
      <c r="P26" s="119" t="e">
        <f t="shared" si="1"/>
        <v>#REF!</v>
      </c>
      <c r="Q26" s="119" t="e">
        <f t="shared" si="1"/>
        <v>#REF!</v>
      </c>
      <c r="R26" s="119" t="e">
        <f t="shared" si="1"/>
        <v>#REF!</v>
      </c>
      <c r="S26" s="119" t="e">
        <f t="shared" si="1"/>
        <v>#REF!</v>
      </c>
      <c r="T26" s="119" t="e">
        <f t="shared" si="1"/>
        <v>#REF!</v>
      </c>
      <c r="U26" s="119" t="e">
        <f t="shared" si="1"/>
        <v>#REF!</v>
      </c>
      <c r="V26" s="119" t="e">
        <f t="shared" si="1"/>
        <v>#REF!</v>
      </c>
      <c r="W26" s="119" t="e">
        <f t="shared" si="1"/>
        <v>#REF!</v>
      </c>
      <c r="X26" s="119" t="e">
        <f t="shared" si="1"/>
        <v>#REF!</v>
      </c>
      <c r="Y26" s="119" t="e">
        <f t="shared" si="1"/>
        <v>#REF!</v>
      </c>
      <c r="Z26" s="119" t="e">
        <f t="shared" si="1"/>
        <v>#REF!</v>
      </c>
      <c r="AA26" s="119" t="e">
        <f t="shared" si="1"/>
        <v>#REF!</v>
      </c>
    </row>
    <row r="27" spans="1:27" ht="17.100000000000001" customHeight="1" x14ac:dyDescent="0.2">
      <c r="A27" s="115">
        <v>2</v>
      </c>
      <c r="B27" s="119" t="e">
        <f t="shared" ref="B27:Q40" si="2">ROUNDUP(B8*0.87,)+25</f>
        <v>#REF!</v>
      </c>
      <c r="C27" s="119" t="e">
        <f t="shared" si="2"/>
        <v>#REF!</v>
      </c>
      <c r="D27" s="119" t="e">
        <f t="shared" si="2"/>
        <v>#REF!</v>
      </c>
      <c r="E27" s="119" t="e">
        <f t="shared" si="2"/>
        <v>#REF!</v>
      </c>
      <c r="F27" s="119" t="e">
        <f t="shared" si="2"/>
        <v>#REF!</v>
      </c>
      <c r="G27" s="119" t="e">
        <f t="shared" si="2"/>
        <v>#REF!</v>
      </c>
      <c r="H27" s="119" t="e">
        <f t="shared" si="2"/>
        <v>#REF!</v>
      </c>
      <c r="I27" s="119" t="e">
        <f t="shared" si="2"/>
        <v>#REF!</v>
      </c>
      <c r="J27" s="119" t="e">
        <f t="shared" si="2"/>
        <v>#REF!</v>
      </c>
      <c r="K27" s="119" t="e">
        <f t="shared" si="2"/>
        <v>#REF!</v>
      </c>
      <c r="L27" s="119" t="e">
        <f t="shared" si="2"/>
        <v>#REF!</v>
      </c>
      <c r="M27" s="119" t="e">
        <f t="shared" si="2"/>
        <v>#REF!</v>
      </c>
      <c r="N27" s="119" t="e">
        <f t="shared" si="2"/>
        <v>#REF!</v>
      </c>
      <c r="O27" s="119" t="e">
        <f t="shared" si="2"/>
        <v>#REF!</v>
      </c>
      <c r="P27" s="119" t="e">
        <f t="shared" si="2"/>
        <v>#REF!</v>
      </c>
      <c r="Q27" s="119" t="e">
        <f t="shared" si="2"/>
        <v>#REF!</v>
      </c>
      <c r="R27" s="119" t="e">
        <f t="shared" si="1"/>
        <v>#REF!</v>
      </c>
      <c r="S27" s="119" t="e">
        <f t="shared" si="1"/>
        <v>#REF!</v>
      </c>
      <c r="T27" s="119" t="e">
        <f t="shared" si="1"/>
        <v>#REF!</v>
      </c>
      <c r="U27" s="119" t="e">
        <f t="shared" si="1"/>
        <v>#REF!</v>
      </c>
      <c r="V27" s="119" t="e">
        <f t="shared" si="1"/>
        <v>#REF!</v>
      </c>
      <c r="W27" s="119" t="e">
        <f t="shared" si="1"/>
        <v>#REF!</v>
      </c>
      <c r="X27" s="119" t="e">
        <f t="shared" si="1"/>
        <v>#REF!</v>
      </c>
      <c r="Y27" s="119" t="e">
        <f t="shared" si="1"/>
        <v>#REF!</v>
      </c>
      <c r="Z27" s="119" t="e">
        <f t="shared" si="1"/>
        <v>#REF!</v>
      </c>
      <c r="AA27" s="119" t="e">
        <f t="shared" si="1"/>
        <v>#REF!</v>
      </c>
    </row>
    <row r="28" spans="1:27" x14ac:dyDescent="0.2">
      <c r="A28" s="115" t="s">
        <v>149</v>
      </c>
      <c r="B28" s="119"/>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row>
    <row r="29" spans="1:27" x14ac:dyDescent="0.2">
      <c r="A29" s="115">
        <v>1</v>
      </c>
      <c r="B29" s="119" t="e">
        <f t="shared" si="2"/>
        <v>#REF!</v>
      </c>
      <c r="C29" s="119" t="e">
        <f t="shared" si="1"/>
        <v>#REF!</v>
      </c>
      <c r="D29" s="119" t="e">
        <f t="shared" si="1"/>
        <v>#REF!</v>
      </c>
      <c r="E29" s="119" t="e">
        <f t="shared" si="1"/>
        <v>#REF!</v>
      </c>
      <c r="F29" s="119" t="e">
        <f t="shared" si="1"/>
        <v>#REF!</v>
      </c>
      <c r="G29" s="119" t="e">
        <f t="shared" si="1"/>
        <v>#REF!</v>
      </c>
      <c r="H29" s="119" t="e">
        <f t="shared" si="1"/>
        <v>#REF!</v>
      </c>
      <c r="I29" s="119" t="e">
        <f t="shared" si="1"/>
        <v>#REF!</v>
      </c>
      <c r="J29" s="119" t="e">
        <f t="shared" si="1"/>
        <v>#REF!</v>
      </c>
      <c r="K29" s="119" t="e">
        <f t="shared" si="1"/>
        <v>#REF!</v>
      </c>
      <c r="L29" s="119" t="e">
        <f t="shared" si="1"/>
        <v>#REF!</v>
      </c>
      <c r="M29" s="119" t="e">
        <f t="shared" si="1"/>
        <v>#REF!</v>
      </c>
      <c r="N29" s="119" t="e">
        <f t="shared" si="1"/>
        <v>#REF!</v>
      </c>
      <c r="O29" s="119" t="e">
        <f t="shared" si="1"/>
        <v>#REF!</v>
      </c>
      <c r="P29" s="119" t="e">
        <f t="shared" si="1"/>
        <v>#REF!</v>
      </c>
      <c r="Q29" s="119" t="e">
        <f t="shared" si="1"/>
        <v>#REF!</v>
      </c>
      <c r="R29" s="119" t="e">
        <f t="shared" si="1"/>
        <v>#REF!</v>
      </c>
      <c r="S29" s="119" t="e">
        <f t="shared" si="1"/>
        <v>#REF!</v>
      </c>
      <c r="T29" s="119" t="e">
        <f t="shared" si="1"/>
        <v>#REF!</v>
      </c>
      <c r="U29" s="119" t="e">
        <f t="shared" si="1"/>
        <v>#REF!</v>
      </c>
      <c r="V29" s="119" t="e">
        <f t="shared" si="1"/>
        <v>#REF!</v>
      </c>
      <c r="W29" s="119" t="e">
        <f t="shared" si="1"/>
        <v>#REF!</v>
      </c>
      <c r="X29" s="119" t="e">
        <f t="shared" si="1"/>
        <v>#REF!</v>
      </c>
      <c r="Y29" s="119" t="e">
        <f t="shared" si="1"/>
        <v>#REF!</v>
      </c>
      <c r="Z29" s="119" t="e">
        <f t="shared" si="1"/>
        <v>#REF!</v>
      </c>
      <c r="AA29" s="119" t="e">
        <f t="shared" si="1"/>
        <v>#REF!</v>
      </c>
    </row>
    <row r="30" spans="1:27" ht="11.45" customHeight="1" x14ac:dyDescent="0.2">
      <c r="A30" s="115">
        <v>2</v>
      </c>
      <c r="B30" s="119" t="e">
        <f t="shared" si="2"/>
        <v>#REF!</v>
      </c>
      <c r="C30" s="119" t="e">
        <f t="shared" si="1"/>
        <v>#REF!</v>
      </c>
      <c r="D30" s="119" t="e">
        <f t="shared" si="1"/>
        <v>#REF!</v>
      </c>
      <c r="E30" s="119" t="e">
        <f t="shared" si="1"/>
        <v>#REF!</v>
      </c>
      <c r="F30" s="119" t="e">
        <f t="shared" si="1"/>
        <v>#REF!</v>
      </c>
      <c r="G30" s="119" t="e">
        <f t="shared" si="1"/>
        <v>#REF!</v>
      </c>
      <c r="H30" s="119" t="e">
        <f t="shared" si="1"/>
        <v>#REF!</v>
      </c>
      <c r="I30" s="119" t="e">
        <f t="shared" si="1"/>
        <v>#REF!</v>
      </c>
      <c r="J30" s="119" t="e">
        <f t="shared" si="1"/>
        <v>#REF!</v>
      </c>
      <c r="K30" s="119" t="e">
        <f t="shared" si="1"/>
        <v>#REF!</v>
      </c>
      <c r="L30" s="119" t="e">
        <f t="shared" si="1"/>
        <v>#REF!</v>
      </c>
      <c r="M30" s="119" t="e">
        <f t="shared" si="1"/>
        <v>#REF!</v>
      </c>
      <c r="N30" s="119" t="e">
        <f t="shared" si="1"/>
        <v>#REF!</v>
      </c>
      <c r="O30" s="119" t="e">
        <f t="shared" si="1"/>
        <v>#REF!</v>
      </c>
      <c r="P30" s="119" t="e">
        <f t="shared" si="1"/>
        <v>#REF!</v>
      </c>
      <c r="Q30" s="119" t="e">
        <f t="shared" si="1"/>
        <v>#REF!</v>
      </c>
      <c r="R30" s="119" t="e">
        <f t="shared" si="1"/>
        <v>#REF!</v>
      </c>
      <c r="S30" s="119" t="e">
        <f t="shared" si="1"/>
        <v>#REF!</v>
      </c>
      <c r="T30" s="119" t="e">
        <f t="shared" si="1"/>
        <v>#REF!</v>
      </c>
      <c r="U30" s="119" t="e">
        <f t="shared" si="1"/>
        <v>#REF!</v>
      </c>
      <c r="V30" s="119" t="e">
        <f t="shared" si="1"/>
        <v>#REF!</v>
      </c>
      <c r="W30" s="119" t="e">
        <f t="shared" si="1"/>
        <v>#REF!</v>
      </c>
      <c r="X30" s="119" t="e">
        <f t="shared" si="1"/>
        <v>#REF!</v>
      </c>
      <c r="Y30" s="119" t="e">
        <f t="shared" si="1"/>
        <v>#REF!</v>
      </c>
      <c r="Z30" s="119" t="e">
        <f t="shared" si="1"/>
        <v>#REF!</v>
      </c>
      <c r="AA30" s="119" t="e">
        <f t="shared" si="1"/>
        <v>#REF!</v>
      </c>
    </row>
    <row r="31" spans="1:27" x14ac:dyDescent="0.2">
      <c r="A31" s="115" t="s">
        <v>135</v>
      </c>
      <c r="B31" s="119"/>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row>
    <row r="32" spans="1:27" x14ac:dyDescent="0.2">
      <c r="A32" s="115">
        <v>1</v>
      </c>
      <c r="B32" s="119" t="e">
        <f t="shared" si="2"/>
        <v>#REF!</v>
      </c>
      <c r="C32" s="119" t="e">
        <f t="shared" si="1"/>
        <v>#REF!</v>
      </c>
      <c r="D32" s="119" t="e">
        <f t="shared" si="1"/>
        <v>#REF!</v>
      </c>
      <c r="E32" s="119" t="e">
        <f t="shared" si="1"/>
        <v>#REF!</v>
      </c>
      <c r="F32" s="119" t="e">
        <f t="shared" si="1"/>
        <v>#REF!</v>
      </c>
      <c r="G32" s="119" t="e">
        <f t="shared" si="1"/>
        <v>#REF!</v>
      </c>
      <c r="H32" s="119" t="e">
        <f t="shared" si="1"/>
        <v>#REF!</v>
      </c>
      <c r="I32" s="119" t="e">
        <f t="shared" si="1"/>
        <v>#REF!</v>
      </c>
      <c r="J32" s="119" t="e">
        <f t="shared" si="1"/>
        <v>#REF!</v>
      </c>
      <c r="K32" s="119" t="e">
        <f t="shared" si="1"/>
        <v>#REF!</v>
      </c>
      <c r="L32" s="119" t="e">
        <f t="shared" si="1"/>
        <v>#REF!</v>
      </c>
      <c r="M32" s="119" t="e">
        <f t="shared" si="1"/>
        <v>#REF!</v>
      </c>
      <c r="N32" s="119" t="e">
        <f t="shared" si="1"/>
        <v>#REF!</v>
      </c>
      <c r="O32" s="119" t="e">
        <f t="shared" si="1"/>
        <v>#REF!</v>
      </c>
      <c r="P32" s="119" t="e">
        <f t="shared" si="1"/>
        <v>#REF!</v>
      </c>
      <c r="Q32" s="119" t="e">
        <f t="shared" si="1"/>
        <v>#REF!</v>
      </c>
      <c r="R32" s="119" t="e">
        <f t="shared" si="1"/>
        <v>#REF!</v>
      </c>
      <c r="S32" s="119" t="e">
        <f t="shared" si="1"/>
        <v>#REF!</v>
      </c>
      <c r="T32" s="119" t="e">
        <f t="shared" si="1"/>
        <v>#REF!</v>
      </c>
      <c r="U32" s="119" t="e">
        <f t="shared" si="1"/>
        <v>#REF!</v>
      </c>
      <c r="V32" s="119" t="e">
        <f t="shared" si="1"/>
        <v>#REF!</v>
      </c>
      <c r="W32" s="119" t="e">
        <f t="shared" si="1"/>
        <v>#REF!</v>
      </c>
      <c r="X32" s="119" t="e">
        <f t="shared" si="1"/>
        <v>#REF!</v>
      </c>
      <c r="Y32" s="119" t="e">
        <f t="shared" si="1"/>
        <v>#REF!</v>
      </c>
      <c r="Z32" s="119" t="e">
        <f t="shared" si="1"/>
        <v>#REF!</v>
      </c>
      <c r="AA32" s="119" t="e">
        <f t="shared" si="1"/>
        <v>#REF!</v>
      </c>
    </row>
    <row r="33" spans="1:27" x14ac:dyDescent="0.2">
      <c r="A33" s="115">
        <v>2</v>
      </c>
      <c r="B33" s="119" t="e">
        <f t="shared" si="2"/>
        <v>#REF!</v>
      </c>
      <c r="C33" s="119" t="e">
        <f t="shared" si="1"/>
        <v>#REF!</v>
      </c>
      <c r="D33" s="119" t="e">
        <f t="shared" si="1"/>
        <v>#REF!</v>
      </c>
      <c r="E33" s="119" t="e">
        <f t="shared" si="1"/>
        <v>#REF!</v>
      </c>
      <c r="F33" s="119" t="e">
        <f t="shared" si="1"/>
        <v>#REF!</v>
      </c>
      <c r="G33" s="119" t="e">
        <f t="shared" si="1"/>
        <v>#REF!</v>
      </c>
      <c r="H33" s="119" t="e">
        <f t="shared" si="1"/>
        <v>#REF!</v>
      </c>
      <c r="I33" s="119" t="e">
        <f t="shared" si="1"/>
        <v>#REF!</v>
      </c>
      <c r="J33" s="119" t="e">
        <f t="shared" si="1"/>
        <v>#REF!</v>
      </c>
      <c r="K33" s="119" t="e">
        <f t="shared" si="1"/>
        <v>#REF!</v>
      </c>
      <c r="L33" s="119" t="e">
        <f t="shared" si="1"/>
        <v>#REF!</v>
      </c>
      <c r="M33" s="119" t="e">
        <f t="shared" si="1"/>
        <v>#REF!</v>
      </c>
      <c r="N33" s="119" t="e">
        <f t="shared" si="1"/>
        <v>#REF!</v>
      </c>
      <c r="O33" s="119" t="e">
        <f t="shared" si="1"/>
        <v>#REF!</v>
      </c>
      <c r="P33" s="119" t="e">
        <f t="shared" si="1"/>
        <v>#REF!</v>
      </c>
      <c r="Q33" s="119" t="e">
        <f t="shared" si="1"/>
        <v>#REF!</v>
      </c>
      <c r="R33" s="119" t="e">
        <f t="shared" si="1"/>
        <v>#REF!</v>
      </c>
      <c r="S33" s="119" t="e">
        <f t="shared" si="1"/>
        <v>#REF!</v>
      </c>
      <c r="T33" s="119" t="e">
        <f t="shared" si="1"/>
        <v>#REF!</v>
      </c>
      <c r="U33" s="119" t="e">
        <f t="shared" si="1"/>
        <v>#REF!</v>
      </c>
      <c r="V33" s="119" t="e">
        <f t="shared" si="1"/>
        <v>#REF!</v>
      </c>
      <c r="W33" s="119" t="e">
        <f t="shared" si="1"/>
        <v>#REF!</v>
      </c>
      <c r="X33" s="119" t="e">
        <f t="shared" si="1"/>
        <v>#REF!</v>
      </c>
      <c r="Y33" s="119" t="e">
        <f t="shared" si="1"/>
        <v>#REF!</v>
      </c>
      <c r="Z33" s="119" t="e">
        <f t="shared" si="1"/>
        <v>#REF!</v>
      </c>
      <c r="AA33" s="119" t="e">
        <f t="shared" si="1"/>
        <v>#REF!</v>
      </c>
    </row>
    <row r="34" spans="1:27" x14ac:dyDescent="0.2">
      <c r="A34" s="114" t="s">
        <v>137</v>
      </c>
      <c r="B34" s="119"/>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row>
    <row r="35" spans="1:27" x14ac:dyDescent="0.2">
      <c r="A35" s="115">
        <v>1</v>
      </c>
      <c r="B35" s="119" t="e">
        <f t="shared" si="2"/>
        <v>#REF!</v>
      </c>
      <c r="C35" s="119" t="e">
        <f t="shared" si="1"/>
        <v>#REF!</v>
      </c>
      <c r="D35" s="119" t="e">
        <f t="shared" si="1"/>
        <v>#REF!</v>
      </c>
      <c r="E35" s="119" t="e">
        <f t="shared" si="1"/>
        <v>#REF!</v>
      </c>
      <c r="F35" s="119" t="e">
        <f t="shared" si="1"/>
        <v>#REF!</v>
      </c>
      <c r="G35" s="119" t="e">
        <f t="shared" si="1"/>
        <v>#REF!</v>
      </c>
      <c r="H35" s="119" t="e">
        <f t="shared" si="1"/>
        <v>#REF!</v>
      </c>
      <c r="I35" s="119" t="e">
        <f t="shared" si="1"/>
        <v>#REF!</v>
      </c>
      <c r="J35" s="119" t="e">
        <f t="shared" si="1"/>
        <v>#REF!</v>
      </c>
      <c r="K35" s="119" t="e">
        <f t="shared" si="1"/>
        <v>#REF!</v>
      </c>
      <c r="L35" s="119" t="e">
        <f t="shared" si="1"/>
        <v>#REF!</v>
      </c>
      <c r="M35" s="119" t="e">
        <f t="shared" si="1"/>
        <v>#REF!</v>
      </c>
      <c r="N35" s="119" t="e">
        <f t="shared" si="1"/>
        <v>#REF!</v>
      </c>
      <c r="O35" s="119" t="e">
        <f t="shared" si="1"/>
        <v>#REF!</v>
      </c>
      <c r="P35" s="119" t="e">
        <f t="shared" si="1"/>
        <v>#REF!</v>
      </c>
      <c r="Q35" s="119" t="e">
        <f t="shared" si="1"/>
        <v>#REF!</v>
      </c>
      <c r="R35" s="119" t="e">
        <f t="shared" si="1"/>
        <v>#REF!</v>
      </c>
      <c r="S35" s="119" t="e">
        <f t="shared" si="1"/>
        <v>#REF!</v>
      </c>
      <c r="T35" s="119" t="e">
        <f t="shared" si="1"/>
        <v>#REF!</v>
      </c>
      <c r="U35" s="119" t="e">
        <f t="shared" si="1"/>
        <v>#REF!</v>
      </c>
      <c r="V35" s="119" t="e">
        <f t="shared" si="1"/>
        <v>#REF!</v>
      </c>
      <c r="W35" s="119" t="e">
        <f t="shared" si="1"/>
        <v>#REF!</v>
      </c>
      <c r="X35" s="119" t="e">
        <f t="shared" si="1"/>
        <v>#REF!</v>
      </c>
      <c r="Y35" s="119" t="e">
        <f t="shared" si="1"/>
        <v>#REF!</v>
      </c>
      <c r="Z35" s="119" t="e">
        <f t="shared" si="1"/>
        <v>#REF!</v>
      </c>
      <c r="AA35" s="119" t="e">
        <f t="shared" si="1"/>
        <v>#REF!</v>
      </c>
    </row>
    <row r="36" spans="1:27" x14ac:dyDescent="0.2">
      <c r="A36" s="115">
        <v>2</v>
      </c>
      <c r="B36" s="119" t="e">
        <f t="shared" si="2"/>
        <v>#REF!</v>
      </c>
      <c r="C36" s="119" t="e">
        <f t="shared" si="1"/>
        <v>#REF!</v>
      </c>
      <c r="D36" s="119" t="e">
        <f t="shared" si="1"/>
        <v>#REF!</v>
      </c>
      <c r="E36" s="119" t="e">
        <f t="shared" si="1"/>
        <v>#REF!</v>
      </c>
      <c r="F36" s="119" t="e">
        <f t="shared" si="1"/>
        <v>#REF!</v>
      </c>
      <c r="G36" s="119" t="e">
        <f t="shared" si="1"/>
        <v>#REF!</v>
      </c>
      <c r="H36" s="119" t="e">
        <f t="shared" si="1"/>
        <v>#REF!</v>
      </c>
      <c r="I36" s="119" t="e">
        <f t="shared" si="1"/>
        <v>#REF!</v>
      </c>
      <c r="J36" s="119" t="e">
        <f t="shared" si="1"/>
        <v>#REF!</v>
      </c>
      <c r="K36" s="119" t="e">
        <f t="shared" si="1"/>
        <v>#REF!</v>
      </c>
      <c r="L36" s="119" t="e">
        <f t="shared" si="1"/>
        <v>#REF!</v>
      </c>
      <c r="M36" s="119" t="e">
        <f t="shared" si="1"/>
        <v>#REF!</v>
      </c>
      <c r="N36" s="119" t="e">
        <f t="shared" si="1"/>
        <v>#REF!</v>
      </c>
      <c r="O36" s="119" t="e">
        <f t="shared" si="1"/>
        <v>#REF!</v>
      </c>
      <c r="P36" s="119" t="e">
        <f t="shared" si="1"/>
        <v>#REF!</v>
      </c>
      <c r="Q36" s="119" t="e">
        <f t="shared" si="1"/>
        <v>#REF!</v>
      </c>
      <c r="R36" s="119" t="e">
        <f t="shared" si="1"/>
        <v>#REF!</v>
      </c>
      <c r="S36" s="119" t="e">
        <f t="shared" si="1"/>
        <v>#REF!</v>
      </c>
      <c r="T36" s="119" t="e">
        <f t="shared" si="1"/>
        <v>#REF!</v>
      </c>
      <c r="U36" s="119" t="e">
        <f t="shared" si="1"/>
        <v>#REF!</v>
      </c>
      <c r="V36" s="119" t="e">
        <f t="shared" si="1"/>
        <v>#REF!</v>
      </c>
      <c r="W36" s="119" t="e">
        <f t="shared" si="1"/>
        <v>#REF!</v>
      </c>
      <c r="X36" s="119" t="e">
        <f t="shared" si="1"/>
        <v>#REF!</v>
      </c>
      <c r="Y36" s="119" t="e">
        <f t="shared" si="1"/>
        <v>#REF!</v>
      </c>
      <c r="Z36" s="119" t="e">
        <f t="shared" si="1"/>
        <v>#REF!</v>
      </c>
      <c r="AA36" s="119" t="e">
        <f t="shared" si="1"/>
        <v>#REF!</v>
      </c>
    </row>
    <row r="37" spans="1:27" x14ac:dyDescent="0.2">
      <c r="A37" s="97" t="s">
        <v>139</v>
      </c>
      <c r="B37" s="119"/>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row>
    <row r="38" spans="1:27" x14ac:dyDescent="0.2">
      <c r="A38" s="98" t="s">
        <v>78</v>
      </c>
      <c r="B38" s="119" t="e">
        <f t="shared" si="2"/>
        <v>#REF!</v>
      </c>
      <c r="C38" s="119" t="e">
        <f t="shared" si="1"/>
        <v>#REF!</v>
      </c>
      <c r="D38" s="119" t="e">
        <f t="shared" si="1"/>
        <v>#REF!</v>
      </c>
      <c r="E38" s="119" t="e">
        <f t="shared" si="1"/>
        <v>#REF!</v>
      </c>
      <c r="F38" s="119" t="e">
        <f t="shared" si="1"/>
        <v>#REF!</v>
      </c>
      <c r="G38" s="119" t="e">
        <f t="shared" si="1"/>
        <v>#REF!</v>
      </c>
      <c r="H38" s="119" t="e">
        <f t="shared" si="1"/>
        <v>#REF!</v>
      </c>
      <c r="I38" s="119" t="e">
        <f t="shared" si="1"/>
        <v>#REF!</v>
      </c>
      <c r="J38" s="119" t="e">
        <f t="shared" si="1"/>
        <v>#REF!</v>
      </c>
      <c r="K38" s="119" t="e">
        <f t="shared" si="1"/>
        <v>#REF!</v>
      </c>
      <c r="L38" s="119" t="e">
        <f t="shared" si="1"/>
        <v>#REF!</v>
      </c>
      <c r="M38" s="119" t="e">
        <f t="shared" si="1"/>
        <v>#REF!</v>
      </c>
      <c r="N38" s="119" t="e">
        <f t="shared" si="1"/>
        <v>#REF!</v>
      </c>
      <c r="O38" s="119" t="e">
        <f t="shared" si="1"/>
        <v>#REF!</v>
      </c>
      <c r="P38" s="119" t="e">
        <f t="shared" si="1"/>
        <v>#REF!</v>
      </c>
      <c r="Q38" s="119" t="e">
        <f t="shared" si="1"/>
        <v>#REF!</v>
      </c>
      <c r="R38" s="119" t="e">
        <f t="shared" si="1"/>
        <v>#REF!</v>
      </c>
      <c r="S38" s="119" t="e">
        <f t="shared" si="1"/>
        <v>#REF!</v>
      </c>
      <c r="T38" s="119" t="e">
        <f t="shared" si="1"/>
        <v>#REF!</v>
      </c>
      <c r="U38" s="119" t="e">
        <f t="shared" si="1"/>
        <v>#REF!</v>
      </c>
      <c r="V38" s="119" t="e">
        <f t="shared" si="1"/>
        <v>#REF!</v>
      </c>
      <c r="W38" s="119" t="e">
        <f t="shared" si="1"/>
        <v>#REF!</v>
      </c>
      <c r="X38" s="119" t="e">
        <f t="shared" si="1"/>
        <v>#REF!</v>
      </c>
      <c r="Y38" s="119" t="e">
        <f t="shared" si="1"/>
        <v>#REF!</v>
      </c>
      <c r="Z38" s="119" t="e">
        <f t="shared" si="1"/>
        <v>#REF!</v>
      </c>
      <c r="AA38" s="119" t="e">
        <f t="shared" si="1"/>
        <v>#REF!</v>
      </c>
    </row>
    <row r="39" spans="1:27" x14ac:dyDescent="0.2">
      <c r="A39" s="97" t="s">
        <v>138</v>
      </c>
      <c r="B39" s="119"/>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row>
    <row r="40" spans="1:27" x14ac:dyDescent="0.2">
      <c r="A40" s="98" t="s">
        <v>67</v>
      </c>
      <c r="B40" s="119" t="e">
        <f t="shared" si="2"/>
        <v>#REF!</v>
      </c>
      <c r="C40" s="119" t="e">
        <f t="shared" si="1"/>
        <v>#REF!</v>
      </c>
      <c r="D40" s="119" t="e">
        <f t="shared" si="1"/>
        <v>#REF!</v>
      </c>
      <c r="E40" s="119" t="e">
        <f t="shared" si="1"/>
        <v>#REF!</v>
      </c>
      <c r="F40" s="119" t="e">
        <f t="shared" si="1"/>
        <v>#REF!</v>
      </c>
      <c r="G40" s="119" t="e">
        <f t="shared" si="1"/>
        <v>#REF!</v>
      </c>
      <c r="H40" s="119" t="e">
        <f t="shared" si="1"/>
        <v>#REF!</v>
      </c>
      <c r="I40" s="119" t="e">
        <f t="shared" si="1"/>
        <v>#REF!</v>
      </c>
      <c r="J40" s="119" t="e">
        <f t="shared" si="1"/>
        <v>#REF!</v>
      </c>
      <c r="K40" s="119" t="e">
        <f t="shared" si="1"/>
        <v>#REF!</v>
      </c>
      <c r="L40" s="119" t="e">
        <f t="shared" si="1"/>
        <v>#REF!</v>
      </c>
      <c r="M40" s="119" t="e">
        <f t="shared" si="1"/>
        <v>#REF!</v>
      </c>
      <c r="N40" s="119" t="e">
        <f t="shared" si="1"/>
        <v>#REF!</v>
      </c>
      <c r="O40" s="119" t="e">
        <f t="shared" si="1"/>
        <v>#REF!</v>
      </c>
      <c r="P40" s="119" t="e">
        <f t="shared" si="1"/>
        <v>#REF!</v>
      </c>
      <c r="Q40" s="119" t="e">
        <f t="shared" si="1"/>
        <v>#REF!</v>
      </c>
      <c r="R40" s="119" t="e">
        <f t="shared" si="1"/>
        <v>#REF!</v>
      </c>
      <c r="S40" s="119" t="e">
        <f t="shared" si="1"/>
        <v>#REF!</v>
      </c>
      <c r="T40" s="119" t="e">
        <f t="shared" si="1"/>
        <v>#REF!</v>
      </c>
      <c r="U40" s="119" t="e">
        <f t="shared" si="1"/>
        <v>#REF!</v>
      </c>
      <c r="V40" s="119" t="e">
        <f t="shared" si="1"/>
        <v>#REF!</v>
      </c>
      <c r="W40" s="119" t="e">
        <f t="shared" si="1"/>
        <v>#REF!</v>
      </c>
      <c r="X40" s="119" t="e">
        <f t="shared" si="1"/>
        <v>#REF!</v>
      </c>
      <c r="Y40" s="119" t="e">
        <f t="shared" si="1"/>
        <v>#REF!</v>
      </c>
      <c r="Z40" s="119" t="e">
        <f t="shared" si="1"/>
        <v>#REF!</v>
      </c>
      <c r="AA40" s="119" t="e">
        <f t="shared" si="1"/>
        <v>#REF!</v>
      </c>
    </row>
    <row r="42" spans="1:27" ht="120" x14ac:dyDescent="0.2">
      <c r="A42" s="203" t="s">
        <v>246</v>
      </c>
    </row>
    <row r="43" spans="1:27" x14ac:dyDescent="0.2">
      <c r="A43" s="191" t="s">
        <v>143</v>
      </c>
    </row>
    <row r="44" spans="1:27" x14ac:dyDescent="0.2">
      <c r="A44" s="120" t="s">
        <v>227</v>
      </c>
    </row>
    <row r="45" spans="1:27" x14ac:dyDescent="0.2">
      <c r="A45" s="120" t="s">
        <v>228</v>
      </c>
    </row>
    <row r="46" spans="1:27" x14ac:dyDescent="0.2">
      <c r="A46" s="163"/>
    </row>
    <row r="47" spans="1:27" x14ac:dyDescent="0.2">
      <c r="A47" s="191" t="s">
        <v>128</v>
      </c>
    </row>
    <row r="48" spans="1:27" x14ac:dyDescent="0.2">
      <c r="A48" s="116" t="s">
        <v>150</v>
      </c>
    </row>
    <row r="49" spans="1:1" x14ac:dyDescent="0.2">
      <c r="A49" s="116" t="s">
        <v>151</v>
      </c>
    </row>
    <row r="50" spans="1:1" x14ac:dyDescent="0.2">
      <c r="A50" s="116" t="s">
        <v>152</v>
      </c>
    </row>
    <row r="51" spans="1:1" x14ac:dyDescent="0.2">
      <c r="A51" s="116" t="s">
        <v>153</v>
      </c>
    </row>
    <row r="52" spans="1:1" x14ac:dyDescent="0.2">
      <c r="A52" s="121" t="s">
        <v>229</v>
      </c>
    </row>
    <row r="53" spans="1:1" x14ac:dyDescent="0.2">
      <c r="A53" s="197" t="s">
        <v>240</v>
      </c>
    </row>
    <row r="54" spans="1:1" ht="21" x14ac:dyDescent="0.2">
      <c r="A54" s="192" t="s">
        <v>174</v>
      </c>
    </row>
    <row r="55" spans="1:1" ht="52.5" x14ac:dyDescent="0.2">
      <c r="A55" s="168" t="s">
        <v>230</v>
      </c>
    </row>
    <row r="56" spans="1:1" ht="31.5" x14ac:dyDescent="0.2">
      <c r="A56" s="168" t="s">
        <v>231</v>
      </c>
    </row>
    <row r="57" spans="1:1" ht="42" x14ac:dyDescent="0.2">
      <c r="A57" s="168" t="s">
        <v>232</v>
      </c>
    </row>
    <row r="58" spans="1:1" ht="42" x14ac:dyDescent="0.2">
      <c r="A58" s="168" t="s">
        <v>233</v>
      </c>
    </row>
    <row r="59" spans="1:1" ht="31.5" x14ac:dyDescent="0.2">
      <c r="A59" s="168" t="s">
        <v>234</v>
      </c>
    </row>
    <row r="60" spans="1:1" ht="21" x14ac:dyDescent="0.2">
      <c r="A60" s="168" t="s">
        <v>235</v>
      </c>
    </row>
    <row r="61" spans="1:1" ht="21" x14ac:dyDescent="0.2">
      <c r="A61" s="168" t="s">
        <v>236</v>
      </c>
    </row>
    <row r="62" spans="1:1" ht="34.5" x14ac:dyDescent="0.2">
      <c r="A62" s="168" t="s">
        <v>237</v>
      </c>
    </row>
    <row r="63" spans="1:1" ht="42" x14ac:dyDescent="0.2">
      <c r="A63" s="168" t="s">
        <v>238</v>
      </c>
    </row>
    <row r="64" spans="1:1" ht="31.5" x14ac:dyDescent="0.2">
      <c r="A64" s="168" t="s">
        <v>239</v>
      </c>
    </row>
    <row r="65" spans="1:1" ht="31.5" x14ac:dyDescent="0.2">
      <c r="A65" s="207" t="s">
        <v>245</v>
      </c>
    </row>
    <row r="66" spans="1:1" ht="42" x14ac:dyDescent="0.2">
      <c r="A66" s="166" t="s">
        <v>170</v>
      </c>
    </row>
    <row r="67" spans="1:1" ht="63" x14ac:dyDescent="0.2">
      <c r="A67" s="198" t="s">
        <v>241</v>
      </c>
    </row>
    <row r="68" spans="1:1" ht="21" x14ac:dyDescent="0.2">
      <c r="A68" s="185" t="s">
        <v>166</v>
      </c>
    </row>
    <row r="69" spans="1:1" ht="42.75" x14ac:dyDescent="0.2">
      <c r="A69" s="153" t="s">
        <v>167</v>
      </c>
    </row>
    <row r="70" spans="1:1" ht="21" x14ac:dyDescent="0.2">
      <c r="A70" s="131" t="s">
        <v>168</v>
      </c>
    </row>
    <row r="71" spans="1:1" x14ac:dyDescent="0.2">
      <c r="A71" s="133"/>
    </row>
    <row r="72" spans="1:1" x14ac:dyDescent="0.2">
      <c r="A72" s="134" t="s">
        <v>133</v>
      </c>
    </row>
    <row r="73" spans="1:1" ht="24" x14ac:dyDescent="0.2">
      <c r="A73" s="135" t="s">
        <v>154</v>
      </c>
    </row>
    <row r="74" spans="1:1" ht="24" x14ac:dyDescent="0.2">
      <c r="A74" s="135" t="s">
        <v>155</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B80"/>
  <sheetViews>
    <sheetView zoomScaleNormal="100" workbookViewId="0">
      <pane xSplit="1" topLeftCell="B1" activePane="topRight" state="frozen"/>
      <selection pane="topRight" activeCell="E1" sqref="B1:E1048576"/>
    </sheetView>
  </sheetViews>
  <sheetFormatPr defaultColWidth="8.7109375" defaultRowHeight="12.75" x14ac:dyDescent="0.2"/>
  <cols>
    <col min="1" max="1" width="82.5703125" style="109" customWidth="1"/>
    <col min="2" max="16384" width="8.7109375" style="109"/>
  </cols>
  <sheetData>
    <row r="1" spans="1:2" x14ac:dyDescent="0.2">
      <c r="A1" s="68" t="s">
        <v>134</v>
      </c>
    </row>
    <row r="3" spans="1:2" x14ac:dyDescent="0.2">
      <c r="A3" s="164" t="s">
        <v>190</v>
      </c>
    </row>
    <row r="4" spans="1:2" x14ac:dyDescent="0.2">
      <c r="A4" s="164" t="s">
        <v>125</v>
      </c>
      <c r="B4" s="123" t="e">
        <f>'C завтраками| Bed and breakfast'!#REF!</f>
        <v>#REF!</v>
      </c>
    </row>
    <row r="5" spans="1:2" x14ac:dyDescent="0.2">
      <c r="A5" s="110" t="s">
        <v>124</v>
      </c>
      <c r="B5" s="123" t="e">
        <f>'C завтраками| Bed and breakfast'!#REF!</f>
        <v>#REF!</v>
      </c>
    </row>
    <row r="6" spans="1:2" x14ac:dyDescent="0.2">
      <c r="A6" s="113" t="s">
        <v>148</v>
      </c>
    </row>
    <row r="7" spans="1:2" x14ac:dyDescent="0.2">
      <c r="A7" s="115">
        <v>1</v>
      </c>
      <c r="B7" s="66" t="e">
        <f>'C завтраками| Bed and breakfast'!#REF!*0.9</f>
        <v>#REF!</v>
      </c>
    </row>
    <row r="8" spans="1:2" x14ac:dyDescent="0.2">
      <c r="A8" s="115">
        <v>2</v>
      </c>
      <c r="B8" s="66" t="e">
        <f>'C завтраками| Bed and breakfast'!#REF!*0.9</f>
        <v>#REF!</v>
      </c>
    </row>
    <row r="9" spans="1:2" x14ac:dyDescent="0.2">
      <c r="A9" s="115" t="s">
        <v>149</v>
      </c>
      <c r="B9" s="66"/>
    </row>
    <row r="10" spans="1:2" x14ac:dyDescent="0.2">
      <c r="A10" s="115">
        <v>1</v>
      </c>
      <c r="B10" s="66" t="e">
        <f>'C завтраками| Bed and breakfast'!#REF!*0.9</f>
        <v>#REF!</v>
      </c>
    </row>
    <row r="11" spans="1:2" x14ac:dyDescent="0.2">
      <c r="A11" s="115">
        <v>2</v>
      </c>
      <c r="B11" s="66" t="e">
        <f>'C завтраками| Bed and breakfast'!#REF!*0.9</f>
        <v>#REF!</v>
      </c>
    </row>
    <row r="12" spans="1:2" x14ac:dyDescent="0.2">
      <c r="A12" s="115" t="s">
        <v>135</v>
      </c>
      <c r="B12" s="66"/>
    </row>
    <row r="13" spans="1:2" x14ac:dyDescent="0.2">
      <c r="A13" s="115">
        <v>1</v>
      </c>
      <c r="B13" s="66" t="e">
        <f>'C завтраками| Bed and breakfast'!#REF!*0.9</f>
        <v>#REF!</v>
      </c>
    </row>
    <row r="14" spans="1:2" x14ac:dyDescent="0.2">
      <c r="A14" s="115">
        <v>2</v>
      </c>
      <c r="B14" s="66" t="e">
        <f>'C завтраками| Bed and breakfast'!#REF!*0.9</f>
        <v>#REF!</v>
      </c>
    </row>
    <row r="15" spans="1:2" x14ac:dyDescent="0.2">
      <c r="A15" s="114" t="s">
        <v>137</v>
      </c>
      <c r="B15" s="66"/>
    </row>
    <row r="16" spans="1:2" x14ac:dyDescent="0.2">
      <c r="A16" s="115">
        <v>1</v>
      </c>
      <c r="B16" s="66" t="e">
        <f>'C завтраками| Bed and breakfast'!#REF!*0.9</f>
        <v>#REF!</v>
      </c>
    </row>
    <row r="17" spans="1:2" x14ac:dyDescent="0.2">
      <c r="A17" s="115">
        <v>2</v>
      </c>
      <c r="B17" s="66" t="e">
        <f>'C завтраками| Bed and breakfast'!#REF!*0.9</f>
        <v>#REF!</v>
      </c>
    </row>
    <row r="18" spans="1:2" x14ac:dyDescent="0.2">
      <c r="A18" s="97" t="s">
        <v>139</v>
      </c>
      <c r="B18" s="66"/>
    </row>
    <row r="19" spans="1:2" x14ac:dyDescent="0.2">
      <c r="A19" s="98" t="s">
        <v>78</v>
      </c>
      <c r="B19" s="66" t="e">
        <f>'C завтраками| Bed and breakfast'!#REF!*0.9</f>
        <v>#REF!</v>
      </c>
    </row>
    <row r="20" spans="1:2" x14ac:dyDescent="0.2">
      <c r="A20" s="97" t="s">
        <v>138</v>
      </c>
      <c r="B20" s="66"/>
    </row>
    <row r="21" spans="1:2" x14ac:dyDescent="0.2">
      <c r="A21" s="98" t="s">
        <v>67</v>
      </c>
      <c r="B21" s="66" t="e">
        <f>'C завтраками| Bed and breakfast'!#REF!*0.9</f>
        <v>#REF!</v>
      </c>
    </row>
    <row r="22" spans="1:2" x14ac:dyDescent="0.2">
      <c r="A22" s="169"/>
      <c r="B22" s="21"/>
    </row>
    <row r="23" spans="1:2" x14ac:dyDescent="0.2">
      <c r="A23" s="86"/>
    </row>
    <row r="24" spans="1:2" x14ac:dyDescent="0.2">
      <c r="A24" s="164" t="s">
        <v>163</v>
      </c>
    </row>
    <row r="25" spans="1:2" x14ac:dyDescent="0.2">
      <c r="A25" s="86"/>
      <c r="B25" s="167" t="e">
        <f t="shared" ref="B25" si="0">B4</f>
        <v>#REF!</v>
      </c>
    </row>
    <row r="26" spans="1:2" ht="19.5" customHeight="1" x14ac:dyDescent="0.2">
      <c r="A26" s="112" t="s">
        <v>124</v>
      </c>
      <c r="B26" s="167" t="e">
        <f t="shared" ref="B26" si="1">B5</f>
        <v>#REF!</v>
      </c>
    </row>
    <row r="27" spans="1:2" x14ac:dyDescent="0.2">
      <c r="A27" s="113" t="s">
        <v>148</v>
      </c>
      <c r="B27" s="118"/>
    </row>
    <row r="28" spans="1:2" ht="18" customHeight="1" x14ac:dyDescent="0.2">
      <c r="A28" s="115">
        <v>1</v>
      </c>
      <c r="B28" s="119" t="e">
        <f t="shared" ref="B28" si="2">ROUNDUP(B7*0.9,)</f>
        <v>#REF!</v>
      </c>
    </row>
    <row r="29" spans="1:2" ht="17.100000000000001" customHeight="1" x14ac:dyDescent="0.2">
      <c r="A29" s="115">
        <v>2</v>
      </c>
      <c r="B29" s="119" t="e">
        <f t="shared" ref="B29" si="3">ROUNDUP(B8*0.9,)</f>
        <v>#REF!</v>
      </c>
    </row>
    <row r="30" spans="1:2" x14ac:dyDescent="0.2">
      <c r="A30" s="115" t="s">
        <v>149</v>
      </c>
      <c r="B30" s="119"/>
    </row>
    <row r="31" spans="1:2" x14ac:dyDescent="0.2">
      <c r="A31" s="115">
        <v>1</v>
      </c>
      <c r="B31" s="119" t="e">
        <f t="shared" ref="B31" si="4">ROUNDUP(B10*0.9,)</f>
        <v>#REF!</v>
      </c>
    </row>
    <row r="32" spans="1:2" ht="11.45" customHeight="1" x14ac:dyDescent="0.2">
      <c r="A32" s="115">
        <v>2</v>
      </c>
      <c r="B32" s="119" t="e">
        <f t="shared" ref="B32" si="5">ROUNDUP(B11*0.9,)</f>
        <v>#REF!</v>
      </c>
    </row>
    <row r="33" spans="1:2" x14ac:dyDescent="0.2">
      <c r="A33" s="115" t="s">
        <v>135</v>
      </c>
      <c r="B33" s="119"/>
    </row>
    <row r="34" spans="1:2" x14ac:dyDescent="0.2">
      <c r="A34" s="115">
        <v>1</v>
      </c>
      <c r="B34" s="119" t="e">
        <f t="shared" ref="B34" si="6">ROUNDUP(B13*0.9,)</f>
        <v>#REF!</v>
      </c>
    </row>
    <row r="35" spans="1:2" x14ac:dyDescent="0.2">
      <c r="A35" s="115">
        <v>2</v>
      </c>
      <c r="B35" s="119" t="e">
        <f t="shared" ref="B35" si="7">ROUNDUP(B14*0.9,)</f>
        <v>#REF!</v>
      </c>
    </row>
    <row r="36" spans="1:2" x14ac:dyDescent="0.2">
      <c r="A36" s="114" t="s">
        <v>137</v>
      </c>
      <c r="B36" s="119"/>
    </row>
    <row r="37" spans="1:2" x14ac:dyDescent="0.2">
      <c r="A37" s="115">
        <v>1</v>
      </c>
      <c r="B37" s="119" t="e">
        <f t="shared" ref="B37" si="8">ROUNDUP(B16*0.9,)</f>
        <v>#REF!</v>
      </c>
    </row>
    <row r="38" spans="1:2" x14ac:dyDescent="0.2">
      <c r="A38" s="115">
        <v>2</v>
      </c>
      <c r="B38" s="119" t="e">
        <f t="shared" ref="B38" si="9">ROUNDUP(B17*0.9,)</f>
        <v>#REF!</v>
      </c>
    </row>
    <row r="39" spans="1:2" x14ac:dyDescent="0.2">
      <c r="A39" s="97" t="s">
        <v>139</v>
      </c>
      <c r="B39" s="119"/>
    </row>
    <row r="40" spans="1:2" x14ac:dyDescent="0.2">
      <c r="A40" s="98" t="s">
        <v>78</v>
      </c>
      <c r="B40" s="119" t="e">
        <f t="shared" ref="B40" si="10">ROUNDUP(B19*0.9,)</f>
        <v>#REF!</v>
      </c>
    </row>
    <row r="41" spans="1:2" x14ac:dyDescent="0.2">
      <c r="A41" s="97" t="s">
        <v>138</v>
      </c>
      <c r="B41" s="119"/>
    </row>
    <row r="42" spans="1:2" x14ac:dyDescent="0.2">
      <c r="A42" s="98" t="s">
        <v>67</v>
      </c>
      <c r="B42" s="119" t="e">
        <f t="shared" ref="B42" si="11">ROUNDUP(B21*0.9,)</f>
        <v>#REF!</v>
      </c>
    </row>
    <row r="44" spans="1:2" ht="127.9" customHeight="1" x14ac:dyDescent="0.2">
      <c r="A44" s="208" t="s">
        <v>255</v>
      </c>
    </row>
    <row r="45" spans="1:2" x14ac:dyDescent="0.2">
      <c r="A45" s="191" t="s">
        <v>143</v>
      </c>
    </row>
    <row r="46" spans="1:2" x14ac:dyDescent="0.2">
      <c r="A46" s="126" t="s">
        <v>248</v>
      </c>
    </row>
    <row r="47" spans="1:2" x14ac:dyDescent="0.2">
      <c r="A47" s="126" t="s">
        <v>249</v>
      </c>
    </row>
    <row r="48" spans="1:2" x14ac:dyDescent="0.2">
      <c r="A48" s="127"/>
    </row>
    <row r="49" spans="1:1" x14ac:dyDescent="0.2">
      <c r="A49" s="129" t="s">
        <v>128</v>
      </c>
    </row>
    <row r="50" spans="1:1" x14ac:dyDescent="0.2">
      <c r="A50" s="128" t="s">
        <v>156</v>
      </c>
    </row>
    <row r="51" spans="1:1" x14ac:dyDescent="0.2">
      <c r="A51" s="70" t="s">
        <v>129</v>
      </c>
    </row>
    <row r="52" spans="1:1" x14ac:dyDescent="0.2">
      <c r="A52" s="70" t="s">
        <v>130</v>
      </c>
    </row>
    <row r="53" spans="1:1" ht="24" x14ac:dyDescent="0.2">
      <c r="A53" s="73" t="s">
        <v>131</v>
      </c>
    </row>
    <row r="54" spans="1:1" x14ac:dyDescent="0.2">
      <c r="A54" s="92" t="s">
        <v>247</v>
      </c>
    </row>
    <row r="55" spans="1:1" ht="24" x14ac:dyDescent="0.2">
      <c r="A55" s="73" t="s">
        <v>191</v>
      </c>
    </row>
    <row r="56" spans="1:1" x14ac:dyDescent="0.2">
      <c r="A56" s="122"/>
    </row>
    <row r="57" spans="1:1" ht="25.5" x14ac:dyDescent="0.2">
      <c r="A57" s="209" t="s">
        <v>250</v>
      </c>
    </row>
    <row r="58" spans="1:1" ht="31.5" x14ac:dyDescent="0.2">
      <c r="A58" s="170" t="s">
        <v>251</v>
      </c>
    </row>
    <row r="59" spans="1:1" ht="31.5" x14ac:dyDescent="0.2">
      <c r="A59" s="170" t="s">
        <v>252</v>
      </c>
    </row>
    <row r="60" spans="1:1" ht="42" x14ac:dyDescent="0.2">
      <c r="A60" s="170" t="s">
        <v>253</v>
      </c>
    </row>
    <row r="61" spans="1:1" ht="31.5" x14ac:dyDescent="0.2">
      <c r="A61" s="170" t="s">
        <v>254</v>
      </c>
    </row>
    <row r="62" spans="1:1" x14ac:dyDescent="0.2">
      <c r="A62" s="175" t="s">
        <v>266</v>
      </c>
    </row>
    <row r="63" spans="1:1" ht="21" x14ac:dyDescent="0.2">
      <c r="A63" s="175" t="s">
        <v>267</v>
      </c>
    </row>
    <row r="64" spans="1:1" ht="31.5" x14ac:dyDescent="0.2">
      <c r="A64" s="170" t="s">
        <v>268</v>
      </c>
    </row>
    <row r="65" spans="1:1" ht="31.5" x14ac:dyDescent="0.2">
      <c r="A65" s="170" t="s">
        <v>269</v>
      </c>
    </row>
    <row r="66" spans="1:1" ht="42" x14ac:dyDescent="0.2">
      <c r="A66" s="170" t="s">
        <v>270</v>
      </c>
    </row>
    <row r="67" spans="1:1" ht="42" x14ac:dyDescent="0.2">
      <c r="A67" s="170" t="s">
        <v>271</v>
      </c>
    </row>
    <row r="68" spans="1:1" ht="42" x14ac:dyDescent="0.2">
      <c r="A68" s="166" t="s">
        <v>170</v>
      </c>
    </row>
    <row r="69" spans="1:1" ht="21" x14ac:dyDescent="0.2">
      <c r="A69" s="185" t="s">
        <v>166</v>
      </c>
    </row>
    <row r="70" spans="1:1" ht="42.75" x14ac:dyDescent="0.2">
      <c r="A70" s="153" t="s">
        <v>167</v>
      </c>
    </row>
    <row r="71" spans="1:1" ht="21" x14ac:dyDescent="0.2">
      <c r="A71" s="131" t="s">
        <v>168</v>
      </c>
    </row>
    <row r="72" spans="1:1" x14ac:dyDescent="0.2">
      <c r="A72" s="133"/>
    </row>
    <row r="73" spans="1:1" x14ac:dyDescent="0.2">
      <c r="A73" s="134" t="s">
        <v>133</v>
      </c>
    </row>
    <row r="74" spans="1:1" ht="24" x14ac:dyDescent="0.2">
      <c r="A74" s="135" t="s">
        <v>154</v>
      </c>
    </row>
    <row r="75" spans="1:1" ht="24" x14ac:dyDescent="0.2">
      <c r="A75" s="135" t="s">
        <v>155</v>
      </c>
    </row>
    <row r="76" spans="1:1" x14ac:dyDescent="0.2">
      <c r="A76" s="132"/>
    </row>
    <row r="77" spans="1:1" x14ac:dyDescent="0.2">
      <c r="A77" s="212"/>
    </row>
    <row r="78" spans="1:1" x14ac:dyDescent="0.2">
      <c r="A78" s="212"/>
    </row>
    <row r="79" spans="1:1" x14ac:dyDescent="0.2">
      <c r="A79" s="212"/>
    </row>
    <row r="80" spans="1:1" x14ac:dyDescent="0.2">
      <c r="A80" s="212"/>
    </row>
  </sheetData>
  <pageMargins left="0.7" right="0.7" top="0.75" bottom="0.75" header="0.3" footer="0.3"/>
  <pageSetup paperSize="9" orientation="portrait" horizontalDpi="4294967295" verticalDpi="4294967295"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B79"/>
  <sheetViews>
    <sheetView zoomScaleNormal="100" workbookViewId="0">
      <pane xSplit="1" topLeftCell="B1" activePane="topRight" state="frozen"/>
      <selection pane="topRight" activeCell="J29" sqref="J29"/>
    </sheetView>
  </sheetViews>
  <sheetFormatPr defaultColWidth="8.7109375" defaultRowHeight="12.75" x14ac:dyDescent="0.2"/>
  <cols>
    <col min="1" max="1" width="82.5703125" style="109" customWidth="1"/>
    <col min="2" max="16384" width="8.7109375" style="109"/>
  </cols>
  <sheetData>
    <row r="1" spans="1:2" x14ac:dyDescent="0.2">
      <c r="A1" s="68" t="s">
        <v>134</v>
      </c>
    </row>
    <row r="3" spans="1:2" x14ac:dyDescent="0.2">
      <c r="A3" s="164" t="s">
        <v>190</v>
      </c>
    </row>
    <row r="4" spans="1:2" x14ac:dyDescent="0.2">
      <c r="A4" s="164" t="s">
        <v>125</v>
      </c>
      <c r="B4" s="123" t="e">
        <f>'Осенние Каникулы | FIT15'!B4</f>
        <v>#REF!</v>
      </c>
    </row>
    <row r="5" spans="1:2" x14ac:dyDescent="0.2">
      <c r="A5" s="110" t="s">
        <v>124</v>
      </c>
      <c r="B5" s="123" t="e">
        <f>'Осенние Каникулы | FIT15'!B5</f>
        <v>#REF!</v>
      </c>
    </row>
    <row r="6" spans="1:2" x14ac:dyDescent="0.2">
      <c r="A6" s="113" t="s">
        <v>148</v>
      </c>
    </row>
    <row r="7" spans="1:2" x14ac:dyDescent="0.2">
      <c r="A7" s="115">
        <v>1</v>
      </c>
      <c r="B7" s="66" t="e">
        <f>'Осенние Каникулы | FIT15'!B7</f>
        <v>#REF!</v>
      </c>
    </row>
    <row r="8" spans="1:2" x14ac:dyDescent="0.2">
      <c r="A8" s="115">
        <v>2</v>
      </c>
      <c r="B8" s="66" t="e">
        <f>'Осенние Каникулы | FIT15'!B8</f>
        <v>#REF!</v>
      </c>
    </row>
    <row r="9" spans="1:2" x14ac:dyDescent="0.2">
      <c r="A9" s="115" t="s">
        <v>149</v>
      </c>
      <c r="B9" s="66"/>
    </row>
    <row r="10" spans="1:2" x14ac:dyDescent="0.2">
      <c r="A10" s="115">
        <v>1</v>
      </c>
      <c r="B10" s="66" t="e">
        <f>'Осенние Каникулы | FIT15'!B10</f>
        <v>#REF!</v>
      </c>
    </row>
    <row r="11" spans="1:2" x14ac:dyDescent="0.2">
      <c r="A11" s="115">
        <v>2</v>
      </c>
      <c r="B11" s="66" t="e">
        <f>'Осенние Каникулы | FIT15'!B11</f>
        <v>#REF!</v>
      </c>
    </row>
    <row r="12" spans="1:2" x14ac:dyDescent="0.2">
      <c r="A12" s="115" t="s">
        <v>135</v>
      </c>
      <c r="B12" s="66"/>
    </row>
    <row r="13" spans="1:2" x14ac:dyDescent="0.2">
      <c r="A13" s="115">
        <v>1</v>
      </c>
      <c r="B13" s="66" t="e">
        <f>'Осенние Каникулы | FIT15'!B13</f>
        <v>#REF!</v>
      </c>
    </row>
    <row r="14" spans="1:2" x14ac:dyDescent="0.2">
      <c r="A14" s="115">
        <v>2</v>
      </c>
      <c r="B14" s="66" t="e">
        <f>'Осенние Каникулы | FIT15'!B14</f>
        <v>#REF!</v>
      </c>
    </row>
    <row r="15" spans="1:2" x14ac:dyDescent="0.2">
      <c r="A15" s="114" t="s">
        <v>137</v>
      </c>
      <c r="B15" s="66"/>
    </row>
    <row r="16" spans="1:2" x14ac:dyDescent="0.2">
      <c r="A16" s="115">
        <v>1</v>
      </c>
      <c r="B16" s="66" t="e">
        <f>'Осенние Каникулы | FIT15'!B16</f>
        <v>#REF!</v>
      </c>
    </row>
    <row r="17" spans="1:2" x14ac:dyDescent="0.2">
      <c r="A17" s="115">
        <v>2</v>
      </c>
      <c r="B17" s="66" t="e">
        <f>'Осенние Каникулы | FIT15'!B17</f>
        <v>#REF!</v>
      </c>
    </row>
    <row r="18" spans="1:2" x14ac:dyDescent="0.2">
      <c r="A18" s="97" t="s">
        <v>139</v>
      </c>
      <c r="B18" s="66"/>
    </row>
    <row r="19" spans="1:2" x14ac:dyDescent="0.2">
      <c r="A19" s="98" t="s">
        <v>78</v>
      </c>
      <c r="B19" s="66" t="e">
        <f>'Осенние Каникулы | FIT15'!B19</f>
        <v>#REF!</v>
      </c>
    </row>
    <row r="20" spans="1:2" x14ac:dyDescent="0.2">
      <c r="A20" s="97" t="s">
        <v>138</v>
      </c>
      <c r="B20" s="66"/>
    </row>
    <row r="21" spans="1:2" x14ac:dyDescent="0.2">
      <c r="A21" s="98" t="s">
        <v>67</v>
      </c>
      <c r="B21" s="66" t="e">
        <f>'Осенние Каникулы | FIT15'!B21</f>
        <v>#REF!</v>
      </c>
    </row>
    <row r="22" spans="1:2" x14ac:dyDescent="0.2">
      <c r="A22" s="169"/>
      <c r="B22" s="21"/>
    </row>
    <row r="23" spans="1:2" x14ac:dyDescent="0.2">
      <c r="A23" s="164" t="s">
        <v>163</v>
      </c>
    </row>
    <row r="24" spans="1:2" x14ac:dyDescent="0.2">
      <c r="A24" s="86"/>
      <c r="B24" s="167" t="e">
        <f t="shared" ref="B24" si="0">B4</f>
        <v>#REF!</v>
      </c>
    </row>
    <row r="25" spans="1:2" ht="19.5" customHeight="1" x14ac:dyDescent="0.2">
      <c r="A25" s="112" t="s">
        <v>124</v>
      </c>
      <c r="B25" s="167" t="e">
        <f t="shared" ref="B25" si="1">B5</f>
        <v>#REF!</v>
      </c>
    </row>
    <row r="26" spans="1:2" x14ac:dyDescent="0.2">
      <c r="A26" s="113" t="s">
        <v>148</v>
      </c>
      <c r="B26" s="118"/>
    </row>
    <row r="27" spans="1:2" ht="18" customHeight="1" x14ac:dyDescent="0.2">
      <c r="A27" s="115">
        <v>1</v>
      </c>
      <c r="B27" s="119" t="e">
        <f t="shared" ref="B27" si="2">ROUNDUP(B7*0.87,)</f>
        <v>#REF!</v>
      </c>
    </row>
    <row r="28" spans="1:2" ht="17.100000000000001" customHeight="1" x14ac:dyDescent="0.2">
      <c r="A28" s="115">
        <v>2</v>
      </c>
      <c r="B28" s="119" t="e">
        <f t="shared" ref="B28" si="3">ROUNDUP(B8*0.87,)</f>
        <v>#REF!</v>
      </c>
    </row>
    <row r="29" spans="1:2" x14ac:dyDescent="0.2">
      <c r="A29" s="115" t="s">
        <v>149</v>
      </c>
      <c r="B29" s="119"/>
    </row>
    <row r="30" spans="1:2" x14ac:dyDescent="0.2">
      <c r="A30" s="115">
        <v>1</v>
      </c>
      <c r="B30" s="119" t="e">
        <f t="shared" ref="B30" si="4">ROUNDUP(B10*0.87,)</f>
        <v>#REF!</v>
      </c>
    </row>
    <row r="31" spans="1:2" ht="11.45" customHeight="1" x14ac:dyDescent="0.2">
      <c r="A31" s="115">
        <v>2</v>
      </c>
      <c r="B31" s="119" t="e">
        <f t="shared" ref="B31" si="5">ROUNDUP(B11*0.87,)</f>
        <v>#REF!</v>
      </c>
    </row>
    <row r="32" spans="1:2" x14ac:dyDescent="0.2">
      <c r="A32" s="115" t="s">
        <v>135</v>
      </c>
      <c r="B32" s="119"/>
    </row>
    <row r="33" spans="1:2" x14ac:dyDescent="0.2">
      <c r="A33" s="115">
        <v>1</v>
      </c>
      <c r="B33" s="119" t="e">
        <f t="shared" ref="B33" si="6">ROUNDUP(B13*0.87,)</f>
        <v>#REF!</v>
      </c>
    </row>
    <row r="34" spans="1:2" x14ac:dyDescent="0.2">
      <c r="A34" s="115">
        <v>2</v>
      </c>
      <c r="B34" s="119" t="e">
        <f t="shared" ref="B34" si="7">ROUNDUP(B14*0.87,)</f>
        <v>#REF!</v>
      </c>
    </row>
    <row r="35" spans="1:2" x14ac:dyDescent="0.2">
      <c r="A35" s="114" t="s">
        <v>137</v>
      </c>
      <c r="B35" s="119"/>
    </row>
    <row r="36" spans="1:2" x14ac:dyDescent="0.2">
      <c r="A36" s="115">
        <v>1</v>
      </c>
      <c r="B36" s="119" t="e">
        <f t="shared" ref="B36" si="8">ROUNDUP(B16*0.87,)</f>
        <v>#REF!</v>
      </c>
    </row>
    <row r="37" spans="1:2" x14ac:dyDescent="0.2">
      <c r="A37" s="115">
        <v>2</v>
      </c>
      <c r="B37" s="119" t="e">
        <f t="shared" ref="B37" si="9">ROUNDUP(B17*0.87,)</f>
        <v>#REF!</v>
      </c>
    </row>
    <row r="38" spans="1:2" x14ac:dyDescent="0.2">
      <c r="A38" s="97" t="s">
        <v>139</v>
      </c>
      <c r="B38" s="119"/>
    </row>
    <row r="39" spans="1:2" x14ac:dyDescent="0.2">
      <c r="A39" s="98" t="s">
        <v>78</v>
      </c>
      <c r="B39" s="119" t="e">
        <f t="shared" ref="B39" si="10">ROUNDUP(B19*0.87,)</f>
        <v>#REF!</v>
      </c>
    </row>
    <row r="40" spans="1:2" x14ac:dyDescent="0.2">
      <c r="A40" s="97" t="s">
        <v>138</v>
      </c>
      <c r="B40" s="119"/>
    </row>
    <row r="41" spans="1:2" x14ac:dyDescent="0.2">
      <c r="A41" s="98" t="s">
        <v>67</v>
      </c>
      <c r="B41" s="119" t="e">
        <f t="shared" ref="B41" si="11">ROUNDUP(B21*0.87,)</f>
        <v>#REF!</v>
      </c>
    </row>
    <row r="43" spans="1:2" ht="121.15" customHeight="1" x14ac:dyDescent="0.2">
      <c r="A43" s="208" t="s">
        <v>255</v>
      </c>
    </row>
    <row r="44" spans="1:2" x14ac:dyDescent="0.2">
      <c r="A44" s="191" t="s">
        <v>143</v>
      </c>
    </row>
    <row r="45" spans="1:2" x14ac:dyDescent="0.2">
      <c r="A45" s="126" t="s">
        <v>248</v>
      </c>
    </row>
    <row r="46" spans="1:2" x14ac:dyDescent="0.2">
      <c r="A46" s="126" t="s">
        <v>249</v>
      </c>
    </row>
    <row r="47" spans="1:2" x14ac:dyDescent="0.2">
      <c r="A47" s="127"/>
    </row>
    <row r="48" spans="1:2" x14ac:dyDescent="0.2">
      <c r="A48" s="129" t="s">
        <v>128</v>
      </c>
    </row>
    <row r="49" spans="1:1" x14ac:dyDescent="0.2">
      <c r="A49" s="128" t="s">
        <v>156</v>
      </c>
    </row>
    <row r="50" spans="1:1" x14ac:dyDescent="0.2">
      <c r="A50" s="70" t="s">
        <v>129</v>
      </c>
    </row>
    <row r="51" spans="1:1" x14ac:dyDescent="0.2">
      <c r="A51" s="70" t="s">
        <v>130</v>
      </c>
    </row>
    <row r="52" spans="1:1" ht="24" x14ac:dyDescent="0.2">
      <c r="A52" s="73" t="s">
        <v>131</v>
      </c>
    </row>
    <row r="53" spans="1:1" x14ac:dyDescent="0.2">
      <c r="A53" s="92" t="s">
        <v>247</v>
      </c>
    </row>
    <row r="54" spans="1:1" ht="24" x14ac:dyDescent="0.2">
      <c r="A54" s="73" t="s">
        <v>191</v>
      </c>
    </row>
    <row r="55" spans="1:1" x14ac:dyDescent="0.2">
      <c r="A55" s="122"/>
    </row>
    <row r="56" spans="1:1" ht="25.5" x14ac:dyDescent="0.2">
      <c r="A56" s="209" t="s">
        <v>250</v>
      </c>
    </row>
    <row r="57" spans="1:1" ht="31.5" x14ac:dyDescent="0.2">
      <c r="A57" s="170" t="s">
        <v>251</v>
      </c>
    </row>
    <row r="58" spans="1:1" ht="31.5" x14ac:dyDescent="0.2">
      <c r="A58" s="170" t="s">
        <v>252</v>
      </c>
    </row>
    <row r="59" spans="1:1" ht="42" x14ac:dyDescent="0.2">
      <c r="A59" s="170" t="s">
        <v>253</v>
      </c>
    </row>
    <row r="60" spans="1:1" ht="31.5" x14ac:dyDescent="0.2">
      <c r="A60" s="170" t="s">
        <v>254</v>
      </c>
    </row>
    <row r="61" spans="1:1" x14ac:dyDescent="0.2">
      <c r="A61" s="175" t="s">
        <v>266</v>
      </c>
    </row>
    <row r="62" spans="1:1" ht="21" x14ac:dyDescent="0.2">
      <c r="A62" s="175" t="s">
        <v>267</v>
      </c>
    </row>
    <row r="63" spans="1:1" ht="31.5" x14ac:dyDescent="0.2">
      <c r="A63" s="170" t="s">
        <v>268</v>
      </c>
    </row>
    <row r="64" spans="1:1" ht="31.5" x14ac:dyDescent="0.2">
      <c r="A64" s="170" t="s">
        <v>269</v>
      </c>
    </row>
    <row r="65" spans="1:1" ht="42" x14ac:dyDescent="0.2">
      <c r="A65" s="170" t="s">
        <v>270</v>
      </c>
    </row>
    <row r="66" spans="1:1" ht="42" x14ac:dyDescent="0.2">
      <c r="A66" s="170" t="s">
        <v>271</v>
      </c>
    </row>
    <row r="67" spans="1:1" ht="42" x14ac:dyDescent="0.2">
      <c r="A67" s="166" t="s">
        <v>170</v>
      </c>
    </row>
    <row r="68" spans="1:1" ht="21" x14ac:dyDescent="0.2">
      <c r="A68" s="185" t="s">
        <v>166</v>
      </c>
    </row>
    <row r="69" spans="1:1" ht="42.75" x14ac:dyDescent="0.2">
      <c r="A69" s="153" t="s">
        <v>167</v>
      </c>
    </row>
    <row r="70" spans="1:1" ht="21" x14ac:dyDescent="0.2">
      <c r="A70" s="131" t="s">
        <v>168</v>
      </c>
    </row>
    <row r="71" spans="1:1" x14ac:dyDescent="0.2">
      <c r="A71" s="133"/>
    </row>
    <row r="72" spans="1:1" x14ac:dyDescent="0.2">
      <c r="A72" s="134" t="s">
        <v>133</v>
      </c>
    </row>
    <row r="73" spans="1:1" ht="24" x14ac:dyDescent="0.2">
      <c r="A73" s="135" t="s">
        <v>154</v>
      </c>
    </row>
    <row r="74" spans="1:1" ht="24" x14ac:dyDescent="0.2">
      <c r="A74" s="135" t="s">
        <v>155</v>
      </c>
    </row>
    <row r="75" spans="1:1" x14ac:dyDescent="0.2">
      <c r="A75" s="132"/>
    </row>
    <row r="76" spans="1:1" x14ac:dyDescent="0.2">
      <c r="A76" s="212"/>
    </row>
    <row r="77" spans="1:1" x14ac:dyDescent="0.2">
      <c r="A77" s="212"/>
    </row>
    <row r="78" spans="1:1" x14ac:dyDescent="0.2">
      <c r="A78" s="212"/>
    </row>
    <row r="79" spans="1:1" x14ac:dyDescent="0.2">
      <c r="A79" s="212"/>
    </row>
  </sheetData>
  <pageMargins left="0.7" right="0.7" top="0.75" bottom="0.75" header="0.3" footer="0.3"/>
  <pageSetup paperSize="9"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34"/>
  <sheetViews>
    <sheetView zoomScaleNormal="100" workbookViewId="0"/>
  </sheetViews>
  <sheetFormatPr defaultColWidth="9" defaultRowHeight="12.75" x14ac:dyDescent="0.2"/>
  <cols>
    <col min="1" max="1" width="31.5703125" style="1" customWidth="1"/>
    <col min="2" max="2" width="27.140625" style="1" customWidth="1"/>
    <col min="3" max="3" width="10.5703125" style="1" bestFit="1" customWidth="1"/>
    <col min="4" max="4" width="11.5703125" style="1" customWidth="1"/>
    <col min="5" max="16384" width="9" style="1"/>
  </cols>
  <sheetData>
    <row r="1" spans="1:4" x14ac:dyDescent="0.2">
      <c r="A1" s="20" t="s">
        <v>15</v>
      </c>
      <c r="B1" s="8"/>
      <c r="C1" s="8"/>
      <c r="D1" s="8"/>
    </row>
    <row r="2" spans="1:4" x14ac:dyDescent="0.2">
      <c r="A2" s="3" t="s">
        <v>22</v>
      </c>
      <c r="B2" s="26">
        <v>42855</v>
      </c>
      <c r="C2" s="5"/>
      <c r="D2" s="5"/>
    </row>
    <row r="3" spans="1:4" x14ac:dyDescent="0.2">
      <c r="A3" s="12" t="s">
        <v>17</v>
      </c>
      <c r="B3" s="3"/>
      <c r="C3" s="4"/>
      <c r="D3" s="4"/>
    </row>
    <row r="4" spans="1:4" x14ac:dyDescent="0.2">
      <c r="A4" s="3">
        <v>1</v>
      </c>
      <c r="B4" s="24">
        <v>4400</v>
      </c>
      <c r="C4" s="4"/>
      <c r="D4" s="4"/>
    </row>
    <row r="5" spans="1:4" x14ac:dyDescent="0.2">
      <c r="A5" s="3" t="s">
        <v>24</v>
      </c>
      <c r="B5" s="24">
        <v>4400</v>
      </c>
      <c r="C5" s="4"/>
      <c r="D5" s="4"/>
    </row>
    <row r="6" spans="1:4" x14ac:dyDescent="0.2">
      <c r="A6" s="3">
        <v>2</v>
      </c>
      <c r="B6" s="24">
        <v>4400</v>
      </c>
      <c r="C6" s="4"/>
      <c r="D6" s="4"/>
    </row>
    <row r="7" spans="1:4" x14ac:dyDescent="0.2">
      <c r="A7" s="3" t="s">
        <v>25</v>
      </c>
      <c r="B7" s="24">
        <v>4400</v>
      </c>
      <c r="C7" s="4"/>
      <c r="D7" s="4"/>
    </row>
    <row r="8" spans="1:4" x14ac:dyDescent="0.2">
      <c r="C8" s="4"/>
      <c r="D8" s="4"/>
    </row>
    <row r="9" spans="1:4" x14ac:dyDescent="0.2">
      <c r="C9" s="4"/>
      <c r="D9" s="4"/>
    </row>
    <row r="10" spans="1:4" x14ac:dyDescent="0.2">
      <c r="A10" s="20" t="s">
        <v>15</v>
      </c>
      <c r="B10" s="2"/>
      <c r="C10" s="4"/>
      <c r="D10" s="4"/>
    </row>
    <row r="11" spans="1:4" x14ac:dyDescent="0.2">
      <c r="A11" s="3" t="s">
        <v>22</v>
      </c>
      <c r="B11" s="26">
        <v>42855</v>
      </c>
      <c r="C11" s="4"/>
      <c r="D11" s="4"/>
    </row>
    <row r="12" spans="1:4" x14ac:dyDescent="0.2">
      <c r="A12" s="12" t="s">
        <v>18</v>
      </c>
      <c r="B12" s="3"/>
      <c r="C12" s="4"/>
      <c r="D12" s="4"/>
    </row>
    <row r="13" spans="1:4" x14ac:dyDescent="0.2">
      <c r="A13" s="3">
        <v>1</v>
      </c>
      <c r="B13" s="24">
        <v>4400</v>
      </c>
      <c r="C13" s="4"/>
      <c r="D13" s="4"/>
    </row>
    <row r="14" spans="1:4" x14ac:dyDescent="0.2">
      <c r="A14" s="3" t="s">
        <v>24</v>
      </c>
      <c r="B14" s="24">
        <v>4400</v>
      </c>
      <c r="C14" s="4"/>
      <c r="D14" s="4"/>
    </row>
    <row r="15" spans="1:4" x14ac:dyDescent="0.2">
      <c r="A15" s="3">
        <v>2</v>
      </c>
      <c r="B15" s="24">
        <v>4400</v>
      </c>
      <c r="C15" s="4"/>
      <c r="D15" s="4"/>
    </row>
    <row r="16" spans="1:4" x14ac:dyDescent="0.2">
      <c r="A16" s="3" t="s">
        <v>25</v>
      </c>
      <c r="B16" s="24">
        <v>4400</v>
      </c>
      <c r="C16" s="4"/>
      <c r="D16" s="4"/>
    </row>
    <row r="17" spans="1:4" ht="18" customHeight="1" x14ac:dyDescent="0.2">
      <c r="A17" s="20"/>
      <c r="C17" s="5"/>
      <c r="D17" s="5"/>
    </row>
    <row r="18" spans="1:4" x14ac:dyDescent="0.2">
      <c r="A18" s="20"/>
      <c r="C18" s="4"/>
      <c r="D18" s="4"/>
    </row>
    <row r="19" spans="1:4" x14ac:dyDescent="0.2">
      <c r="A19" s="20" t="s">
        <v>15</v>
      </c>
      <c r="B19" s="2"/>
      <c r="C19" s="4"/>
      <c r="D19" s="4"/>
    </row>
    <row r="20" spans="1:4" x14ac:dyDescent="0.2">
      <c r="A20" s="3" t="s">
        <v>22</v>
      </c>
      <c r="B20" s="26">
        <v>42855</v>
      </c>
      <c r="C20" s="4"/>
      <c r="D20" s="4"/>
    </row>
    <row r="21" spans="1:4" x14ac:dyDescent="0.2">
      <c r="A21" s="12" t="s">
        <v>19</v>
      </c>
      <c r="B21" s="3"/>
      <c r="C21" s="4"/>
      <c r="D21" s="4"/>
    </row>
    <row r="22" spans="1:4" x14ac:dyDescent="0.2">
      <c r="A22" s="3">
        <v>1</v>
      </c>
      <c r="B22" s="24">
        <v>5100</v>
      </c>
      <c r="C22" s="4"/>
      <c r="D22" s="4"/>
    </row>
    <row r="23" spans="1:4" x14ac:dyDescent="0.2">
      <c r="A23" s="3" t="s">
        <v>24</v>
      </c>
      <c r="B23" s="24">
        <v>5100</v>
      </c>
      <c r="C23" s="4"/>
      <c r="D23" s="4"/>
    </row>
    <row r="24" spans="1:4" x14ac:dyDescent="0.2">
      <c r="A24" s="3">
        <v>2</v>
      </c>
      <c r="B24" s="24">
        <v>5100</v>
      </c>
      <c r="C24" s="4"/>
      <c r="D24" s="4"/>
    </row>
    <row r="25" spans="1:4" x14ac:dyDescent="0.2">
      <c r="A25" s="3" t="s">
        <v>25</v>
      </c>
      <c r="B25" s="24">
        <v>5100</v>
      </c>
      <c r="C25" s="4"/>
      <c r="D25" s="4"/>
    </row>
    <row r="28" spans="1:4" x14ac:dyDescent="0.2">
      <c r="A28" s="20" t="s">
        <v>15</v>
      </c>
      <c r="B28" s="2"/>
      <c r="C28" s="4"/>
      <c r="D28" s="4"/>
    </row>
    <row r="29" spans="1:4" x14ac:dyDescent="0.2">
      <c r="A29" s="3" t="s">
        <v>22</v>
      </c>
      <c r="B29" s="26">
        <v>42855</v>
      </c>
      <c r="C29" s="4"/>
      <c r="D29" s="4"/>
    </row>
    <row r="30" spans="1:4" x14ac:dyDescent="0.2">
      <c r="A30" s="12" t="s">
        <v>20</v>
      </c>
      <c r="B30" s="3"/>
      <c r="C30" s="4"/>
      <c r="D30" s="4"/>
    </row>
    <row r="31" spans="1:4" x14ac:dyDescent="0.2">
      <c r="A31" s="3">
        <v>1</v>
      </c>
      <c r="B31" s="24">
        <v>5100</v>
      </c>
      <c r="C31" s="4"/>
      <c r="D31" s="4"/>
    </row>
    <row r="32" spans="1:4" x14ac:dyDescent="0.2">
      <c r="A32" s="3" t="s">
        <v>24</v>
      </c>
      <c r="B32" s="24">
        <v>5100</v>
      </c>
      <c r="C32" s="4"/>
      <c r="D32" s="4"/>
    </row>
    <row r="33" spans="1:4" x14ac:dyDescent="0.2">
      <c r="A33" s="3">
        <v>2</v>
      </c>
      <c r="B33" s="24">
        <v>5100</v>
      </c>
      <c r="C33" s="4"/>
      <c r="D33" s="4"/>
    </row>
    <row r="34" spans="1:4" x14ac:dyDescent="0.2">
      <c r="A34" s="3" t="s">
        <v>25</v>
      </c>
      <c r="B34" s="24">
        <v>5100</v>
      </c>
      <c r="C34" s="4"/>
      <c r="D34" s="4"/>
    </row>
  </sheetData>
  <pageMargins left="0.75" right="0.75" top="1" bottom="1" header="0.5" footer="0.5"/>
  <pageSetup paperSize="9" orientation="portrait"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B60"/>
  <sheetViews>
    <sheetView zoomScaleNormal="100" workbookViewId="0">
      <pane xSplit="1" topLeftCell="B1" activePane="topRight" state="frozen"/>
      <selection pane="topRight" activeCell="B1" sqref="B1:E1048576"/>
    </sheetView>
  </sheetViews>
  <sheetFormatPr defaultColWidth="8.7109375" defaultRowHeight="12.75" x14ac:dyDescent="0.2"/>
  <cols>
    <col min="1" max="1" width="82.5703125" style="109" customWidth="1"/>
    <col min="2" max="16384" width="8.7109375" style="109"/>
  </cols>
  <sheetData>
    <row r="1" spans="1:2" x14ac:dyDescent="0.2">
      <c r="A1" s="68" t="s">
        <v>134</v>
      </c>
    </row>
    <row r="3" spans="1:2" x14ac:dyDescent="0.2">
      <c r="A3" s="164" t="s">
        <v>190</v>
      </c>
    </row>
    <row r="4" spans="1:2" x14ac:dyDescent="0.2">
      <c r="A4" s="164" t="s">
        <v>125</v>
      </c>
      <c r="B4" s="167" t="e">
        <f>'Осенние Каникулы | FIT15'!B4</f>
        <v>#REF!</v>
      </c>
    </row>
    <row r="5" spans="1:2" x14ac:dyDescent="0.2">
      <c r="A5" s="110" t="s">
        <v>124</v>
      </c>
      <c r="B5" s="167" t="e">
        <f>'Осенние Каникулы | FIT15'!B5</f>
        <v>#REF!</v>
      </c>
    </row>
    <row r="6" spans="1:2" x14ac:dyDescent="0.2">
      <c r="A6" s="113" t="s">
        <v>148</v>
      </c>
    </row>
    <row r="7" spans="1:2" x14ac:dyDescent="0.2">
      <c r="A7" s="115">
        <v>1</v>
      </c>
      <c r="B7" s="66" t="e">
        <f>'Осенние Каникулы | FIT15'!B7</f>
        <v>#REF!</v>
      </c>
    </row>
    <row r="8" spans="1:2" x14ac:dyDescent="0.2">
      <c r="A8" s="115">
        <v>2</v>
      </c>
      <c r="B8" s="66" t="e">
        <f>'Осенние Каникулы | FIT15'!B8</f>
        <v>#REF!</v>
      </c>
    </row>
    <row r="9" spans="1:2" x14ac:dyDescent="0.2">
      <c r="A9" s="115" t="s">
        <v>149</v>
      </c>
      <c r="B9" s="66"/>
    </row>
    <row r="10" spans="1:2" x14ac:dyDescent="0.2">
      <c r="A10" s="115">
        <v>1</v>
      </c>
      <c r="B10" s="66" t="e">
        <f>'Осенние Каникулы | FIT15'!B10</f>
        <v>#REF!</v>
      </c>
    </row>
    <row r="11" spans="1:2" x14ac:dyDescent="0.2">
      <c r="A11" s="115">
        <v>2</v>
      </c>
      <c r="B11" s="66" t="e">
        <f>'Осенние Каникулы | FIT15'!B11</f>
        <v>#REF!</v>
      </c>
    </row>
    <row r="12" spans="1:2" x14ac:dyDescent="0.2">
      <c r="A12" s="115" t="s">
        <v>135</v>
      </c>
      <c r="B12" s="66"/>
    </row>
    <row r="13" spans="1:2" x14ac:dyDescent="0.2">
      <c r="A13" s="115">
        <v>1</v>
      </c>
      <c r="B13" s="66" t="e">
        <f>'Осенние Каникулы | FIT15'!B13</f>
        <v>#REF!</v>
      </c>
    </row>
    <row r="14" spans="1:2" x14ac:dyDescent="0.2">
      <c r="A14" s="115">
        <v>2</v>
      </c>
      <c r="B14" s="66" t="e">
        <f>'Осенние Каникулы | FIT15'!B14</f>
        <v>#REF!</v>
      </c>
    </row>
    <row r="15" spans="1:2" x14ac:dyDescent="0.2">
      <c r="A15" s="114" t="s">
        <v>137</v>
      </c>
      <c r="B15" s="66"/>
    </row>
    <row r="16" spans="1:2" x14ac:dyDescent="0.2">
      <c r="A16" s="115">
        <v>1</v>
      </c>
      <c r="B16" s="66" t="e">
        <f>'Осенние Каникулы | FIT15'!B16</f>
        <v>#REF!</v>
      </c>
    </row>
    <row r="17" spans="1:2" x14ac:dyDescent="0.2">
      <c r="A17" s="115">
        <v>2</v>
      </c>
      <c r="B17" s="66" t="e">
        <f>'Осенние Каникулы | FIT15'!B17</f>
        <v>#REF!</v>
      </c>
    </row>
    <row r="18" spans="1:2" x14ac:dyDescent="0.2">
      <c r="A18" s="97" t="s">
        <v>139</v>
      </c>
      <c r="B18" s="66"/>
    </row>
    <row r="19" spans="1:2" x14ac:dyDescent="0.2">
      <c r="A19" s="98" t="s">
        <v>78</v>
      </c>
      <c r="B19" s="66" t="e">
        <f>'Осенние Каникулы | FIT15'!B19</f>
        <v>#REF!</v>
      </c>
    </row>
    <row r="20" spans="1:2" x14ac:dyDescent="0.2">
      <c r="A20" s="97" t="s">
        <v>138</v>
      </c>
      <c r="B20" s="66"/>
    </row>
    <row r="21" spans="1:2" x14ac:dyDescent="0.2">
      <c r="A21" s="98" t="s">
        <v>67</v>
      </c>
      <c r="B21" s="66" t="e">
        <f>'Осенние Каникулы | FIT15'!B21</f>
        <v>#REF!</v>
      </c>
    </row>
    <row r="22" spans="1:2" x14ac:dyDescent="0.2">
      <c r="A22" s="169"/>
    </row>
    <row r="24" spans="1:2" ht="127.5" customHeight="1" x14ac:dyDescent="0.2">
      <c r="A24" s="208" t="s">
        <v>255</v>
      </c>
    </row>
    <row r="25" spans="1:2" x14ac:dyDescent="0.2">
      <c r="A25" s="191" t="s">
        <v>143</v>
      </c>
    </row>
    <row r="26" spans="1:2" x14ac:dyDescent="0.2">
      <c r="A26" s="126" t="s">
        <v>248</v>
      </c>
    </row>
    <row r="27" spans="1:2" x14ac:dyDescent="0.2">
      <c r="A27" s="126" t="s">
        <v>249</v>
      </c>
    </row>
    <row r="28" spans="1:2" x14ac:dyDescent="0.2">
      <c r="A28" s="127"/>
    </row>
    <row r="29" spans="1:2" x14ac:dyDescent="0.2">
      <c r="A29" s="129" t="s">
        <v>128</v>
      </c>
    </row>
    <row r="30" spans="1:2" x14ac:dyDescent="0.2">
      <c r="A30" s="128" t="s">
        <v>156</v>
      </c>
    </row>
    <row r="31" spans="1:2" x14ac:dyDescent="0.2">
      <c r="A31" s="70" t="s">
        <v>129</v>
      </c>
    </row>
    <row r="32" spans="1:2" x14ac:dyDescent="0.2">
      <c r="A32" s="70" t="s">
        <v>130</v>
      </c>
    </row>
    <row r="33" spans="1:1" ht="24" x14ac:dyDescent="0.2">
      <c r="A33" s="73" t="s">
        <v>131</v>
      </c>
    </row>
    <row r="34" spans="1:1" x14ac:dyDescent="0.2">
      <c r="A34" s="92" t="s">
        <v>247</v>
      </c>
    </row>
    <row r="35" spans="1:1" ht="24" x14ac:dyDescent="0.2">
      <c r="A35" s="73" t="s">
        <v>191</v>
      </c>
    </row>
    <row r="36" spans="1:1" x14ac:dyDescent="0.2">
      <c r="A36" s="122"/>
    </row>
    <row r="37" spans="1:1" ht="25.5" x14ac:dyDescent="0.2">
      <c r="A37" s="209" t="s">
        <v>250</v>
      </c>
    </row>
    <row r="38" spans="1:1" ht="31.5" x14ac:dyDescent="0.2">
      <c r="A38" s="170" t="s">
        <v>251</v>
      </c>
    </row>
    <row r="39" spans="1:1" ht="31.5" x14ac:dyDescent="0.2">
      <c r="A39" s="170" t="s">
        <v>252</v>
      </c>
    </row>
    <row r="40" spans="1:1" ht="42" x14ac:dyDescent="0.2">
      <c r="A40" s="170" t="s">
        <v>253</v>
      </c>
    </row>
    <row r="41" spans="1:1" ht="31.5" x14ac:dyDescent="0.2">
      <c r="A41" s="170" t="s">
        <v>254</v>
      </c>
    </row>
    <row r="42" spans="1:1" x14ac:dyDescent="0.2">
      <c r="A42" s="175" t="s">
        <v>266</v>
      </c>
    </row>
    <row r="43" spans="1:1" ht="21" x14ac:dyDescent="0.2">
      <c r="A43" s="175" t="s">
        <v>267</v>
      </c>
    </row>
    <row r="44" spans="1:1" ht="31.5" x14ac:dyDescent="0.2">
      <c r="A44" s="170" t="s">
        <v>268</v>
      </c>
    </row>
    <row r="45" spans="1:1" ht="31.5" x14ac:dyDescent="0.2">
      <c r="A45" s="170" t="s">
        <v>269</v>
      </c>
    </row>
    <row r="46" spans="1:1" ht="42" x14ac:dyDescent="0.2">
      <c r="A46" s="170" t="s">
        <v>270</v>
      </c>
    </row>
    <row r="47" spans="1:1" ht="42" x14ac:dyDescent="0.2">
      <c r="A47" s="170" t="s">
        <v>271</v>
      </c>
    </row>
    <row r="48" spans="1:1" ht="42" x14ac:dyDescent="0.2">
      <c r="A48" s="166" t="s">
        <v>170</v>
      </c>
    </row>
    <row r="49" spans="1:1" ht="21" x14ac:dyDescent="0.2">
      <c r="A49" s="185" t="s">
        <v>166</v>
      </c>
    </row>
    <row r="50" spans="1:1" ht="42.75" x14ac:dyDescent="0.2">
      <c r="A50" s="153" t="s">
        <v>167</v>
      </c>
    </row>
    <row r="51" spans="1:1" ht="21" x14ac:dyDescent="0.2">
      <c r="A51" s="131" t="s">
        <v>168</v>
      </c>
    </row>
    <row r="52" spans="1:1" x14ac:dyDescent="0.2">
      <c r="A52" s="133"/>
    </row>
    <row r="53" spans="1:1" x14ac:dyDescent="0.2">
      <c r="A53" s="134" t="s">
        <v>133</v>
      </c>
    </row>
    <row r="54" spans="1:1" ht="24" x14ac:dyDescent="0.2">
      <c r="A54" s="135" t="s">
        <v>154</v>
      </c>
    </row>
    <row r="55" spans="1:1" ht="24" x14ac:dyDescent="0.2">
      <c r="A55" s="135" t="s">
        <v>155</v>
      </c>
    </row>
    <row r="56" spans="1:1" x14ac:dyDescent="0.2">
      <c r="A56" s="132"/>
    </row>
    <row r="57" spans="1:1" x14ac:dyDescent="0.2">
      <c r="A57" s="212"/>
    </row>
    <row r="58" spans="1:1" x14ac:dyDescent="0.2">
      <c r="A58" s="212"/>
    </row>
    <row r="59" spans="1:1" x14ac:dyDescent="0.2">
      <c r="A59" s="212"/>
    </row>
    <row r="60" spans="1:1" x14ac:dyDescent="0.2">
      <c r="A60" s="212"/>
    </row>
  </sheetData>
  <pageMargins left="0.7" right="0.7" top="0.75" bottom="0.75" header="0.3" footer="0.3"/>
  <pageSetup paperSize="9" orientation="portrait" horizontalDpi="4294967295" verticalDpi="4294967295"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C23"/>
  <sheetViews>
    <sheetView zoomScaleNormal="100" workbookViewId="0">
      <pane xSplit="1" topLeftCell="B1" activePane="topRight" state="frozen"/>
      <selection pane="topRight" activeCell="D17" sqref="D17"/>
    </sheetView>
  </sheetViews>
  <sheetFormatPr defaultColWidth="9" defaultRowHeight="12" x14ac:dyDescent="0.2"/>
  <cols>
    <col min="1" max="1" width="84.5703125" style="65" customWidth="1"/>
    <col min="2" max="16384" width="9" style="65"/>
  </cols>
  <sheetData>
    <row r="1" spans="1:3" s="21" customFormat="1" ht="12" customHeight="1" x14ac:dyDescent="0.2">
      <c r="A1" s="68" t="s">
        <v>134</v>
      </c>
    </row>
    <row r="2" spans="1:3" s="21" customFormat="1" ht="12" customHeight="1" x14ac:dyDescent="0.2">
      <c r="A2" s="136" t="s">
        <v>145</v>
      </c>
    </row>
    <row r="3" spans="1:3" s="21" customFormat="1" ht="11.1" customHeight="1" x14ac:dyDescent="0.2">
      <c r="A3" s="136"/>
    </row>
    <row r="4" spans="1:3" s="21" customFormat="1" ht="16.5" customHeight="1" x14ac:dyDescent="0.2">
      <c r="A4" s="136" t="s">
        <v>125</v>
      </c>
      <c r="B4" s="189" t="e">
        <f>'C завтраками| Bed and breakfast'!#REF!</f>
        <v>#REF!</v>
      </c>
      <c r="C4" s="189" t="e">
        <f>'C завтраками| Bed and breakfast'!#REF!</f>
        <v>#REF!</v>
      </c>
    </row>
    <row r="5" spans="1:3" s="111" customFormat="1" ht="24" customHeight="1" x14ac:dyDescent="0.15">
      <c r="A5" s="110"/>
      <c r="B5" s="195" t="e">
        <f>'C завтраками| Bed and breakfast'!#REF!</f>
        <v>#REF!</v>
      </c>
      <c r="C5" s="195" t="e">
        <f>'C завтраками| Bed and breakfast'!#REF!</f>
        <v>#REF!</v>
      </c>
    </row>
    <row r="6" spans="1:3" s="77" customFormat="1" x14ac:dyDescent="0.2">
      <c r="A6" s="74" t="s">
        <v>136</v>
      </c>
    </row>
    <row r="7" spans="1:3" s="77" customFormat="1" x14ac:dyDescent="0.2">
      <c r="A7" s="75" t="s">
        <v>146</v>
      </c>
      <c r="B7" s="75" t="e">
        <f>'C завтраками| Bed and breakfast'!#REF!-1500</f>
        <v>#REF!</v>
      </c>
      <c r="C7" s="75" t="e">
        <f>'C завтраками| Bed and breakfast'!#REF!-1500</f>
        <v>#REF!</v>
      </c>
    </row>
    <row r="8" spans="1:3" s="77" customFormat="1" x14ac:dyDescent="0.2">
      <c r="A8" s="106" t="s">
        <v>147</v>
      </c>
      <c r="B8" s="76"/>
      <c r="C8" s="76"/>
    </row>
    <row r="9" spans="1:3" s="77" customFormat="1" x14ac:dyDescent="0.2">
      <c r="A9" s="75" t="s">
        <v>146</v>
      </c>
      <c r="B9" s="75" t="e">
        <f>'C завтраками| Bed and breakfast'!#REF!-1500</f>
        <v>#REF!</v>
      </c>
      <c r="C9" s="75" t="e">
        <f>'C завтраками| Bed and breakfast'!#REF!-1500</f>
        <v>#REF!</v>
      </c>
    </row>
    <row r="10" spans="1:3" s="77" customFormat="1" x14ac:dyDescent="0.2">
      <c r="A10" s="74" t="s">
        <v>135</v>
      </c>
      <c r="B10" s="76"/>
      <c r="C10" s="76"/>
    </row>
    <row r="11" spans="1:3" s="77" customFormat="1" x14ac:dyDescent="0.2">
      <c r="A11" s="75" t="s">
        <v>146</v>
      </c>
      <c r="B11" s="75" t="e">
        <f>'C завтраками| Bed and breakfast'!#REF!-1500</f>
        <v>#REF!</v>
      </c>
      <c r="C11" s="75" t="e">
        <f>'C завтраками| Bed and breakfast'!#REF!-1500</f>
        <v>#REF!</v>
      </c>
    </row>
    <row r="12" spans="1:3" s="77" customFormat="1" x14ac:dyDescent="0.2">
      <c r="A12" s="74" t="s">
        <v>137</v>
      </c>
      <c r="B12" s="76"/>
      <c r="C12" s="76"/>
    </row>
    <row r="13" spans="1:3" s="77" customFormat="1" x14ac:dyDescent="0.2">
      <c r="A13" s="75" t="s">
        <v>146</v>
      </c>
      <c r="B13" s="75" t="e">
        <f>'C завтраками| Bed and breakfast'!#REF!-1500</f>
        <v>#REF!</v>
      </c>
      <c r="C13" s="75" t="e">
        <f>'C завтраками| Bed and breakfast'!#REF!-1500</f>
        <v>#REF!</v>
      </c>
    </row>
    <row r="14" spans="1:3" s="77" customFormat="1" ht="10.35" customHeight="1" thickBot="1" x14ac:dyDescent="0.25">
      <c r="A14" s="93"/>
    </row>
    <row r="15" spans="1:3" ht="12.75" thickBot="1" x14ac:dyDescent="0.25">
      <c r="A15" s="162" t="s">
        <v>128</v>
      </c>
    </row>
    <row r="16" spans="1:3" ht="13.35" customHeight="1" x14ac:dyDescent="0.2">
      <c r="A16" s="92" t="s">
        <v>129</v>
      </c>
    </row>
    <row r="17" spans="1:1" ht="13.35" customHeight="1" x14ac:dyDescent="0.2">
      <c r="A17" s="92" t="s">
        <v>130</v>
      </c>
    </row>
    <row r="18" spans="1:1" ht="12.6" customHeight="1" x14ac:dyDescent="0.2">
      <c r="A18" s="108" t="s">
        <v>131</v>
      </c>
    </row>
    <row r="19" spans="1:1" ht="13.35" customHeight="1" x14ac:dyDescent="0.2">
      <c r="A19" s="92" t="s">
        <v>247</v>
      </c>
    </row>
    <row r="20" spans="1:1" ht="11.45" customHeight="1" thickBot="1" x14ac:dyDescent="0.25">
      <c r="A20" s="92"/>
    </row>
    <row r="21" spans="1:1" ht="12.75" thickBot="1" x14ac:dyDescent="0.25">
      <c r="A21" s="162" t="s">
        <v>133</v>
      </c>
    </row>
    <row r="22" spans="1:1" ht="84" x14ac:dyDescent="0.2">
      <c r="A22" s="105" t="s">
        <v>162</v>
      </c>
    </row>
    <row r="23" spans="1:1" ht="14.25" x14ac:dyDescent="0.2">
      <c r="A23" s="187"/>
    </row>
  </sheetData>
  <pageMargins left="0.7" right="0.7" top="0.75" bottom="0.75" header="0.3" footer="0.3"/>
  <pageSetup paperSize="9" orientation="portrait" horizontalDpi="4294967295" verticalDpi="4294967295"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workbookViewId="0">
      <pane xSplit="1" topLeftCell="B1" activePane="topRight" state="frozen"/>
      <selection pane="topRight" activeCell="B1" sqref="B1:Y1048576"/>
    </sheetView>
  </sheetViews>
  <sheetFormatPr defaultColWidth="8.7109375" defaultRowHeight="12.75" x14ac:dyDescent="0.2"/>
  <cols>
    <col min="1" max="1" width="82.5703125" style="212" customWidth="1"/>
    <col min="2" max="16384" width="8.7109375" style="212"/>
  </cols>
  <sheetData>
    <row r="1" spans="1:5" x14ac:dyDescent="0.2">
      <c r="A1" s="68" t="s">
        <v>134</v>
      </c>
    </row>
    <row r="3" spans="1:5" x14ac:dyDescent="0.2">
      <c r="A3" s="174" t="s">
        <v>200</v>
      </c>
    </row>
    <row r="4" spans="1:5" x14ac:dyDescent="0.2">
      <c r="A4" s="164" t="s">
        <v>125</v>
      </c>
      <c r="B4" s="123" t="e">
        <f>'C завтраками| Bed and breakfast'!#REF!</f>
        <v>#REF!</v>
      </c>
      <c r="C4" s="123" t="e">
        <f>'C завтраками| Bed and breakfast'!#REF!</f>
        <v>#REF!</v>
      </c>
      <c r="D4" s="123" t="e">
        <f>'C завтраками| Bed and breakfast'!#REF!</f>
        <v>#REF!</v>
      </c>
      <c r="E4" s="123" t="e">
        <f>'C завтраками| Bed and breakfast'!#REF!</f>
        <v>#REF!</v>
      </c>
    </row>
    <row r="5" spans="1:5" x14ac:dyDescent="0.2">
      <c r="A5" s="110" t="s">
        <v>124</v>
      </c>
      <c r="B5" s="123" t="e">
        <f>'C завтраками| Bed and breakfast'!#REF!</f>
        <v>#REF!</v>
      </c>
      <c r="C5" s="123" t="e">
        <f>'C завтраками| Bed and breakfast'!#REF!</f>
        <v>#REF!</v>
      </c>
      <c r="D5" s="123" t="e">
        <f>'C завтраками| Bed and breakfast'!#REF!</f>
        <v>#REF!</v>
      </c>
      <c r="E5" s="123" t="e">
        <f>'C завтраками| Bed and breakfast'!#REF!</f>
        <v>#REF!</v>
      </c>
    </row>
    <row r="6" spans="1:5" x14ac:dyDescent="0.2">
      <c r="A6" s="113" t="s">
        <v>148</v>
      </c>
    </row>
    <row r="7" spans="1:5" x14ac:dyDescent="0.2">
      <c r="A7" s="115">
        <v>1</v>
      </c>
      <c r="B7" s="119" t="e">
        <f>'C завтраками| Bed and breakfast'!#REF!*0.9+B19</f>
        <v>#REF!</v>
      </c>
      <c r="C7" s="119" t="e">
        <f>'C завтраками| Bed and breakfast'!#REF!*0.9+C19</f>
        <v>#REF!</v>
      </c>
      <c r="D7" s="119" t="e">
        <f>'C завтраками| Bed and breakfast'!#REF!*0.9+D19</f>
        <v>#REF!</v>
      </c>
      <c r="E7" s="119" t="e">
        <f>'C завтраками| Bed and breakfast'!#REF!*0.9+E19</f>
        <v>#REF!</v>
      </c>
    </row>
    <row r="8" spans="1:5" x14ac:dyDescent="0.2">
      <c r="A8" s="115">
        <v>2</v>
      </c>
      <c r="B8" s="119" t="e">
        <f>'C завтраками| Bed and breakfast'!#REF!*0.9+B20</f>
        <v>#REF!</v>
      </c>
      <c r="C8" s="119" t="e">
        <f>'C завтраками| Bed and breakfast'!#REF!*0.9+C20</f>
        <v>#REF!</v>
      </c>
      <c r="D8" s="119" t="e">
        <f>'C завтраками| Bed and breakfast'!#REF!*0.9+D20</f>
        <v>#REF!</v>
      </c>
      <c r="E8" s="119" t="e">
        <f>'C завтраками| Bed and breakfast'!#REF!*0.9+E20</f>
        <v>#REF!</v>
      </c>
    </row>
    <row r="9" spans="1:5" x14ac:dyDescent="0.2">
      <c r="A9" s="115" t="s">
        <v>149</v>
      </c>
      <c r="B9" s="119"/>
      <c r="C9" s="119"/>
      <c r="D9" s="119"/>
      <c r="E9" s="119"/>
    </row>
    <row r="10" spans="1:5" x14ac:dyDescent="0.2">
      <c r="A10" s="115">
        <v>1</v>
      </c>
      <c r="B10" s="119" t="e">
        <f>'C завтраками| Bed and breakfast'!#REF!*0.9+B19</f>
        <v>#REF!</v>
      </c>
      <c r="C10" s="119" t="e">
        <f>'C завтраками| Bed and breakfast'!#REF!*0.9+C19</f>
        <v>#REF!</v>
      </c>
      <c r="D10" s="119" t="e">
        <f>'C завтраками| Bed and breakfast'!#REF!*0.9+D19</f>
        <v>#REF!</v>
      </c>
      <c r="E10" s="119" t="e">
        <f>'C завтраками| Bed and breakfast'!#REF!*0.9+E19</f>
        <v>#REF!</v>
      </c>
    </row>
    <row r="11" spans="1:5" x14ac:dyDescent="0.2">
      <c r="A11" s="115">
        <v>2</v>
      </c>
      <c r="B11" s="119" t="e">
        <f>'C завтраками| Bed and breakfast'!#REF!*0.9+B20</f>
        <v>#REF!</v>
      </c>
      <c r="C11" s="119" t="e">
        <f>'C завтраками| Bed and breakfast'!#REF!*0.9+C20</f>
        <v>#REF!</v>
      </c>
      <c r="D11" s="119" t="e">
        <f>'C завтраками| Bed and breakfast'!#REF!*0.9+D20</f>
        <v>#REF!</v>
      </c>
      <c r="E11" s="119" t="e">
        <f>'C завтраками| Bed and breakfast'!#REF!*0.9+E20</f>
        <v>#REF!</v>
      </c>
    </row>
    <row r="12" spans="1:5" x14ac:dyDescent="0.2">
      <c r="A12" s="115" t="s">
        <v>135</v>
      </c>
      <c r="B12" s="119"/>
      <c r="C12" s="119"/>
      <c r="D12" s="119"/>
      <c r="E12" s="119"/>
    </row>
    <row r="13" spans="1:5" x14ac:dyDescent="0.2">
      <c r="A13" s="115">
        <v>1</v>
      </c>
      <c r="B13" s="119" t="e">
        <f>'C завтраками| Bed and breakfast'!#REF!*0.9+B19</f>
        <v>#REF!</v>
      </c>
      <c r="C13" s="119" t="e">
        <f>'C завтраками| Bed and breakfast'!#REF!*0.9+C19</f>
        <v>#REF!</v>
      </c>
      <c r="D13" s="119" t="e">
        <f>'C завтраками| Bed and breakfast'!#REF!*0.9+D19</f>
        <v>#REF!</v>
      </c>
      <c r="E13" s="119" t="e">
        <f>'C завтраками| Bed and breakfast'!#REF!*0.9+E19</f>
        <v>#REF!</v>
      </c>
    </row>
    <row r="14" spans="1:5" x14ac:dyDescent="0.2">
      <c r="A14" s="115">
        <v>2</v>
      </c>
      <c r="B14" s="119" t="e">
        <f>'C завтраками| Bed and breakfast'!#REF!*0.9+B20</f>
        <v>#REF!</v>
      </c>
      <c r="C14" s="119" t="e">
        <f>'C завтраками| Bed and breakfast'!#REF!*0.9+C20</f>
        <v>#REF!</v>
      </c>
      <c r="D14" s="119" t="e">
        <f>'C завтраками| Bed and breakfast'!#REF!*0.9+D20</f>
        <v>#REF!</v>
      </c>
      <c r="E14" s="119" t="e">
        <f>'C завтраками| Bed and breakfast'!#REF!*0.9+E20</f>
        <v>#REF!</v>
      </c>
    </row>
    <row r="15" spans="1:5" x14ac:dyDescent="0.2">
      <c r="A15" s="114" t="s">
        <v>137</v>
      </c>
      <c r="B15" s="119"/>
      <c r="C15" s="119"/>
      <c r="D15" s="119"/>
      <c r="E15" s="119"/>
    </row>
    <row r="16" spans="1:5" x14ac:dyDescent="0.2">
      <c r="A16" s="115">
        <v>1</v>
      </c>
      <c r="B16" s="119" t="e">
        <f>'C завтраками| Bed and breakfast'!#REF!*0.9+B19</f>
        <v>#REF!</v>
      </c>
      <c r="C16" s="119" t="e">
        <f>'C завтраками| Bed and breakfast'!#REF!*0.9+C19</f>
        <v>#REF!</v>
      </c>
      <c r="D16" s="119" t="e">
        <f>'C завтраками| Bed and breakfast'!#REF!*0.9+D19</f>
        <v>#REF!</v>
      </c>
      <c r="E16" s="119" t="e">
        <f>'C завтраками| Bed and breakfast'!#REF!*0.9+E19</f>
        <v>#REF!</v>
      </c>
    </row>
    <row r="17" spans="1:5" x14ac:dyDescent="0.2">
      <c r="A17" s="115">
        <v>2</v>
      </c>
      <c r="B17" s="119" t="e">
        <f>'C завтраками| Bed and breakfast'!#REF!*0.9+B20</f>
        <v>#REF!</v>
      </c>
      <c r="C17" s="119" t="e">
        <f>'C завтраками| Bed and breakfast'!#REF!*0.9+C20</f>
        <v>#REF!</v>
      </c>
      <c r="D17" s="119" t="e">
        <f>'C завтраками| Bed and breakfast'!#REF!*0.9+D20</f>
        <v>#REF!</v>
      </c>
      <c r="E17" s="119" t="e">
        <f>'C завтраками| Bed and breakfast'!#REF!*0.9+E20</f>
        <v>#REF!</v>
      </c>
    </row>
    <row r="18" spans="1:5" x14ac:dyDescent="0.2">
      <c r="A18" s="232" t="s">
        <v>263</v>
      </c>
      <c r="B18" s="214"/>
      <c r="C18" s="214"/>
      <c r="D18" s="214"/>
      <c r="E18" s="214"/>
    </row>
    <row r="19" spans="1:5" x14ac:dyDescent="0.2">
      <c r="A19" s="230" t="s">
        <v>264</v>
      </c>
      <c r="B19" s="231">
        <v>2000</v>
      </c>
      <c r="C19" s="231">
        <v>2000</v>
      </c>
      <c r="D19" s="231">
        <v>2000</v>
      </c>
      <c r="E19" s="231">
        <v>2000</v>
      </c>
    </row>
    <row r="20" spans="1:5" x14ac:dyDescent="0.2">
      <c r="A20" s="230" t="s">
        <v>265</v>
      </c>
      <c r="B20" s="231">
        <f t="shared" ref="B20" si="0">B19*2</f>
        <v>4000</v>
      </c>
      <c r="C20" s="231">
        <f t="shared" ref="C20:E20" si="1">C19*2</f>
        <v>4000</v>
      </c>
      <c r="D20" s="231">
        <f t="shared" si="1"/>
        <v>4000</v>
      </c>
      <c r="E20" s="231">
        <f t="shared" si="1"/>
        <v>4000</v>
      </c>
    </row>
    <row r="21" spans="1:5" x14ac:dyDescent="0.2">
      <c r="A21" s="86"/>
    </row>
    <row r="22" spans="1:5" x14ac:dyDescent="0.2">
      <c r="A22" s="164" t="s">
        <v>163</v>
      </c>
    </row>
    <row r="23" spans="1:5" x14ac:dyDescent="0.2">
      <c r="A23" s="86"/>
      <c r="B23" s="189" t="e">
        <f t="shared" ref="B23" si="2">B4</f>
        <v>#REF!</v>
      </c>
      <c r="C23" s="189" t="e">
        <f t="shared" ref="C23:E23" si="3">C4</f>
        <v>#REF!</v>
      </c>
      <c r="D23" s="189" t="e">
        <f t="shared" si="3"/>
        <v>#REF!</v>
      </c>
      <c r="E23" s="189" t="e">
        <f t="shared" si="3"/>
        <v>#REF!</v>
      </c>
    </row>
    <row r="24" spans="1:5" x14ac:dyDescent="0.2">
      <c r="A24" s="112" t="s">
        <v>124</v>
      </c>
      <c r="B24" s="195" t="e">
        <f t="shared" ref="B24" si="4">B5</f>
        <v>#REF!</v>
      </c>
      <c r="C24" s="195" t="e">
        <f t="shared" ref="C24:E24" si="5">C5</f>
        <v>#REF!</v>
      </c>
      <c r="D24" s="195" t="e">
        <f t="shared" si="5"/>
        <v>#REF!</v>
      </c>
      <c r="E24" s="195" t="e">
        <f t="shared" si="5"/>
        <v>#REF!</v>
      </c>
    </row>
    <row r="25" spans="1:5" x14ac:dyDescent="0.2">
      <c r="A25" s="113" t="s">
        <v>148</v>
      </c>
      <c r="B25" s="118"/>
      <c r="C25" s="118"/>
      <c r="D25" s="118"/>
      <c r="E25" s="118"/>
    </row>
    <row r="26" spans="1:5" x14ac:dyDescent="0.2">
      <c r="A26" s="115">
        <v>1</v>
      </c>
      <c r="B26" s="119" t="e">
        <f t="shared" ref="B26" si="6">ROUNDUP(B7*0.87,)</f>
        <v>#REF!</v>
      </c>
      <c r="C26" s="119" t="e">
        <f t="shared" ref="C26:E26" si="7">ROUNDUP(C7*0.87,)</f>
        <v>#REF!</v>
      </c>
      <c r="D26" s="119" t="e">
        <f t="shared" si="7"/>
        <v>#REF!</v>
      </c>
      <c r="E26" s="119" t="e">
        <f t="shared" si="7"/>
        <v>#REF!</v>
      </c>
    </row>
    <row r="27" spans="1:5" x14ac:dyDescent="0.2">
      <c r="A27" s="115">
        <v>2</v>
      </c>
      <c r="B27" s="119" t="e">
        <f t="shared" ref="B27" si="8">ROUNDUP(B8*0.87,)</f>
        <v>#REF!</v>
      </c>
      <c r="C27" s="119" t="e">
        <f t="shared" ref="C27:E27" si="9">ROUNDUP(C8*0.87,)</f>
        <v>#REF!</v>
      </c>
      <c r="D27" s="119" t="e">
        <f t="shared" si="9"/>
        <v>#REF!</v>
      </c>
      <c r="E27" s="119" t="e">
        <f t="shared" si="9"/>
        <v>#REF!</v>
      </c>
    </row>
    <row r="28" spans="1:5" x14ac:dyDescent="0.2">
      <c r="A28" s="115" t="s">
        <v>149</v>
      </c>
      <c r="B28" s="119"/>
      <c r="C28" s="119"/>
      <c r="D28" s="119"/>
      <c r="E28" s="119"/>
    </row>
    <row r="29" spans="1:5" x14ac:dyDescent="0.2">
      <c r="A29" s="115">
        <v>1</v>
      </c>
      <c r="B29" s="119" t="e">
        <f t="shared" ref="B29" si="10">ROUNDUP(B10*0.87,)</f>
        <v>#REF!</v>
      </c>
      <c r="C29" s="119" t="e">
        <f t="shared" ref="C29:E29" si="11">ROUNDUP(C10*0.87,)</f>
        <v>#REF!</v>
      </c>
      <c r="D29" s="119" t="e">
        <f t="shared" si="11"/>
        <v>#REF!</v>
      </c>
      <c r="E29" s="119" t="e">
        <f t="shared" si="11"/>
        <v>#REF!</v>
      </c>
    </row>
    <row r="30" spans="1:5" ht="11.45" customHeight="1" x14ac:dyDescent="0.2">
      <c r="A30" s="115">
        <v>2</v>
      </c>
      <c r="B30" s="119" t="e">
        <f t="shared" ref="B30" si="12">ROUNDUP(B11*0.87,)</f>
        <v>#REF!</v>
      </c>
      <c r="C30" s="119" t="e">
        <f t="shared" ref="C30:E30" si="13">ROUNDUP(C11*0.87,)</f>
        <v>#REF!</v>
      </c>
      <c r="D30" s="119" t="e">
        <f t="shared" si="13"/>
        <v>#REF!</v>
      </c>
      <c r="E30" s="119" t="e">
        <f t="shared" si="13"/>
        <v>#REF!</v>
      </c>
    </row>
    <row r="31" spans="1:5" x14ac:dyDescent="0.2">
      <c r="A31" s="115" t="s">
        <v>135</v>
      </c>
      <c r="B31" s="119"/>
      <c r="C31" s="119"/>
      <c r="D31" s="119"/>
      <c r="E31" s="119"/>
    </row>
    <row r="32" spans="1:5" x14ac:dyDescent="0.2">
      <c r="A32" s="115">
        <v>1</v>
      </c>
      <c r="B32" s="119" t="e">
        <f t="shared" ref="B32" si="14">ROUNDUP(B13*0.87,)</f>
        <v>#REF!</v>
      </c>
      <c r="C32" s="119" t="e">
        <f t="shared" ref="C32:E32" si="15">ROUNDUP(C13*0.87,)</f>
        <v>#REF!</v>
      </c>
      <c r="D32" s="119" t="e">
        <f t="shared" si="15"/>
        <v>#REF!</v>
      </c>
      <c r="E32" s="119" t="e">
        <f t="shared" si="15"/>
        <v>#REF!</v>
      </c>
    </row>
    <row r="33" spans="1:5" x14ac:dyDescent="0.2">
      <c r="A33" s="115">
        <v>2</v>
      </c>
      <c r="B33" s="119" t="e">
        <f t="shared" ref="B33" si="16">ROUNDUP(B14*0.87,)</f>
        <v>#REF!</v>
      </c>
      <c r="C33" s="119" t="e">
        <f t="shared" ref="C33:E33" si="17">ROUNDUP(C14*0.87,)</f>
        <v>#REF!</v>
      </c>
      <c r="D33" s="119" t="e">
        <f t="shared" si="17"/>
        <v>#REF!</v>
      </c>
      <c r="E33" s="119" t="e">
        <f t="shared" si="17"/>
        <v>#REF!</v>
      </c>
    </row>
    <row r="34" spans="1:5" x14ac:dyDescent="0.2">
      <c r="A34" s="114" t="s">
        <v>137</v>
      </c>
      <c r="B34" s="119"/>
      <c r="C34" s="119"/>
      <c r="D34" s="119"/>
      <c r="E34" s="119"/>
    </row>
    <row r="35" spans="1:5" x14ac:dyDescent="0.2">
      <c r="A35" s="115">
        <v>1</v>
      </c>
      <c r="B35" s="119" t="e">
        <f t="shared" ref="B35" si="18">ROUNDUP(B16*0.87,)</f>
        <v>#REF!</v>
      </c>
      <c r="C35" s="119" t="e">
        <f t="shared" ref="C35:E35" si="19">ROUNDUP(C16*0.87,)</f>
        <v>#REF!</v>
      </c>
      <c r="D35" s="119" t="e">
        <f t="shared" si="19"/>
        <v>#REF!</v>
      </c>
      <c r="E35" s="119" t="e">
        <f t="shared" si="19"/>
        <v>#REF!</v>
      </c>
    </row>
    <row r="36" spans="1:5" x14ac:dyDescent="0.2">
      <c r="A36" s="115">
        <v>2</v>
      </c>
      <c r="B36" s="119" t="e">
        <f t="shared" ref="B36" si="20">ROUNDUP(B17*0.87,)</f>
        <v>#REF!</v>
      </c>
      <c r="C36" s="119" t="e">
        <f t="shared" ref="C36:E36" si="21">ROUNDUP(C17*0.87,)</f>
        <v>#REF!</v>
      </c>
      <c r="D36" s="119" t="e">
        <f t="shared" si="21"/>
        <v>#REF!</v>
      </c>
      <c r="E36" s="119" t="e">
        <f t="shared" si="21"/>
        <v>#REF!</v>
      </c>
    </row>
    <row r="38" spans="1:5" s="137" customFormat="1" ht="12" x14ac:dyDescent="0.2">
      <c r="A38" s="218" t="s">
        <v>128</v>
      </c>
    </row>
    <row r="39" spans="1:5" s="137" customFormat="1" ht="12" x14ac:dyDescent="0.2">
      <c r="A39" s="217" t="s">
        <v>156</v>
      </c>
    </row>
    <row r="40" spans="1:5" s="137" customFormat="1" ht="12" x14ac:dyDescent="0.2">
      <c r="A40" s="215" t="s">
        <v>129</v>
      </c>
    </row>
    <row r="41" spans="1:5" s="137" customFormat="1" ht="12" x14ac:dyDescent="0.2">
      <c r="A41" s="215" t="s">
        <v>130</v>
      </c>
    </row>
    <row r="42" spans="1:5" s="137" customFormat="1" ht="24" x14ac:dyDescent="0.2">
      <c r="A42" s="216" t="s">
        <v>131</v>
      </c>
    </row>
    <row r="43" spans="1:5" s="137" customFormat="1" ht="12" x14ac:dyDescent="0.2">
      <c r="A43" s="234" t="s">
        <v>247</v>
      </c>
    </row>
    <row r="44" spans="1:5" s="137" customFormat="1" ht="12" x14ac:dyDescent="0.2">
      <c r="A44" s="221" t="s">
        <v>186</v>
      </c>
    </row>
    <row r="45" spans="1:5" s="137" customFormat="1" ht="60" x14ac:dyDescent="0.2">
      <c r="A45" s="222" t="s">
        <v>262</v>
      </c>
    </row>
    <row r="46" spans="1:5" s="137" customFormat="1" ht="12" x14ac:dyDescent="0.2">
      <c r="A46" s="219"/>
    </row>
    <row r="47" spans="1:5" s="137" customFormat="1" ht="12" x14ac:dyDescent="0.2">
      <c r="A47" s="223" t="s">
        <v>143</v>
      </c>
    </row>
    <row r="48" spans="1:5" s="137" customFormat="1" ht="12" x14ac:dyDescent="0.2">
      <c r="A48" s="225" t="s">
        <v>256</v>
      </c>
    </row>
    <row r="49" spans="1:1" s="137" customFormat="1" ht="12" x14ac:dyDescent="0.2">
      <c r="A49" s="225" t="s">
        <v>273</v>
      </c>
    </row>
    <row r="50" spans="1:1" s="137" customFormat="1" ht="12" x14ac:dyDescent="0.2">
      <c r="A50" s="225"/>
    </row>
    <row r="51" spans="1:1" x14ac:dyDescent="0.2">
      <c r="A51" s="229" t="s">
        <v>260</v>
      </c>
    </row>
    <row r="52" spans="1:1" x14ac:dyDescent="0.2">
      <c r="A52" s="229"/>
    </row>
    <row r="53" spans="1:1" ht="13.5" thickBot="1" x14ac:dyDescent="0.25">
      <c r="A53" s="233"/>
    </row>
    <row r="54" spans="1:1" ht="13.15" customHeight="1" x14ac:dyDescent="0.2">
      <c r="A54" s="349" t="s">
        <v>272</v>
      </c>
    </row>
    <row r="55" spans="1:1" ht="87.6" customHeight="1" thickBot="1" x14ac:dyDescent="0.25">
      <c r="A55" s="350"/>
    </row>
    <row r="56" spans="1:1" ht="13.5" thickBot="1" x14ac:dyDescent="0.25">
      <c r="A56" s="233"/>
    </row>
    <row r="57" spans="1:1" x14ac:dyDescent="0.2">
      <c r="A57" s="226" t="s">
        <v>187</v>
      </c>
    </row>
    <row r="58" spans="1:1" ht="24" x14ac:dyDescent="0.2">
      <c r="A58" s="227" t="s">
        <v>257</v>
      </c>
    </row>
    <row r="59" spans="1:1" ht="24" x14ac:dyDescent="0.2">
      <c r="A59" s="227" t="s">
        <v>258</v>
      </c>
    </row>
    <row r="60" spans="1:1" ht="24.75" thickBot="1" x14ac:dyDescent="0.25">
      <c r="A60" s="228" t="s">
        <v>259</v>
      </c>
    </row>
    <row r="61" spans="1:1" ht="33.6" customHeight="1" thickBot="1" x14ac:dyDescent="0.25">
      <c r="A61" s="224" t="s">
        <v>133</v>
      </c>
    </row>
    <row r="62" spans="1:1" ht="72" x14ac:dyDescent="0.2">
      <c r="A62" s="220" t="s">
        <v>225</v>
      </c>
    </row>
  </sheetData>
  <mergeCells count="1">
    <mergeCell ref="A54:A55"/>
  </mergeCells>
  <pageMargins left="0.7" right="0.7" top="0.75" bottom="0.75" header="0.3" footer="0.3"/>
  <pageSetup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54"/>
  <sheetViews>
    <sheetView zoomScaleNormal="100" workbookViewId="0">
      <pane xSplit="1" topLeftCell="B1" activePane="topRight" state="frozen"/>
      <selection pane="topRight" activeCell="B1" sqref="B1:C1048576"/>
    </sheetView>
  </sheetViews>
  <sheetFormatPr defaultColWidth="8.7109375" defaultRowHeight="12.75" x14ac:dyDescent="0.2"/>
  <cols>
    <col min="1" max="1" width="82.5703125" style="212" customWidth="1"/>
    <col min="2" max="16384" width="8.7109375" style="212"/>
  </cols>
  <sheetData>
    <row r="1" spans="1:2" x14ac:dyDescent="0.2">
      <c r="A1" s="238" t="s">
        <v>134</v>
      </c>
    </row>
    <row r="2" spans="1:2" ht="18" customHeight="1" x14ac:dyDescent="0.2">
      <c r="A2" s="239" t="s">
        <v>320</v>
      </c>
      <c r="B2" s="201" t="e">
        <f>'Осенние Каникулы | FIT15 '!B2</f>
        <v>#REF!</v>
      </c>
    </row>
    <row r="3" spans="1:2" x14ac:dyDescent="0.2">
      <c r="A3" s="110" t="s">
        <v>124</v>
      </c>
      <c r="B3" s="201" t="e">
        <f>'Осенние Каникулы | FIT15 '!B3</f>
        <v>#REF!</v>
      </c>
    </row>
    <row r="4" spans="1:2" x14ac:dyDescent="0.2">
      <c r="A4" s="113" t="s">
        <v>148</v>
      </c>
      <c r="B4" s="258"/>
    </row>
    <row r="5" spans="1:2" x14ac:dyDescent="0.2">
      <c r="A5" s="115">
        <v>1</v>
      </c>
      <c r="B5" s="257" t="e">
        <f>'Осенние Каникулы | FIT15 '!B5</f>
        <v>#REF!</v>
      </c>
    </row>
    <row r="6" spans="1:2" x14ac:dyDescent="0.2">
      <c r="A6" s="115">
        <v>2</v>
      </c>
      <c r="B6" s="257" t="e">
        <f>'Осенние Каникулы | FIT15 '!B6</f>
        <v>#REF!</v>
      </c>
    </row>
    <row r="7" spans="1:2" x14ac:dyDescent="0.2">
      <c r="A7" s="115" t="s">
        <v>149</v>
      </c>
      <c r="B7" s="257"/>
    </row>
    <row r="8" spans="1:2" x14ac:dyDescent="0.2">
      <c r="A8" s="115">
        <v>1</v>
      </c>
      <c r="B8" s="257" t="e">
        <f>'Осенние Каникулы | FIT15 '!B8</f>
        <v>#REF!</v>
      </c>
    </row>
    <row r="9" spans="1:2" x14ac:dyDescent="0.2">
      <c r="A9" s="115">
        <v>2</v>
      </c>
      <c r="B9" s="257" t="e">
        <f>'Осенние Каникулы | FIT15 '!B9</f>
        <v>#REF!</v>
      </c>
    </row>
    <row r="10" spans="1:2" x14ac:dyDescent="0.2">
      <c r="A10" s="115" t="s">
        <v>135</v>
      </c>
      <c r="B10" s="257"/>
    </row>
    <row r="11" spans="1:2" x14ac:dyDescent="0.2">
      <c r="A11" s="115">
        <v>1</v>
      </c>
      <c r="B11" s="257" t="e">
        <f>'Осенние Каникулы | FIT15 '!B11</f>
        <v>#REF!</v>
      </c>
    </row>
    <row r="12" spans="1:2" x14ac:dyDescent="0.2">
      <c r="A12" s="115">
        <v>2</v>
      </c>
      <c r="B12" s="257" t="e">
        <f>'Осенние Каникулы | FIT15 '!B12</f>
        <v>#REF!</v>
      </c>
    </row>
    <row r="13" spans="1:2" x14ac:dyDescent="0.2">
      <c r="A13" s="114" t="s">
        <v>137</v>
      </c>
      <c r="B13" s="257"/>
    </row>
    <row r="14" spans="1:2" x14ac:dyDescent="0.2">
      <c r="A14" s="115">
        <v>1</v>
      </c>
      <c r="B14" s="257" t="e">
        <f>'Осенние Каникулы | FIT15 '!B14</f>
        <v>#REF!</v>
      </c>
    </row>
    <row r="15" spans="1:2" x14ac:dyDescent="0.2">
      <c r="A15" s="115">
        <v>2</v>
      </c>
      <c r="B15" s="257" t="e">
        <f>'Осенние Каникулы | FIT15 '!B15</f>
        <v>#REF!</v>
      </c>
    </row>
    <row r="16" spans="1:2" x14ac:dyDescent="0.2">
      <c r="A16" s="97" t="s">
        <v>139</v>
      </c>
      <c r="B16" s="257"/>
    </row>
    <row r="17" spans="1:2" x14ac:dyDescent="0.2">
      <c r="A17" s="98" t="s">
        <v>78</v>
      </c>
      <c r="B17" s="257" t="e">
        <f>'Осенние Каникулы | FIT15 '!B17</f>
        <v>#REF!</v>
      </c>
    </row>
    <row r="18" spans="1:2" x14ac:dyDescent="0.2">
      <c r="A18" s="97" t="s">
        <v>138</v>
      </c>
      <c r="B18" s="257"/>
    </row>
    <row r="19" spans="1:2" x14ac:dyDescent="0.2">
      <c r="A19" s="98" t="s">
        <v>67</v>
      </c>
      <c r="B19" s="257" t="e">
        <f>'Осенние Каникулы | FIT15 '!B19</f>
        <v>#REF!</v>
      </c>
    </row>
    <row r="21" spans="1:2" ht="135" x14ac:dyDescent="0.2">
      <c r="A21" s="264" t="s">
        <v>326</v>
      </c>
    </row>
    <row r="22" spans="1:2" x14ac:dyDescent="0.2">
      <c r="A22" s="191" t="s">
        <v>143</v>
      </c>
    </row>
    <row r="23" spans="1:2" x14ac:dyDescent="0.2">
      <c r="A23" s="126" t="s">
        <v>324</v>
      </c>
    </row>
    <row r="24" spans="1:2" x14ac:dyDescent="0.2">
      <c r="A24" s="126" t="s">
        <v>321</v>
      </c>
    </row>
    <row r="25" spans="1:2" x14ac:dyDescent="0.2">
      <c r="A25" s="127"/>
    </row>
    <row r="26" spans="1:2" x14ac:dyDescent="0.2">
      <c r="A26" s="191" t="s">
        <v>128</v>
      </c>
    </row>
    <row r="28" spans="1:2" x14ac:dyDescent="0.2">
      <c r="A28" s="217" t="s">
        <v>156</v>
      </c>
    </row>
    <row r="29" spans="1:2" x14ac:dyDescent="0.2">
      <c r="A29" s="215" t="s">
        <v>129</v>
      </c>
    </row>
    <row r="30" spans="1:2" x14ac:dyDescent="0.2">
      <c r="A30" s="215" t="s">
        <v>130</v>
      </c>
    </row>
    <row r="31" spans="1:2" ht="24" x14ac:dyDescent="0.2">
      <c r="A31" s="216" t="s">
        <v>131</v>
      </c>
    </row>
    <row r="32" spans="1:2" x14ac:dyDescent="0.2">
      <c r="A32" s="234" t="s">
        <v>247</v>
      </c>
    </row>
    <row r="33" spans="1:1" ht="24" x14ac:dyDescent="0.2">
      <c r="A33" s="216" t="s">
        <v>325</v>
      </c>
    </row>
    <row r="34" spans="1:1" x14ac:dyDescent="0.2">
      <c r="A34" s="122"/>
    </row>
    <row r="35" spans="1:1" ht="25.5" x14ac:dyDescent="0.2">
      <c r="A35" s="209" t="s">
        <v>250</v>
      </c>
    </row>
    <row r="36" spans="1:1" ht="45" x14ac:dyDescent="0.2">
      <c r="A36" s="265" t="s">
        <v>322</v>
      </c>
    </row>
    <row r="37" spans="1:1" ht="22.5" x14ac:dyDescent="0.2">
      <c r="A37" s="265" t="s">
        <v>323</v>
      </c>
    </row>
    <row r="38" spans="1:1" ht="22.5" x14ac:dyDescent="0.2">
      <c r="A38" s="265" t="s">
        <v>327</v>
      </c>
    </row>
    <row r="39" spans="1:1" ht="22.5" x14ac:dyDescent="0.2">
      <c r="A39" s="265" t="s">
        <v>328</v>
      </c>
    </row>
    <row r="40" spans="1:1" ht="22.5" x14ac:dyDescent="0.2">
      <c r="A40" s="265" t="s">
        <v>329</v>
      </c>
    </row>
    <row r="41" spans="1:1" ht="33.75" x14ac:dyDescent="0.2">
      <c r="A41" s="265" t="s">
        <v>330</v>
      </c>
    </row>
    <row r="42" spans="1:1" ht="33.75" x14ac:dyDescent="0.2">
      <c r="A42" s="265" t="s">
        <v>331</v>
      </c>
    </row>
    <row r="43" spans="1:1" ht="42" x14ac:dyDescent="0.2">
      <c r="A43" s="166" t="s">
        <v>170</v>
      </c>
    </row>
    <row r="44" spans="1:1" ht="21" x14ac:dyDescent="0.2">
      <c r="A44" s="185" t="s">
        <v>166</v>
      </c>
    </row>
    <row r="45" spans="1:1" ht="42.75" x14ac:dyDescent="0.2">
      <c r="A45" s="153" t="s">
        <v>167</v>
      </c>
    </row>
    <row r="46" spans="1:1" ht="21" x14ac:dyDescent="0.2">
      <c r="A46" s="131" t="s">
        <v>168</v>
      </c>
    </row>
    <row r="47" spans="1:1" x14ac:dyDescent="0.2">
      <c r="A47" s="133"/>
    </row>
    <row r="48" spans="1:1" x14ac:dyDescent="0.2">
      <c r="A48" s="134" t="s">
        <v>133</v>
      </c>
    </row>
    <row r="49" spans="1:1" ht="24" x14ac:dyDescent="0.2">
      <c r="A49" s="135" t="s">
        <v>154</v>
      </c>
    </row>
    <row r="50" spans="1:1" ht="24" x14ac:dyDescent="0.2">
      <c r="A50" s="135" t="s">
        <v>155</v>
      </c>
    </row>
    <row r="51" spans="1:1" ht="24" x14ac:dyDescent="0.2">
      <c r="A51" s="135" t="s">
        <v>154</v>
      </c>
    </row>
    <row r="52" spans="1:1" ht="24" x14ac:dyDescent="0.2">
      <c r="A52" s="135" t="s">
        <v>155</v>
      </c>
    </row>
    <row r="53" spans="1:1" x14ac:dyDescent="0.2">
      <c r="A53" s="135"/>
    </row>
    <row r="54" spans="1:1" x14ac:dyDescent="0.2">
      <c r="A54" s="132"/>
    </row>
  </sheetData>
  <pageMargins left="0.7" right="0.7" top="0.75" bottom="0.75" header="0.3" footer="0.3"/>
  <pageSetup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zoomScaleNormal="100" workbookViewId="0">
      <pane xSplit="1" topLeftCell="B1" activePane="topRight" state="frozen"/>
      <selection pane="topRight" activeCell="B1" sqref="B1:E1048576"/>
    </sheetView>
  </sheetViews>
  <sheetFormatPr defaultColWidth="9" defaultRowHeight="12" x14ac:dyDescent="0.2"/>
  <cols>
    <col min="1" max="1" width="80.5703125" style="65" customWidth="1"/>
    <col min="2" max="16384" width="9" style="65"/>
  </cols>
  <sheetData>
    <row r="1" spans="1:4" ht="11.45" customHeight="1" x14ac:dyDescent="0.2">
      <c r="A1" s="94" t="s">
        <v>134</v>
      </c>
    </row>
    <row r="2" spans="1:4" ht="11.45" customHeight="1" x14ac:dyDescent="0.2">
      <c r="A2" s="136" t="s">
        <v>189</v>
      </c>
    </row>
    <row r="3" spans="1:4" ht="11.45" customHeight="1" x14ac:dyDescent="0.2">
      <c r="A3" s="136"/>
    </row>
    <row r="4" spans="1:4" ht="11.45" customHeight="1" x14ac:dyDescent="0.2">
      <c r="A4" s="136" t="s">
        <v>125</v>
      </c>
      <c r="B4" s="167" t="e">
        <f>'C завтраками| Bed and breakfast'!#REF!</f>
        <v>#REF!</v>
      </c>
      <c r="C4" s="167" t="e">
        <f>'C завтраками| Bed and breakfast'!#REF!</f>
        <v>#REF!</v>
      </c>
      <c r="D4" s="167" t="e">
        <f>'C завтраками| Bed and breakfast'!#REF!</f>
        <v>#REF!</v>
      </c>
    </row>
    <row r="5" spans="1:4" s="34" customFormat="1" ht="21.6" customHeight="1" x14ac:dyDescent="0.2">
      <c r="A5" s="67" t="s">
        <v>124</v>
      </c>
      <c r="B5" s="167" t="e">
        <f>'C завтраками| Bed and breakfast'!#REF!</f>
        <v>#REF!</v>
      </c>
      <c r="C5" s="167" t="e">
        <f>'C завтраками| Bed and breakfast'!#REF!</f>
        <v>#REF!</v>
      </c>
      <c r="D5" s="167" t="e">
        <f>'C завтраками| Bed and breakfast'!#REF!</f>
        <v>#REF!</v>
      </c>
    </row>
    <row r="6" spans="1:4" x14ac:dyDescent="0.2">
      <c r="A6" s="74" t="s">
        <v>148</v>
      </c>
    </row>
    <row r="7" spans="1:4" x14ac:dyDescent="0.2">
      <c r="A7" s="75">
        <v>1</v>
      </c>
      <c r="B7" s="124" t="e">
        <f>'C завтраками| Bed and breakfast'!#REF!*0.9</f>
        <v>#REF!</v>
      </c>
      <c r="C7" s="124" t="e">
        <f>'C завтраками| Bed and breakfast'!#REF!*0.9</f>
        <v>#REF!</v>
      </c>
      <c r="D7" s="124" t="e">
        <f>'C завтраками| Bed and breakfast'!#REF!*0.9</f>
        <v>#REF!</v>
      </c>
    </row>
    <row r="8" spans="1:4" x14ac:dyDescent="0.2">
      <c r="A8" s="75">
        <v>2</v>
      </c>
      <c r="B8" s="124" t="e">
        <f>'C завтраками| Bed and breakfast'!#REF!*0.9</f>
        <v>#REF!</v>
      </c>
      <c r="C8" s="124" t="e">
        <f>'C завтраками| Bed and breakfast'!#REF!*0.9</f>
        <v>#REF!</v>
      </c>
      <c r="D8" s="124" t="e">
        <f>'C завтраками| Bed and breakfast'!#REF!*0.9</f>
        <v>#REF!</v>
      </c>
    </row>
    <row r="9" spans="1:4" x14ac:dyDescent="0.2">
      <c r="A9" s="74" t="s">
        <v>149</v>
      </c>
      <c r="B9" s="124"/>
      <c r="C9" s="124"/>
      <c r="D9" s="124"/>
    </row>
    <row r="10" spans="1:4" x14ac:dyDescent="0.2">
      <c r="A10" s="75">
        <v>1</v>
      </c>
      <c r="B10" s="124" t="e">
        <f>'C завтраками| Bed and breakfast'!#REF!*0.9</f>
        <v>#REF!</v>
      </c>
      <c r="C10" s="124" t="e">
        <f>'C завтраками| Bed and breakfast'!#REF!*0.9</f>
        <v>#REF!</v>
      </c>
      <c r="D10" s="124" t="e">
        <f>'C завтраками| Bed and breakfast'!#REF!*0.9</f>
        <v>#REF!</v>
      </c>
    </row>
    <row r="11" spans="1:4" x14ac:dyDescent="0.2">
      <c r="A11" s="75">
        <v>2</v>
      </c>
      <c r="B11" s="124" t="e">
        <f>'C завтраками| Bed and breakfast'!#REF!*0.9</f>
        <v>#REF!</v>
      </c>
      <c r="C11" s="124" t="e">
        <f>'C завтраками| Bed and breakfast'!#REF!*0.9</f>
        <v>#REF!</v>
      </c>
      <c r="D11" s="124" t="e">
        <f>'C завтраками| Bed and breakfast'!#REF!*0.9</f>
        <v>#REF!</v>
      </c>
    </row>
    <row r="12" spans="1:4" x14ac:dyDescent="0.2">
      <c r="A12" s="97" t="s">
        <v>135</v>
      </c>
      <c r="B12" s="124"/>
      <c r="C12" s="124"/>
      <c r="D12" s="124"/>
    </row>
    <row r="13" spans="1:4" x14ac:dyDescent="0.2">
      <c r="A13" s="98">
        <v>1</v>
      </c>
      <c r="B13" s="124" t="e">
        <f>'C завтраками| Bed and breakfast'!#REF!*0.9</f>
        <v>#REF!</v>
      </c>
      <c r="C13" s="124" t="e">
        <f>'C завтраками| Bed and breakfast'!#REF!*0.9</f>
        <v>#REF!</v>
      </c>
      <c r="D13" s="124" t="e">
        <f>'C завтраками| Bed and breakfast'!#REF!*0.9</f>
        <v>#REF!</v>
      </c>
    </row>
    <row r="14" spans="1:4" x14ac:dyDescent="0.2">
      <c r="A14" s="98">
        <v>2</v>
      </c>
      <c r="B14" s="124" t="e">
        <f>'C завтраками| Bed and breakfast'!#REF!*0.9</f>
        <v>#REF!</v>
      </c>
      <c r="C14" s="124" t="e">
        <f>'C завтраками| Bed and breakfast'!#REF!*0.9</f>
        <v>#REF!</v>
      </c>
      <c r="D14" s="124" t="e">
        <f>'C завтраками| Bed and breakfast'!#REF!*0.9</f>
        <v>#REF!</v>
      </c>
    </row>
    <row r="15" spans="1:4" x14ac:dyDescent="0.2">
      <c r="A15" s="97" t="s">
        <v>137</v>
      </c>
      <c r="B15" s="124"/>
      <c r="C15" s="124"/>
      <c r="D15" s="124"/>
    </row>
    <row r="16" spans="1:4" x14ac:dyDescent="0.2">
      <c r="A16" s="98">
        <v>1</v>
      </c>
      <c r="B16" s="124" t="e">
        <f>'C завтраками| Bed and breakfast'!#REF!*0.9</f>
        <v>#REF!</v>
      </c>
      <c r="C16" s="124" t="e">
        <f>'C завтраками| Bed and breakfast'!#REF!*0.9</f>
        <v>#REF!</v>
      </c>
      <c r="D16" s="124" t="e">
        <f>'C завтраками| Bed and breakfast'!#REF!*0.9</f>
        <v>#REF!</v>
      </c>
    </row>
    <row r="17" spans="1:4" x14ac:dyDescent="0.2">
      <c r="A17" s="98">
        <v>2</v>
      </c>
      <c r="B17" s="124" t="e">
        <f>'C завтраками| Bed and breakfast'!#REF!*0.9</f>
        <v>#REF!</v>
      </c>
      <c r="C17" s="124" t="e">
        <f>'C завтраками| Bed and breakfast'!#REF!*0.9</f>
        <v>#REF!</v>
      </c>
      <c r="D17" s="124" t="e">
        <f>'C завтраками| Bed and breakfast'!#REF!*0.9</f>
        <v>#REF!</v>
      </c>
    </row>
    <row r="18" spans="1:4" x14ac:dyDescent="0.2">
      <c r="A18" s="97" t="s">
        <v>139</v>
      </c>
      <c r="B18" s="124"/>
      <c r="C18" s="124"/>
      <c r="D18" s="124"/>
    </row>
    <row r="19" spans="1:4" x14ac:dyDescent="0.2">
      <c r="A19" s="98" t="s">
        <v>78</v>
      </c>
      <c r="B19" s="124" t="e">
        <f>'C завтраками| Bed and breakfast'!#REF!*0.9</f>
        <v>#REF!</v>
      </c>
      <c r="C19" s="124" t="e">
        <f>'C завтраками| Bed and breakfast'!#REF!*0.9</f>
        <v>#REF!</v>
      </c>
      <c r="D19" s="124" t="e">
        <f>'C завтраками| Bed and breakfast'!#REF!*0.9</f>
        <v>#REF!</v>
      </c>
    </row>
    <row r="20" spans="1:4" x14ac:dyDescent="0.2">
      <c r="A20" s="97" t="s">
        <v>138</v>
      </c>
      <c r="B20" s="124"/>
      <c r="C20" s="124"/>
      <c r="D20" s="124"/>
    </row>
    <row r="21" spans="1:4" x14ac:dyDescent="0.2">
      <c r="A21" s="98" t="s">
        <v>67</v>
      </c>
      <c r="B21" s="124" t="e">
        <f>'C завтраками| Bed and breakfast'!#REF!*0.9</f>
        <v>#REF!</v>
      </c>
      <c r="C21" s="124" t="e">
        <f>'C завтраками| Bed and breakfast'!#REF!*0.9</f>
        <v>#REF!</v>
      </c>
      <c r="D21" s="124" t="e">
        <f>'C завтраками| Bed and breakfast'!#REF!*0.9</f>
        <v>#REF!</v>
      </c>
    </row>
    <row r="22" spans="1:4" x14ac:dyDescent="0.2">
      <c r="A22" s="158"/>
      <c r="B22" s="125"/>
      <c r="C22" s="125"/>
      <c r="D22" s="125"/>
    </row>
    <row r="23" spans="1:4" ht="10.35" customHeight="1" x14ac:dyDescent="0.2">
      <c r="A23" s="158"/>
      <c r="B23" s="125"/>
      <c r="C23" s="125"/>
      <c r="D23" s="125"/>
    </row>
    <row r="24" spans="1:4" ht="10.35" customHeight="1" x14ac:dyDescent="0.2">
      <c r="A24" s="107"/>
      <c r="B24" s="125"/>
      <c r="C24" s="125"/>
      <c r="D24" s="125"/>
    </row>
    <row r="25" spans="1:4" ht="25.5" customHeight="1" x14ac:dyDescent="0.2">
      <c r="A25" s="157" t="s">
        <v>163</v>
      </c>
      <c r="B25" s="189" t="e">
        <f t="shared" ref="B25:D25" si="0">B4</f>
        <v>#REF!</v>
      </c>
      <c r="C25" s="189" t="e">
        <f t="shared" si="0"/>
        <v>#REF!</v>
      </c>
      <c r="D25" s="189" t="e">
        <f t="shared" si="0"/>
        <v>#REF!</v>
      </c>
    </row>
    <row r="26" spans="1:4" s="34" customFormat="1" ht="24.6" customHeight="1" x14ac:dyDescent="0.2">
      <c r="A26" s="67" t="s">
        <v>124</v>
      </c>
      <c r="B26" s="195" t="e">
        <f t="shared" ref="B26:D26" si="1">B5</f>
        <v>#REF!</v>
      </c>
      <c r="C26" s="195" t="e">
        <f t="shared" si="1"/>
        <v>#REF!</v>
      </c>
      <c r="D26" s="195" t="e">
        <f t="shared" si="1"/>
        <v>#REF!</v>
      </c>
    </row>
    <row r="27" spans="1:4" x14ac:dyDescent="0.2">
      <c r="A27" s="97" t="s">
        <v>136</v>
      </c>
    </row>
    <row r="28" spans="1:4" x14ac:dyDescent="0.2">
      <c r="A28" s="98">
        <v>1</v>
      </c>
      <c r="B28" s="124" t="e">
        <f t="shared" ref="B28:D28" si="2">ROUND(B7*0.9,)</f>
        <v>#REF!</v>
      </c>
      <c r="C28" s="124" t="e">
        <f t="shared" si="2"/>
        <v>#REF!</v>
      </c>
      <c r="D28" s="124" t="e">
        <f t="shared" si="2"/>
        <v>#REF!</v>
      </c>
    </row>
    <row r="29" spans="1:4" x14ac:dyDescent="0.2">
      <c r="A29" s="98">
        <v>2</v>
      </c>
      <c r="B29" s="124" t="e">
        <f t="shared" ref="B29:D29" si="3">ROUND(B8*0.9,)</f>
        <v>#REF!</v>
      </c>
      <c r="C29" s="124" t="e">
        <f t="shared" si="3"/>
        <v>#REF!</v>
      </c>
      <c r="D29" s="124" t="e">
        <f t="shared" si="3"/>
        <v>#REF!</v>
      </c>
    </row>
    <row r="30" spans="1:4" x14ac:dyDescent="0.2">
      <c r="A30" s="106" t="s">
        <v>147</v>
      </c>
      <c r="B30" s="124"/>
      <c r="C30" s="124"/>
      <c r="D30" s="124"/>
    </row>
    <row r="31" spans="1:4" x14ac:dyDescent="0.2">
      <c r="A31" s="98">
        <v>1</v>
      </c>
      <c r="B31" s="124" t="e">
        <f t="shared" ref="B31:D31" si="4">ROUND(B10*0.9,)</f>
        <v>#REF!</v>
      </c>
      <c r="C31" s="124" t="e">
        <f t="shared" si="4"/>
        <v>#REF!</v>
      </c>
      <c r="D31" s="124" t="e">
        <f t="shared" si="4"/>
        <v>#REF!</v>
      </c>
    </row>
    <row r="32" spans="1:4" x14ac:dyDescent="0.2">
      <c r="A32" s="98">
        <v>2</v>
      </c>
      <c r="B32" s="124" t="e">
        <f t="shared" ref="B32:D32" si="5">ROUND(B11*0.9,)</f>
        <v>#REF!</v>
      </c>
      <c r="C32" s="124" t="e">
        <f t="shared" si="5"/>
        <v>#REF!</v>
      </c>
      <c r="D32" s="124" t="e">
        <f t="shared" si="5"/>
        <v>#REF!</v>
      </c>
    </row>
    <row r="33" spans="1:4" x14ac:dyDescent="0.2">
      <c r="A33" s="97" t="s">
        <v>135</v>
      </c>
      <c r="B33" s="124"/>
      <c r="C33" s="124"/>
      <c r="D33" s="124"/>
    </row>
    <row r="34" spans="1:4" x14ac:dyDescent="0.2">
      <c r="A34" s="99">
        <v>1</v>
      </c>
      <c r="B34" s="124" t="e">
        <f t="shared" ref="B34:D34" si="6">ROUND(B13*0.9,)</f>
        <v>#REF!</v>
      </c>
      <c r="C34" s="124" t="e">
        <f t="shared" si="6"/>
        <v>#REF!</v>
      </c>
      <c r="D34" s="124" t="e">
        <f t="shared" si="6"/>
        <v>#REF!</v>
      </c>
    </row>
    <row r="35" spans="1:4" x14ac:dyDescent="0.2">
      <c r="A35" s="99">
        <v>2</v>
      </c>
      <c r="B35" s="124" t="e">
        <f t="shared" ref="B35:D35" si="7">ROUND(B14*0.9,)</f>
        <v>#REF!</v>
      </c>
      <c r="C35" s="124" t="e">
        <f t="shared" si="7"/>
        <v>#REF!</v>
      </c>
      <c r="D35" s="124" t="e">
        <f t="shared" si="7"/>
        <v>#REF!</v>
      </c>
    </row>
    <row r="36" spans="1:4" x14ac:dyDescent="0.2">
      <c r="A36" s="97" t="s">
        <v>137</v>
      </c>
      <c r="B36" s="124"/>
      <c r="C36" s="124"/>
      <c r="D36" s="124"/>
    </row>
    <row r="37" spans="1:4" x14ac:dyDescent="0.2">
      <c r="A37" s="99">
        <v>1</v>
      </c>
      <c r="B37" s="124" t="e">
        <f t="shared" ref="B37:D37" si="8">ROUND(B16*0.9,)</f>
        <v>#REF!</v>
      </c>
      <c r="C37" s="124" t="e">
        <f t="shared" si="8"/>
        <v>#REF!</v>
      </c>
      <c r="D37" s="124" t="e">
        <f t="shared" si="8"/>
        <v>#REF!</v>
      </c>
    </row>
    <row r="38" spans="1:4" x14ac:dyDescent="0.2">
      <c r="A38" s="99">
        <v>2</v>
      </c>
      <c r="B38" s="124" t="e">
        <f t="shared" ref="B38:D38" si="9">ROUND(B17*0.9,)</f>
        <v>#REF!</v>
      </c>
      <c r="C38" s="124" t="e">
        <f t="shared" si="9"/>
        <v>#REF!</v>
      </c>
      <c r="D38" s="124" t="e">
        <f t="shared" si="9"/>
        <v>#REF!</v>
      </c>
    </row>
    <row r="39" spans="1:4" x14ac:dyDescent="0.2">
      <c r="A39" s="97" t="s">
        <v>139</v>
      </c>
      <c r="B39" s="124"/>
      <c r="C39" s="124"/>
      <c r="D39" s="124"/>
    </row>
    <row r="40" spans="1:4" x14ac:dyDescent="0.2">
      <c r="A40" s="98" t="s">
        <v>78</v>
      </c>
      <c r="B40" s="124" t="e">
        <f t="shared" ref="B40:D40" si="10">ROUND(B19*0.9,)</f>
        <v>#REF!</v>
      </c>
      <c r="C40" s="124" t="e">
        <f t="shared" si="10"/>
        <v>#REF!</v>
      </c>
      <c r="D40" s="124" t="e">
        <f t="shared" si="10"/>
        <v>#REF!</v>
      </c>
    </row>
    <row r="41" spans="1:4" x14ac:dyDescent="0.2">
      <c r="A41" s="97" t="s">
        <v>138</v>
      </c>
      <c r="B41" s="124"/>
      <c r="C41" s="124"/>
      <c r="D41" s="124"/>
    </row>
    <row r="42" spans="1:4" x14ac:dyDescent="0.2">
      <c r="A42" s="98" t="s">
        <v>67</v>
      </c>
      <c r="B42" s="124" t="e">
        <f t="shared" ref="B42:D42" si="11">ROUND(B21*0.9,)</f>
        <v>#REF!</v>
      </c>
      <c r="C42" s="124" t="e">
        <f t="shared" si="11"/>
        <v>#REF!</v>
      </c>
      <c r="D42" s="124" t="e">
        <f t="shared" si="11"/>
        <v>#REF!</v>
      </c>
    </row>
    <row r="43" spans="1:4" x14ac:dyDescent="0.2">
      <c r="A43" s="158"/>
    </row>
    <row r="44" spans="1:4" ht="10.35" customHeight="1" thickBot="1" x14ac:dyDescent="0.25">
      <c r="A44" s="82"/>
    </row>
    <row r="45" spans="1:4" ht="12.75" thickBot="1" x14ac:dyDescent="0.25">
      <c r="A45" s="160" t="s">
        <v>128</v>
      </c>
    </row>
    <row r="46" spans="1:4" x14ac:dyDescent="0.2">
      <c r="A46" s="92" t="s">
        <v>129</v>
      </c>
    </row>
    <row r="47" spans="1:4" x14ac:dyDescent="0.2">
      <c r="A47" s="92" t="s">
        <v>130</v>
      </c>
    </row>
    <row r="48" spans="1:4" ht="12" customHeight="1" x14ac:dyDescent="0.2">
      <c r="A48" s="108" t="s">
        <v>131</v>
      </c>
    </row>
    <row r="49" spans="1:1" x14ac:dyDescent="0.2">
      <c r="A49" s="92" t="s">
        <v>247</v>
      </c>
    </row>
    <row r="50" spans="1:1" ht="11.45" customHeight="1" x14ac:dyDescent="0.2">
      <c r="A50" s="82"/>
    </row>
    <row r="51" spans="1:1" x14ac:dyDescent="0.2">
      <c r="A51" s="172" t="s">
        <v>143</v>
      </c>
    </row>
    <row r="52" spans="1:1" x14ac:dyDescent="0.2">
      <c r="A52" s="82" t="s">
        <v>188</v>
      </c>
    </row>
    <row r="53" spans="1:1" ht="12.75" thickBot="1" x14ac:dyDescent="0.25">
      <c r="A53" s="20"/>
    </row>
    <row r="54" spans="1:1" ht="12.75" thickBot="1" x14ac:dyDescent="0.25">
      <c r="A54" s="162" t="s">
        <v>133</v>
      </c>
    </row>
    <row r="55" spans="1:1" ht="48" x14ac:dyDescent="0.2">
      <c r="A55" s="135" t="s">
        <v>165</v>
      </c>
    </row>
    <row r="56" spans="1:1" ht="12.75" thickBot="1" x14ac:dyDescent="0.25"/>
    <row r="57" spans="1:1" ht="12.75" thickBot="1" x14ac:dyDescent="0.25">
      <c r="A57" s="160" t="s">
        <v>313</v>
      </c>
    </row>
    <row r="58" spans="1:1" x14ac:dyDescent="0.2">
      <c r="A58" s="253" t="s">
        <v>314</v>
      </c>
    </row>
  </sheetData>
  <pageMargins left="0.7" right="0.7" top="0.75" bottom="0.75" header="0.3" footer="0.3"/>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zoomScaleNormal="100" workbookViewId="0">
      <pane xSplit="1" topLeftCell="B1" activePane="topRight" state="frozen"/>
      <selection pane="topRight" activeCell="E1" sqref="B1:E1048576"/>
    </sheetView>
  </sheetViews>
  <sheetFormatPr defaultColWidth="9" defaultRowHeight="12" x14ac:dyDescent="0.2"/>
  <cols>
    <col min="1" max="1" width="80.5703125" style="65" customWidth="1"/>
    <col min="2" max="16384" width="9" style="65"/>
  </cols>
  <sheetData>
    <row r="1" spans="1:4" ht="11.45" customHeight="1" x14ac:dyDescent="0.2">
      <c r="A1" s="94" t="s">
        <v>134</v>
      </c>
    </row>
    <row r="2" spans="1:4" ht="11.45" customHeight="1" x14ac:dyDescent="0.2">
      <c r="A2" s="136" t="s">
        <v>189</v>
      </c>
    </row>
    <row r="3" spans="1:4" ht="11.45" customHeight="1" x14ac:dyDescent="0.2">
      <c r="A3" s="136"/>
    </row>
    <row r="4" spans="1:4" ht="11.45" customHeight="1" x14ac:dyDescent="0.2">
      <c r="A4" s="136" t="s">
        <v>125</v>
      </c>
      <c r="B4" s="123" t="e">
        <f>'РБ ВВ 10(2023) |FIT15'!B4</f>
        <v>#REF!</v>
      </c>
      <c r="C4" s="123" t="e">
        <f>'РБ ВВ 10(2023) |FIT15'!C4</f>
        <v>#REF!</v>
      </c>
      <c r="D4" s="123" t="e">
        <f>'РБ ВВ 10(2023) |FIT15'!D4</f>
        <v>#REF!</v>
      </c>
    </row>
    <row r="5" spans="1:4" s="34" customFormat="1" ht="21.6" customHeight="1" x14ac:dyDescent="0.2">
      <c r="A5" s="67" t="s">
        <v>124</v>
      </c>
      <c r="B5" s="123" t="e">
        <f>'РБ ВВ 10(2023) |FIT15'!B5</f>
        <v>#REF!</v>
      </c>
      <c r="C5" s="123" t="e">
        <f>'РБ ВВ 10(2023) |FIT15'!C5</f>
        <v>#REF!</v>
      </c>
      <c r="D5" s="123" t="e">
        <f>'РБ ВВ 10(2023) |FIT15'!D5</f>
        <v>#REF!</v>
      </c>
    </row>
    <row r="6" spans="1:4" x14ac:dyDescent="0.2">
      <c r="A6" s="74" t="s">
        <v>148</v>
      </c>
    </row>
    <row r="7" spans="1:4" x14ac:dyDescent="0.2">
      <c r="A7" s="75">
        <v>1</v>
      </c>
      <c r="B7" s="124" t="e">
        <f>'РБ ВВ 10(2023) |FIT15'!B7</f>
        <v>#REF!</v>
      </c>
      <c r="C7" s="124" t="e">
        <f>'РБ ВВ 10(2023) |FIT15'!C7</f>
        <v>#REF!</v>
      </c>
      <c r="D7" s="124" t="e">
        <f>'РБ ВВ 10(2023) |FIT15'!D7</f>
        <v>#REF!</v>
      </c>
    </row>
    <row r="8" spans="1:4" x14ac:dyDescent="0.2">
      <c r="A8" s="75">
        <v>2</v>
      </c>
      <c r="B8" s="124" t="e">
        <f>'РБ ВВ 10(2023) |FIT15'!B8</f>
        <v>#REF!</v>
      </c>
      <c r="C8" s="124" t="e">
        <f>'РБ ВВ 10(2023) |FIT15'!C8</f>
        <v>#REF!</v>
      </c>
      <c r="D8" s="124" t="e">
        <f>'РБ ВВ 10(2023) |FIT15'!D8</f>
        <v>#REF!</v>
      </c>
    </row>
    <row r="9" spans="1:4" x14ac:dyDescent="0.2">
      <c r="A9" s="74" t="s">
        <v>149</v>
      </c>
      <c r="B9" s="124"/>
      <c r="C9" s="124"/>
      <c r="D9" s="124"/>
    </row>
    <row r="10" spans="1:4" x14ac:dyDescent="0.2">
      <c r="A10" s="75">
        <v>1</v>
      </c>
      <c r="B10" s="124" t="e">
        <f>'РБ ВВ 10(2023) |FIT15'!B10</f>
        <v>#REF!</v>
      </c>
      <c r="C10" s="124" t="e">
        <f>'РБ ВВ 10(2023) |FIT15'!C10</f>
        <v>#REF!</v>
      </c>
      <c r="D10" s="124" t="e">
        <f>'РБ ВВ 10(2023) |FIT15'!D10</f>
        <v>#REF!</v>
      </c>
    </row>
    <row r="11" spans="1:4" x14ac:dyDescent="0.2">
      <c r="A11" s="75">
        <v>2</v>
      </c>
      <c r="B11" s="124" t="e">
        <f>'РБ ВВ 10(2023) |FIT15'!B11</f>
        <v>#REF!</v>
      </c>
      <c r="C11" s="124" t="e">
        <f>'РБ ВВ 10(2023) |FIT15'!C11</f>
        <v>#REF!</v>
      </c>
      <c r="D11" s="124" t="e">
        <f>'РБ ВВ 10(2023) |FIT15'!D11</f>
        <v>#REF!</v>
      </c>
    </row>
    <row r="12" spans="1:4" x14ac:dyDescent="0.2">
      <c r="A12" s="97" t="s">
        <v>135</v>
      </c>
      <c r="B12" s="124"/>
      <c r="C12" s="124"/>
      <c r="D12" s="124"/>
    </row>
    <row r="13" spans="1:4" x14ac:dyDescent="0.2">
      <c r="A13" s="98">
        <v>1</v>
      </c>
      <c r="B13" s="124" t="e">
        <f>'РБ ВВ 10(2023) |FIT15'!B13</f>
        <v>#REF!</v>
      </c>
      <c r="C13" s="124" t="e">
        <f>'РБ ВВ 10(2023) |FIT15'!C13</f>
        <v>#REF!</v>
      </c>
      <c r="D13" s="124" t="e">
        <f>'РБ ВВ 10(2023) |FIT15'!D13</f>
        <v>#REF!</v>
      </c>
    </row>
    <row r="14" spans="1:4" x14ac:dyDescent="0.2">
      <c r="A14" s="98">
        <v>2</v>
      </c>
      <c r="B14" s="124" t="e">
        <f>'РБ ВВ 10(2023) |FIT15'!B14</f>
        <v>#REF!</v>
      </c>
      <c r="C14" s="124" t="e">
        <f>'РБ ВВ 10(2023) |FIT15'!C14</f>
        <v>#REF!</v>
      </c>
      <c r="D14" s="124" t="e">
        <f>'РБ ВВ 10(2023) |FIT15'!D14</f>
        <v>#REF!</v>
      </c>
    </row>
    <row r="15" spans="1:4" x14ac:dyDescent="0.2">
      <c r="A15" s="97" t="s">
        <v>137</v>
      </c>
      <c r="B15" s="124"/>
      <c r="C15" s="124"/>
      <c r="D15" s="124"/>
    </row>
    <row r="16" spans="1:4" x14ac:dyDescent="0.2">
      <c r="A16" s="98">
        <v>1</v>
      </c>
      <c r="B16" s="124" t="e">
        <f>'РБ ВВ 10(2023) |FIT15'!B16</f>
        <v>#REF!</v>
      </c>
      <c r="C16" s="124" t="e">
        <f>'РБ ВВ 10(2023) |FIT15'!C16</f>
        <v>#REF!</v>
      </c>
      <c r="D16" s="124" t="e">
        <f>'РБ ВВ 10(2023) |FIT15'!D16</f>
        <v>#REF!</v>
      </c>
    </row>
    <row r="17" spans="1:4" x14ac:dyDescent="0.2">
      <c r="A17" s="98">
        <v>2</v>
      </c>
      <c r="B17" s="124" t="e">
        <f>'РБ ВВ 10(2023) |FIT15'!B17</f>
        <v>#REF!</v>
      </c>
      <c r="C17" s="124" t="e">
        <f>'РБ ВВ 10(2023) |FIT15'!C17</f>
        <v>#REF!</v>
      </c>
      <c r="D17" s="124" t="e">
        <f>'РБ ВВ 10(2023) |FIT15'!D17</f>
        <v>#REF!</v>
      </c>
    </row>
    <row r="18" spans="1:4" x14ac:dyDescent="0.2">
      <c r="A18" s="97" t="s">
        <v>139</v>
      </c>
      <c r="B18" s="124"/>
      <c r="C18" s="124"/>
      <c r="D18" s="124"/>
    </row>
    <row r="19" spans="1:4" x14ac:dyDescent="0.2">
      <c r="A19" s="98" t="s">
        <v>78</v>
      </c>
      <c r="B19" s="124" t="e">
        <f>'РБ ВВ 10(2023) |FIT15'!B19</f>
        <v>#REF!</v>
      </c>
      <c r="C19" s="124" t="e">
        <f>'РБ ВВ 10(2023) |FIT15'!C19</f>
        <v>#REF!</v>
      </c>
      <c r="D19" s="124" t="e">
        <f>'РБ ВВ 10(2023) |FIT15'!D19</f>
        <v>#REF!</v>
      </c>
    </row>
    <row r="20" spans="1:4" x14ac:dyDescent="0.2">
      <c r="A20" s="97" t="s">
        <v>138</v>
      </c>
      <c r="B20" s="124"/>
      <c r="C20" s="124"/>
      <c r="D20" s="124"/>
    </row>
    <row r="21" spans="1:4" x14ac:dyDescent="0.2">
      <c r="A21" s="98" t="s">
        <v>67</v>
      </c>
      <c r="B21" s="124" t="e">
        <f>'РБ ВВ 10(2023) |FIT15'!B21</f>
        <v>#REF!</v>
      </c>
      <c r="C21" s="124" t="e">
        <f>'РБ ВВ 10(2023) |FIT15'!C21</f>
        <v>#REF!</v>
      </c>
      <c r="D21" s="124" t="e">
        <f>'РБ ВВ 10(2023) |FIT15'!D21</f>
        <v>#REF!</v>
      </c>
    </row>
    <row r="22" spans="1:4" x14ac:dyDescent="0.2">
      <c r="A22" s="158"/>
      <c r="B22" s="125"/>
      <c r="C22" s="125"/>
      <c r="D22" s="125"/>
    </row>
    <row r="23" spans="1:4" ht="10.35" customHeight="1" x14ac:dyDescent="0.2">
      <c r="A23" s="158"/>
      <c r="B23" s="125"/>
      <c r="C23" s="125"/>
      <c r="D23" s="125"/>
    </row>
    <row r="24" spans="1:4" ht="10.35" customHeight="1" x14ac:dyDescent="0.2">
      <c r="A24" s="107"/>
      <c r="B24" s="125"/>
      <c r="C24" s="125"/>
      <c r="D24" s="125"/>
    </row>
    <row r="25" spans="1:4" ht="25.5" customHeight="1" x14ac:dyDescent="0.2">
      <c r="A25" s="157" t="s">
        <v>163</v>
      </c>
      <c r="B25" s="189" t="e">
        <f t="shared" ref="B25:D25" si="0">B4</f>
        <v>#REF!</v>
      </c>
      <c r="C25" s="189" t="e">
        <f t="shared" si="0"/>
        <v>#REF!</v>
      </c>
      <c r="D25" s="189" t="e">
        <f t="shared" si="0"/>
        <v>#REF!</v>
      </c>
    </row>
    <row r="26" spans="1:4" s="34" customFormat="1" ht="24.6" customHeight="1" x14ac:dyDescent="0.2">
      <c r="A26" s="67" t="s">
        <v>124</v>
      </c>
      <c r="B26" s="195" t="e">
        <f t="shared" ref="B26:D26" si="1">B5</f>
        <v>#REF!</v>
      </c>
      <c r="C26" s="195" t="e">
        <f t="shared" si="1"/>
        <v>#REF!</v>
      </c>
      <c r="D26" s="195" t="e">
        <f t="shared" si="1"/>
        <v>#REF!</v>
      </c>
    </row>
    <row r="27" spans="1:4" x14ac:dyDescent="0.2">
      <c r="A27" s="97" t="s">
        <v>136</v>
      </c>
    </row>
    <row r="28" spans="1:4" x14ac:dyDescent="0.2">
      <c r="A28" s="98">
        <v>1</v>
      </c>
      <c r="B28" s="124" t="e">
        <f t="shared" ref="B28:D28" si="2">ROUND(B7*0.87,)</f>
        <v>#REF!</v>
      </c>
      <c r="C28" s="124" t="e">
        <f t="shared" si="2"/>
        <v>#REF!</v>
      </c>
      <c r="D28" s="124" t="e">
        <f t="shared" si="2"/>
        <v>#REF!</v>
      </c>
    </row>
    <row r="29" spans="1:4" x14ac:dyDescent="0.2">
      <c r="A29" s="98">
        <v>2</v>
      </c>
      <c r="B29" s="124" t="e">
        <f t="shared" ref="B29:D29" si="3">ROUND(B8*0.87,)</f>
        <v>#REF!</v>
      </c>
      <c r="C29" s="124" t="e">
        <f t="shared" si="3"/>
        <v>#REF!</v>
      </c>
      <c r="D29" s="124" t="e">
        <f t="shared" si="3"/>
        <v>#REF!</v>
      </c>
    </row>
    <row r="30" spans="1:4" x14ac:dyDescent="0.2">
      <c r="A30" s="106" t="s">
        <v>147</v>
      </c>
      <c r="B30" s="124"/>
      <c r="C30" s="124"/>
      <c r="D30" s="124"/>
    </row>
    <row r="31" spans="1:4" x14ac:dyDescent="0.2">
      <c r="A31" s="98">
        <v>1</v>
      </c>
      <c r="B31" s="124" t="e">
        <f t="shared" ref="B31:D31" si="4">ROUND(B10*0.87,)</f>
        <v>#REF!</v>
      </c>
      <c r="C31" s="124" t="e">
        <f t="shared" si="4"/>
        <v>#REF!</v>
      </c>
      <c r="D31" s="124" t="e">
        <f t="shared" si="4"/>
        <v>#REF!</v>
      </c>
    </row>
    <row r="32" spans="1:4" x14ac:dyDescent="0.2">
      <c r="A32" s="98">
        <v>2</v>
      </c>
      <c r="B32" s="124" t="e">
        <f t="shared" ref="B32:D32" si="5">ROUND(B11*0.87,)</f>
        <v>#REF!</v>
      </c>
      <c r="C32" s="124" t="e">
        <f t="shared" si="5"/>
        <v>#REF!</v>
      </c>
      <c r="D32" s="124" t="e">
        <f t="shared" si="5"/>
        <v>#REF!</v>
      </c>
    </row>
    <row r="33" spans="1:4" x14ac:dyDescent="0.2">
      <c r="A33" s="97" t="s">
        <v>135</v>
      </c>
      <c r="B33" s="124"/>
      <c r="C33" s="124"/>
      <c r="D33" s="124"/>
    </row>
    <row r="34" spans="1:4" x14ac:dyDescent="0.2">
      <c r="A34" s="99">
        <v>1</v>
      </c>
      <c r="B34" s="124" t="e">
        <f t="shared" ref="B34:D34" si="6">ROUND(B13*0.87,)</f>
        <v>#REF!</v>
      </c>
      <c r="C34" s="124" t="e">
        <f t="shared" si="6"/>
        <v>#REF!</v>
      </c>
      <c r="D34" s="124" t="e">
        <f t="shared" si="6"/>
        <v>#REF!</v>
      </c>
    </row>
    <row r="35" spans="1:4" x14ac:dyDescent="0.2">
      <c r="A35" s="99">
        <v>2</v>
      </c>
      <c r="B35" s="124" t="e">
        <f t="shared" ref="B35:D35" si="7">ROUND(B14*0.87,)</f>
        <v>#REF!</v>
      </c>
      <c r="C35" s="124" t="e">
        <f t="shared" si="7"/>
        <v>#REF!</v>
      </c>
      <c r="D35" s="124" t="e">
        <f t="shared" si="7"/>
        <v>#REF!</v>
      </c>
    </row>
    <row r="36" spans="1:4" x14ac:dyDescent="0.2">
      <c r="A36" s="97" t="s">
        <v>137</v>
      </c>
      <c r="B36" s="124"/>
      <c r="C36" s="124"/>
      <c r="D36" s="124"/>
    </row>
    <row r="37" spans="1:4" x14ac:dyDescent="0.2">
      <c r="A37" s="99">
        <v>1</v>
      </c>
      <c r="B37" s="124" t="e">
        <f t="shared" ref="B37:D37" si="8">ROUND(B16*0.87,)</f>
        <v>#REF!</v>
      </c>
      <c r="C37" s="124" t="e">
        <f t="shared" si="8"/>
        <v>#REF!</v>
      </c>
      <c r="D37" s="124" t="e">
        <f t="shared" si="8"/>
        <v>#REF!</v>
      </c>
    </row>
    <row r="38" spans="1:4" x14ac:dyDescent="0.2">
      <c r="A38" s="99">
        <v>2</v>
      </c>
      <c r="B38" s="124" t="e">
        <f t="shared" ref="B38:D38" si="9">ROUND(B17*0.87,)</f>
        <v>#REF!</v>
      </c>
      <c r="C38" s="124" t="e">
        <f t="shared" si="9"/>
        <v>#REF!</v>
      </c>
      <c r="D38" s="124" t="e">
        <f t="shared" si="9"/>
        <v>#REF!</v>
      </c>
    </row>
    <row r="39" spans="1:4" x14ac:dyDescent="0.2">
      <c r="A39" s="97" t="s">
        <v>139</v>
      </c>
      <c r="B39" s="124"/>
      <c r="C39" s="124"/>
      <c r="D39" s="124"/>
    </row>
    <row r="40" spans="1:4" x14ac:dyDescent="0.2">
      <c r="A40" s="98" t="s">
        <v>78</v>
      </c>
      <c r="B40" s="124" t="e">
        <f t="shared" ref="B40:D40" si="10">ROUND(B19*0.87,)</f>
        <v>#REF!</v>
      </c>
      <c r="C40" s="124" t="e">
        <f t="shared" si="10"/>
        <v>#REF!</v>
      </c>
      <c r="D40" s="124" t="e">
        <f t="shared" si="10"/>
        <v>#REF!</v>
      </c>
    </row>
    <row r="41" spans="1:4" x14ac:dyDescent="0.2">
      <c r="A41" s="97" t="s">
        <v>138</v>
      </c>
      <c r="B41" s="124"/>
      <c r="C41" s="124"/>
      <c r="D41" s="124"/>
    </row>
    <row r="42" spans="1:4" x14ac:dyDescent="0.2">
      <c r="A42" s="98" t="s">
        <v>67</v>
      </c>
      <c r="B42" s="124" t="e">
        <f t="shared" ref="B42:D42" si="11">ROUND(B21*0.87,)</f>
        <v>#REF!</v>
      </c>
      <c r="C42" s="124" t="e">
        <f t="shared" si="11"/>
        <v>#REF!</v>
      </c>
      <c r="D42" s="124" t="e">
        <f t="shared" si="11"/>
        <v>#REF!</v>
      </c>
    </row>
    <row r="43" spans="1:4" x14ac:dyDescent="0.2">
      <c r="A43" s="158"/>
      <c r="B43" s="125"/>
      <c r="C43" s="125"/>
      <c r="D43" s="125"/>
    </row>
    <row r="44" spans="1:4" ht="10.35" customHeight="1" thickBot="1" x14ac:dyDescent="0.25">
      <c r="A44" s="82"/>
    </row>
    <row r="45" spans="1:4" ht="12.75" thickBot="1" x14ac:dyDescent="0.25">
      <c r="A45" s="160" t="s">
        <v>128</v>
      </c>
    </row>
    <row r="46" spans="1:4" x14ac:dyDescent="0.2">
      <c r="A46" s="92" t="s">
        <v>129</v>
      </c>
    </row>
    <row r="47" spans="1:4" x14ac:dyDescent="0.2">
      <c r="A47" s="92" t="s">
        <v>130</v>
      </c>
    </row>
    <row r="48" spans="1:4" ht="12" customHeight="1" x14ac:dyDescent="0.2">
      <c r="A48" s="108" t="s">
        <v>131</v>
      </c>
    </row>
    <row r="49" spans="1:1" x14ac:dyDescent="0.2">
      <c r="A49" s="92" t="s">
        <v>247</v>
      </c>
    </row>
    <row r="50" spans="1:1" ht="11.45" customHeight="1" x14ac:dyDescent="0.2">
      <c r="A50" s="82"/>
    </row>
    <row r="51" spans="1:1" x14ac:dyDescent="0.2">
      <c r="A51" s="172" t="s">
        <v>143</v>
      </c>
    </row>
    <row r="52" spans="1:1" x14ac:dyDescent="0.2">
      <c r="A52" s="82" t="s">
        <v>188</v>
      </c>
    </row>
    <row r="53" spans="1:1" ht="12.75" thickBot="1" x14ac:dyDescent="0.25">
      <c r="A53" s="20"/>
    </row>
    <row r="54" spans="1:1" ht="12.75" thickBot="1" x14ac:dyDescent="0.25">
      <c r="A54" s="162" t="s">
        <v>133</v>
      </c>
    </row>
    <row r="55" spans="1:1" ht="48" x14ac:dyDescent="0.2">
      <c r="A55" s="135" t="s">
        <v>165</v>
      </c>
    </row>
    <row r="56" spans="1:1" ht="12.75" thickBot="1" x14ac:dyDescent="0.25"/>
    <row r="57" spans="1:1" ht="12.75" thickBot="1" x14ac:dyDescent="0.25">
      <c r="A57" s="160" t="s">
        <v>313</v>
      </c>
    </row>
    <row r="58" spans="1:1" x14ac:dyDescent="0.2">
      <c r="A58" s="253" t="s">
        <v>314</v>
      </c>
    </row>
  </sheetData>
  <pageMargins left="0.7" right="0.7" top="0.75" bottom="0.75" header="0.3" footer="0.3"/>
  <pageSetup paperSize="9"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zoomScaleNormal="100" workbookViewId="0">
      <pane xSplit="1" topLeftCell="B1" activePane="topRight" state="frozen"/>
      <selection pane="topRight" activeCell="B1" sqref="B1:E1048576"/>
    </sheetView>
  </sheetViews>
  <sheetFormatPr defaultColWidth="9" defaultRowHeight="12" x14ac:dyDescent="0.2"/>
  <cols>
    <col min="1" max="1" width="80.5703125" style="65" customWidth="1"/>
    <col min="2" max="16384" width="9" style="65"/>
  </cols>
  <sheetData>
    <row r="1" spans="1:4" ht="11.45" customHeight="1" x14ac:dyDescent="0.2">
      <c r="A1" s="94" t="s">
        <v>134</v>
      </c>
    </row>
    <row r="2" spans="1:4" ht="11.45" customHeight="1" x14ac:dyDescent="0.2">
      <c r="A2" s="136" t="s">
        <v>189</v>
      </c>
    </row>
    <row r="3" spans="1:4" ht="11.45" customHeight="1" x14ac:dyDescent="0.2">
      <c r="A3" s="136"/>
    </row>
    <row r="4" spans="1:4" ht="11.45" customHeight="1" x14ac:dyDescent="0.2">
      <c r="A4" s="136" t="s">
        <v>125</v>
      </c>
      <c r="B4" s="167" t="e">
        <f>'РБ ВВ 10(2023) |FIT15'!B4</f>
        <v>#REF!</v>
      </c>
      <c r="C4" s="167" t="e">
        <f>'РБ ВВ 10(2023) |FIT15'!C4</f>
        <v>#REF!</v>
      </c>
      <c r="D4" s="167" t="e">
        <f>'РБ ВВ 10(2023) |FIT15'!D4</f>
        <v>#REF!</v>
      </c>
    </row>
    <row r="5" spans="1:4" s="34" customFormat="1" ht="21.6" customHeight="1" x14ac:dyDescent="0.2">
      <c r="A5" s="67" t="s">
        <v>124</v>
      </c>
      <c r="B5" s="167" t="e">
        <f>'РБ ВВ 10(2023) |FIT15'!B5</f>
        <v>#REF!</v>
      </c>
      <c r="C5" s="167" t="e">
        <f>'РБ ВВ 10(2023) |FIT15'!C5</f>
        <v>#REF!</v>
      </c>
      <c r="D5" s="167" t="e">
        <f>'РБ ВВ 10(2023) |FIT15'!D5</f>
        <v>#REF!</v>
      </c>
    </row>
    <row r="6" spans="1:4" x14ac:dyDescent="0.2">
      <c r="A6" s="74" t="s">
        <v>148</v>
      </c>
    </row>
    <row r="7" spans="1:4" x14ac:dyDescent="0.2">
      <c r="A7" s="75">
        <v>1</v>
      </c>
      <c r="B7" s="124" t="e">
        <f>'РБ ВВ 10(2023) |FIT15'!B7</f>
        <v>#REF!</v>
      </c>
      <c r="C7" s="124" t="e">
        <f>'РБ ВВ 10(2023) |FIT15'!C7</f>
        <v>#REF!</v>
      </c>
      <c r="D7" s="124" t="e">
        <f>'РБ ВВ 10(2023) |FIT15'!D7</f>
        <v>#REF!</v>
      </c>
    </row>
    <row r="8" spans="1:4" x14ac:dyDescent="0.2">
      <c r="A8" s="75">
        <v>2</v>
      </c>
      <c r="B8" s="124" t="e">
        <f>'РБ ВВ 10(2023) |FIT15'!B8</f>
        <v>#REF!</v>
      </c>
      <c r="C8" s="124" t="e">
        <f>'РБ ВВ 10(2023) |FIT15'!C8</f>
        <v>#REF!</v>
      </c>
      <c r="D8" s="124" t="e">
        <f>'РБ ВВ 10(2023) |FIT15'!D8</f>
        <v>#REF!</v>
      </c>
    </row>
    <row r="9" spans="1:4" x14ac:dyDescent="0.2">
      <c r="A9" s="74" t="s">
        <v>149</v>
      </c>
      <c r="B9" s="124"/>
      <c r="C9" s="124"/>
      <c r="D9" s="124"/>
    </row>
    <row r="10" spans="1:4" x14ac:dyDescent="0.2">
      <c r="A10" s="75">
        <v>1</v>
      </c>
      <c r="B10" s="124" t="e">
        <f>'РБ ВВ 10(2023) |FIT15'!B10</f>
        <v>#REF!</v>
      </c>
      <c r="C10" s="124" t="e">
        <f>'РБ ВВ 10(2023) |FIT15'!C10</f>
        <v>#REF!</v>
      </c>
      <c r="D10" s="124" t="e">
        <f>'РБ ВВ 10(2023) |FIT15'!D10</f>
        <v>#REF!</v>
      </c>
    </row>
    <row r="11" spans="1:4" x14ac:dyDescent="0.2">
      <c r="A11" s="75">
        <v>2</v>
      </c>
      <c r="B11" s="124" t="e">
        <f>'РБ ВВ 10(2023) |FIT15'!B11</f>
        <v>#REF!</v>
      </c>
      <c r="C11" s="124" t="e">
        <f>'РБ ВВ 10(2023) |FIT15'!C11</f>
        <v>#REF!</v>
      </c>
      <c r="D11" s="124" t="e">
        <f>'РБ ВВ 10(2023) |FIT15'!D11</f>
        <v>#REF!</v>
      </c>
    </row>
    <row r="12" spans="1:4" x14ac:dyDescent="0.2">
      <c r="A12" s="97" t="s">
        <v>135</v>
      </c>
      <c r="B12" s="124"/>
      <c r="C12" s="124"/>
      <c r="D12" s="124"/>
    </row>
    <row r="13" spans="1:4" x14ac:dyDescent="0.2">
      <c r="A13" s="98">
        <v>1</v>
      </c>
      <c r="B13" s="124" t="e">
        <f>'РБ ВВ 10(2023) |FIT15'!B13</f>
        <v>#REF!</v>
      </c>
      <c r="C13" s="124" t="e">
        <f>'РБ ВВ 10(2023) |FIT15'!C13</f>
        <v>#REF!</v>
      </c>
      <c r="D13" s="124" t="e">
        <f>'РБ ВВ 10(2023) |FIT15'!D13</f>
        <v>#REF!</v>
      </c>
    </row>
    <row r="14" spans="1:4" x14ac:dyDescent="0.2">
      <c r="A14" s="98">
        <v>2</v>
      </c>
      <c r="B14" s="124" t="e">
        <f>'РБ ВВ 10(2023) |FIT15'!B14</f>
        <v>#REF!</v>
      </c>
      <c r="C14" s="124" t="e">
        <f>'РБ ВВ 10(2023) |FIT15'!C14</f>
        <v>#REF!</v>
      </c>
      <c r="D14" s="124" t="e">
        <f>'РБ ВВ 10(2023) |FIT15'!D14</f>
        <v>#REF!</v>
      </c>
    </row>
    <row r="15" spans="1:4" x14ac:dyDescent="0.2">
      <c r="A15" s="97" t="s">
        <v>137</v>
      </c>
      <c r="B15" s="124"/>
      <c r="C15" s="124"/>
      <c r="D15" s="124"/>
    </row>
    <row r="16" spans="1:4" x14ac:dyDescent="0.2">
      <c r="A16" s="98">
        <v>1</v>
      </c>
      <c r="B16" s="124" t="e">
        <f>'РБ ВВ 10(2023) |FIT15'!B16</f>
        <v>#REF!</v>
      </c>
      <c r="C16" s="124" t="e">
        <f>'РБ ВВ 10(2023) |FIT15'!C16</f>
        <v>#REF!</v>
      </c>
      <c r="D16" s="124" t="e">
        <f>'РБ ВВ 10(2023) |FIT15'!D16</f>
        <v>#REF!</v>
      </c>
    </row>
    <row r="17" spans="1:4" x14ac:dyDescent="0.2">
      <c r="A17" s="98">
        <v>2</v>
      </c>
      <c r="B17" s="124" t="e">
        <f>'РБ ВВ 10(2023) |FIT15'!B17</f>
        <v>#REF!</v>
      </c>
      <c r="C17" s="124" t="e">
        <f>'РБ ВВ 10(2023) |FIT15'!C17</f>
        <v>#REF!</v>
      </c>
      <c r="D17" s="124" t="e">
        <f>'РБ ВВ 10(2023) |FIT15'!D17</f>
        <v>#REF!</v>
      </c>
    </row>
    <row r="18" spans="1:4" x14ac:dyDescent="0.2">
      <c r="A18" s="97" t="s">
        <v>139</v>
      </c>
      <c r="B18" s="124"/>
      <c r="C18" s="124"/>
      <c r="D18" s="124"/>
    </row>
    <row r="19" spans="1:4" x14ac:dyDescent="0.2">
      <c r="A19" s="98" t="s">
        <v>78</v>
      </c>
      <c r="B19" s="124" t="e">
        <f>'РБ ВВ 10(2023) |FIT15'!B19</f>
        <v>#REF!</v>
      </c>
      <c r="C19" s="124" t="e">
        <f>'РБ ВВ 10(2023) |FIT15'!C19</f>
        <v>#REF!</v>
      </c>
      <c r="D19" s="124" t="e">
        <f>'РБ ВВ 10(2023) |FIT15'!D19</f>
        <v>#REF!</v>
      </c>
    </row>
    <row r="20" spans="1:4" x14ac:dyDescent="0.2">
      <c r="A20" s="97" t="s">
        <v>138</v>
      </c>
      <c r="B20" s="124"/>
      <c r="C20" s="124"/>
      <c r="D20" s="124"/>
    </row>
    <row r="21" spans="1:4" x14ac:dyDescent="0.2">
      <c r="A21" s="98" t="s">
        <v>67</v>
      </c>
      <c r="B21" s="124" t="e">
        <f>'РБ ВВ 10(2023) |FIT15'!B21</f>
        <v>#REF!</v>
      </c>
      <c r="C21" s="124" t="e">
        <f>'РБ ВВ 10(2023) |FIT15'!C21</f>
        <v>#REF!</v>
      </c>
      <c r="D21" s="124" t="e">
        <f>'РБ ВВ 10(2023) |FIT15'!D21</f>
        <v>#REF!</v>
      </c>
    </row>
    <row r="22" spans="1:4" x14ac:dyDescent="0.2">
      <c r="A22" s="158"/>
      <c r="B22" s="125"/>
      <c r="C22" s="125"/>
      <c r="D22" s="125"/>
    </row>
    <row r="23" spans="1:4" ht="12.75" thickBot="1" x14ac:dyDescent="0.25">
      <c r="A23" s="158"/>
    </row>
    <row r="24" spans="1:4" ht="12.75" thickBot="1" x14ac:dyDescent="0.25">
      <c r="A24" s="160" t="s">
        <v>128</v>
      </c>
    </row>
    <row r="25" spans="1:4" x14ac:dyDescent="0.2">
      <c r="A25" s="92" t="s">
        <v>129</v>
      </c>
    </row>
    <row r="26" spans="1:4" x14ac:dyDescent="0.2">
      <c r="A26" s="92" t="s">
        <v>130</v>
      </c>
    </row>
    <row r="27" spans="1:4" ht="12" customHeight="1" x14ac:dyDescent="0.2">
      <c r="A27" s="108" t="s">
        <v>131</v>
      </c>
    </row>
    <row r="28" spans="1:4" x14ac:dyDescent="0.2">
      <c r="A28" s="92" t="s">
        <v>247</v>
      </c>
    </row>
    <row r="29" spans="1:4" ht="11.45" customHeight="1" x14ac:dyDescent="0.2">
      <c r="A29" s="82"/>
    </row>
    <row r="30" spans="1:4" x14ac:dyDescent="0.2">
      <c r="A30" s="172" t="s">
        <v>143</v>
      </c>
    </row>
    <row r="31" spans="1:4" x14ac:dyDescent="0.2">
      <c r="A31" s="82" t="s">
        <v>188</v>
      </c>
    </row>
    <row r="32" spans="1:4" ht="12.75" thickBot="1" x14ac:dyDescent="0.25">
      <c r="A32" s="20"/>
    </row>
    <row r="33" spans="1:1" ht="12.75" thickBot="1" x14ac:dyDescent="0.25">
      <c r="A33" s="162" t="s">
        <v>133</v>
      </c>
    </row>
    <row r="34" spans="1:1" ht="48" x14ac:dyDescent="0.2">
      <c r="A34" s="135" t="s">
        <v>165</v>
      </c>
    </row>
    <row r="35" spans="1:1" ht="12.75" thickBot="1" x14ac:dyDescent="0.25"/>
    <row r="36" spans="1:1" ht="12.75" thickBot="1" x14ac:dyDescent="0.25">
      <c r="A36" s="160" t="s">
        <v>313</v>
      </c>
    </row>
    <row r="37" spans="1:1" x14ac:dyDescent="0.2">
      <c r="A37" s="253" t="s">
        <v>314</v>
      </c>
    </row>
  </sheetData>
  <pageMargins left="0.7" right="0.7" top="0.75" bottom="0.75" header="0.3" footer="0.3"/>
  <pageSetup paperSize="9"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8"/>
  <sheetViews>
    <sheetView zoomScaleNormal="100" workbookViewId="0">
      <pane xSplit="1" topLeftCell="B1" activePane="topRight" state="frozen"/>
      <selection pane="topRight" activeCell="B1" sqref="B1:E1048576"/>
    </sheetView>
  </sheetViews>
  <sheetFormatPr defaultColWidth="9" defaultRowHeight="12" x14ac:dyDescent="0.2"/>
  <cols>
    <col min="1" max="1" width="80.5703125" style="65" customWidth="1"/>
    <col min="2" max="16384" width="9" style="65"/>
  </cols>
  <sheetData>
    <row r="1" spans="1:4" ht="11.45" customHeight="1" x14ac:dyDescent="0.2">
      <c r="A1" s="94" t="s">
        <v>134</v>
      </c>
    </row>
    <row r="2" spans="1:4" ht="11.45" customHeight="1" x14ac:dyDescent="0.2">
      <c r="A2" s="136" t="s">
        <v>189</v>
      </c>
    </row>
    <row r="3" spans="1:4" ht="11.45" customHeight="1" x14ac:dyDescent="0.2">
      <c r="A3" s="136"/>
    </row>
    <row r="4" spans="1:4" ht="11.45" customHeight="1" x14ac:dyDescent="0.2">
      <c r="A4" s="136" t="s">
        <v>125</v>
      </c>
      <c r="B4" s="167" t="e">
        <f>'C завтраками| Bed and breakfast'!#REF!</f>
        <v>#REF!</v>
      </c>
      <c r="C4" s="167" t="e">
        <f>'C завтраками| Bed and breakfast'!#REF!</f>
        <v>#REF!</v>
      </c>
      <c r="D4" s="167" t="e">
        <f>'C завтраками| Bed and breakfast'!#REF!</f>
        <v>#REF!</v>
      </c>
    </row>
    <row r="5" spans="1:4" s="34" customFormat="1" ht="21.6" customHeight="1" x14ac:dyDescent="0.2">
      <c r="A5" s="67" t="s">
        <v>124</v>
      </c>
      <c r="B5" s="167" t="e">
        <f>'C завтраками| Bed and breakfast'!#REF!</f>
        <v>#REF!</v>
      </c>
      <c r="C5" s="167" t="e">
        <f>'C завтраками| Bed and breakfast'!#REF!</f>
        <v>#REF!</v>
      </c>
      <c r="D5" s="167" t="e">
        <f>'C завтраками| Bed and breakfast'!#REF!</f>
        <v>#REF!</v>
      </c>
    </row>
    <row r="6" spans="1:4" x14ac:dyDescent="0.2">
      <c r="A6" s="74" t="s">
        <v>148</v>
      </c>
    </row>
    <row r="7" spans="1:4" x14ac:dyDescent="0.2">
      <c r="A7" s="75">
        <v>1</v>
      </c>
      <c r="B7" s="124" t="e">
        <f>ROUNDUP('C завтраками| Bed and breakfast'!#REF!*0.85,)</f>
        <v>#REF!</v>
      </c>
      <c r="C7" s="124" t="e">
        <f>ROUNDUP('C завтраками| Bed and breakfast'!#REF!*0.85,)</f>
        <v>#REF!</v>
      </c>
      <c r="D7" s="124" t="e">
        <f>ROUNDUP('C завтраками| Bed and breakfast'!#REF!*0.85,)</f>
        <v>#REF!</v>
      </c>
    </row>
    <row r="8" spans="1:4" x14ac:dyDescent="0.2">
      <c r="A8" s="75">
        <v>2</v>
      </c>
      <c r="B8" s="124" t="e">
        <f>ROUNDUP('C завтраками| Bed and breakfast'!#REF!*0.85,)</f>
        <v>#REF!</v>
      </c>
      <c r="C8" s="124" t="e">
        <f>ROUNDUP('C завтраками| Bed and breakfast'!#REF!*0.85,)</f>
        <v>#REF!</v>
      </c>
      <c r="D8" s="124" t="e">
        <f>ROUNDUP('C завтраками| Bed and breakfast'!#REF!*0.85,)</f>
        <v>#REF!</v>
      </c>
    </row>
    <row r="9" spans="1:4" x14ac:dyDescent="0.2">
      <c r="A9" s="74" t="s">
        <v>149</v>
      </c>
      <c r="B9" s="124"/>
      <c r="C9" s="124"/>
      <c r="D9" s="124"/>
    </row>
    <row r="10" spans="1:4" x14ac:dyDescent="0.2">
      <c r="A10" s="75">
        <v>1</v>
      </c>
      <c r="B10" s="124" t="e">
        <f>ROUNDUP('C завтраками| Bed and breakfast'!#REF!*0.85,)</f>
        <v>#REF!</v>
      </c>
      <c r="C10" s="124" t="e">
        <f>ROUNDUP('C завтраками| Bed and breakfast'!#REF!*0.85,)</f>
        <v>#REF!</v>
      </c>
      <c r="D10" s="124" t="e">
        <f>ROUNDUP('C завтраками| Bed and breakfast'!#REF!*0.85,)</f>
        <v>#REF!</v>
      </c>
    </row>
    <row r="11" spans="1:4" x14ac:dyDescent="0.2">
      <c r="A11" s="75">
        <v>2</v>
      </c>
      <c r="B11" s="124" t="e">
        <f>ROUNDUP('C завтраками| Bed and breakfast'!#REF!*0.85,)</f>
        <v>#REF!</v>
      </c>
      <c r="C11" s="124" t="e">
        <f>ROUNDUP('C завтраками| Bed and breakfast'!#REF!*0.85,)</f>
        <v>#REF!</v>
      </c>
      <c r="D11" s="124" t="e">
        <f>ROUNDUP('C завтраками| Bed and breakfast'!#REF!*0.85,)</f>
        <v>#REF!</v>
      </c>
    </row>
    <row r="12" spans="1:4" x14ac:dyDescent="0.2">
      <c r="A12" s="97" t="s">
        <v>135</v>
      </c>
      <c r="B12" s="124"/>
      <c r="C12" s="124"/>
      <c r="D12" s="124"/>
    </row>
    <row r="13" spans="1:4" x14ac:dyDescent="0.2">
      <c r="A13" s="98">
        <v>1</v>
      </c>
      <c r="B13" s="124" t="e">
        <f>ROUNDUP('C завтраками| Bed and breakfast'!#REF!*0.85,)</f>
        <v>#REF!</v>
      </c>
      <c r="C13" s="124" t="e">
        <f>ROUNDUP('C завтраками| Bed and breakfast'!#REF!*0.85,)</f>
        <v>#REF!</v>
      </c>
      <c r="D13" s="124" t="e">
        <f>ROUNDUP('C завтраками| Bed and breakfast'!#REF!*0.85,)</f>
        <v>#REF!</v>
      </c>
    </row>
    <row r="14" spans="1:4" x14ac:dyDescent="0.2">
      <c r="A14" s="98">
        <v>2</v>
      </c>
      <c r="B14" s="124" t="e">
        <f>ROUNDUP('C завтраками| Bed and breakfast'!#REF!*0.85,)</f>
        <v>#REF!</v>
      </c>
      <c r="C14" s="124" t="e">
        <f>ROUNDUP('C завтраками| Bed and breakfast'!#REF!*0.85,)</f>
        <v>#REF!</v>
      </c>
      <c r="D14" s="124" t="e">
        <f>ROUNDUP('C завтраками| Bed and breakfast'!#REF!*0.85,)</f>
        <v>#REF!</v>
      </c>
    </row>
    <row r="15" spans="1:4" x14ac:dyDescent="0.2">
      <c r="A15" s="97" t="s">
        <v>137</v>
      </c>
      <c r="B15" s="124"/>
      <c r="C15" s="124"/>
      <c r="D15" s="124"/>
    </row>
    <row r="16" spans="1:4" x14ac:dyDescent="0.2">
      <c r="A16" s="98">
        <v>1</v>
      </c>
      <c r="B16" s="124" t="e">
        <f>ROUNDUP('C завтраками| Bed and breakfast'!#REF!*0.85,)</f>
        <v>#REF!</v>
      </c>
      <c r="C16" s="124" t="e">
        <f>ROUNDUP('C завтраками| Bed and breakfast'!#REF!*0.85,)</f>
        <v>#REF!</v>
      </c>
      <c r="D16" s="124" t="e">
        <f>ROUNDUP('C завтраками| Bed and breakfast'!#REF!*0.85,)</f>
        <v>#REF!</v>
      </c>
    </row>
    <row r="17" spans="1:4" x14ac:dyDescent="0.2">
      <c r="A17" s="98">
        <v>2</v>
      </c>
      <c r="B17" s="124" t="e">
        <f>ROUNDUP('C завтраками| Bed and breakfast'!#REF!*0.85,)</f>
        <v>#REF!</v>
      </c>
      <c r="C17" s="124" t="e">
        <f>ROUNDUP('C завтраками| Bed and breakfast'!#REF!*0.85,)</f>
        <v>#REF!</v>
      </c>
      <c r="D17" s="124" t="e">
        <f>ROUNDUP('C завтраками| Bed and breakfast'!#REF!*0.85,)</f>
        <v>#REF!</v>
      </c>
    </row>
    <row r="18" spans="1:4" x14ac:dyDescent="0.2">
      <c r="A18" s="97" t="s">
        <v>139</v>
      </c>
      <c r="B18" s="124"/>
      <c r="C18" s="124"/>
      <c r="D18" s="124"/>
    </row>
    <row r="19" spans="1:4" x14ac:dyDescent="0.2">
      <c r="A19" s="98" t="s">
        <v>78</v>
      </c>
      <c r="B19" s="124" t="e">
        <f>ROUNDUP('C завтраками| Bed and breakfast'!#REF!*0.85,)</f>
        <v>#REF!</v>
      </c>
      <c r="C19" s="124" t="e">
        <f>ROUNDUP('C завтраками| Bed and breakfast'!#REF!*0.85,)</f>
        <v>#REF!</v>
      </c>
      <c r="D19" s="124" t="e">
        <f>ROUNDUP('C завтраками| Bed and breakfast'!#REF!*0.85,)</f>
        <v>#REF!</v>
      </c>
    </row>
    <row r="20" spans="1:4" x14ac:dyDescent="0.2">
      <c r="A20" s="97" t="s">
        <v>138</v>
      </c>
      <c r="B20" s="124"/>
      <c r="C20" s="124"/>
      <c r="D20" s="124"/>
    </row>
    <row r="21" spans="1:4" x14ac:dyDescent="0.2">
      <c r="A21" s="98" t="s">
        <v>67</v>
      </c>
      <c r="B21" s="124" t="e">
        <f>ROUNDUP('C завтраками| Bed and breakfast'!#REF!*0.85,)</f>
        <v>#REF!</v>
      </c>
      <c r="C21" s="124" t="e">
        <f>ROUNDUP('C завтраками| Bed and breakfast'!#REF!*0.85,)</f>
        <v>#REF!</v>
      </c>
      <c r="D21" s="124" t="e">
        <f>ROUNDUP('C завтраками| Bed and breakfast'!#REF!*0.85,)</f>
        <v>#REF!</v>
      </c>
    </row>
    <row r="22" spans="1:4" x14ac:dyDescent="0.2">
      <c r="A22" s="158"/>
      <c r="B22" s="125"/>
      <c r="C22" s="125"/>
      <c r="D22" s="125"/>
    </row>
    <row r="23" spans="1:4" ht="10.35" customHeight="1" x14ac:dyDescent="0.2">
      <c r="A23" s="158"/>
      <c r="B23" s="125"/>
      <c r="C23" s="125"/>
      <c r="D23" s="125"/>
    </row>
    <row r="24" spans="1:4" ht="10.35" customHeight="1" x14ac:dyDescent="0.2">
      <c r="A24" s="107"/>
      <c r="B24" s="125"/>
      <c r="C24" s="125"/>
      <c r="D24" s="125"/>
    </row>
    <row r="25" spans="1:4" ht="25.5" customHeight="1" x14ac:dyDescent="0.2">
      <c r="A25" s="157" t="s">
        <v>163</v>
      </c>
      <c r="B25" s="189" t="e">
        <f t="shared" ref="B25:C25" si="0">B4</f>
        <v>#REF!</v>
      </c>
      <c r="C25" s="189" t="e">
        <f t="shared" si="0"/>
        <v>#REF!</v>
      </c>
      <c r="D25" s="189" t="e">
        <f t="shared" ref="D25" si="1">D4</f>
        <v>#REF!</v>
      </c>
    </row>
    <row r="26" spans="1:4" s="34" customFormat="1" ht="24.6" customHeight="1" x14ac:dyDescent="0.2">
      <c r="A26" s="67" t="s">
        <v>124</v>
      </c>
      <c r="B26" s="195" t="e">
        <f t="shared" ref="B26:C26" si="2">B5</f>
        <v>#REF!</v>
      </c>
      <c r="C26" s="195" t="e">
        <f t="shared" si="2"/>
        <v>#REF!</v>
      </c>
      <c r="D26" s="195" t="e">
        <f t="shared" ref="D26" si="3">D5</f>
        <v>#REF!</v>
      </c>
    </row>
    <row r="27" spans="1:4" x14ac:dyDescent="0.2">
      <c r="A27" s="97" t="s">
        <v>136</v>
      </c>
    </row>
    <row r="28" spans="1:4" x14ac:dyDescent="0.2">
      <c r="A28" s="98">
        <v>1</v>
      </c>
      <c r="B28" s="124" t="e">
        <f t="shared" ref="B28:C28" si="4">ROUND(B7*0.9,)</f>
        <v>#REF!</v>
      </c>
      <c r="C28" s="124" t="e">
        <f t="shared" si="4"/>
        <v>#REF!</v>
      </c>
      <c r="D28" s="124" t="e">
        <f t="shared" ref="D28" si="5">ROUND(D7*0.9,)</f>
        <v>#REF!</v>
      </c>
    </row>
    <row r="29" spans="1:4" x14ac:dyDescent="0.2">
      <c r="A29" s="98">
        <v>2</v>
      </c>
      <c r="B29" s="124" t="e">
        <f t="shared" ref="B29:C29" si="6">ROUND(B8*0.9,)</f>
        <v>#REF!</v>
      </c>
      <c r="C29" s="124" t="e">
        <f t="shared" si="6"/>
        <v>#REF!</v>
      </c>
      <c r="D29" s="124" t="e">
        <f t="shared" ref="D29" si="7">ROUND(D8*0.9,)</f>
        <v>#REF!</v>
      </c>
    </row>
    <row r="30" spans="1:4" x14ac:dyDescent="0.2">
      <c r="A30" s="106" t="s">
        <v>147</v>
      </c>
      <c r="B30" s="124"/>
      <c r="C30" s="124"/>
      <c r="D30" s="124"/>
    </row>
    <row r="31" spans="1:4" x14ac:dyDescent="0.2">
      <c r="A31" s="98">
        <v>1</v>
      </c>
      <c r="B31" s="124" t="e">
        <f t="shared" ref="B31:C31" si="8">ROUND(B10*0.9,)</f>
        <v>#REF!</v>
      </c>
      <c r="C31" s="124" t="e">
        <f t="shared" si="8"/>
        <v>#REF!</v>
      </c>
      <c r="D31" s="124" t="e">
        <f t="shared" ref="D31" si="9">ROUND(D10*0.9,)</f>
        <v>#REF!</v>
      </c>
    </row>
    <row r="32" spans="1:4" x14ac:dyDescent="0.2">
      <c r="A32" s="98">
        <v>2</v>
      </c>
      <c r="B32" s="124" t="e">
        <f t="shared" ref="B32:C32" si="10">ROUND(B11*0.9,)</f>
        <v>#REF!</v>
      </c>
      <c r="C32" s="124" t="e">
        <f t="shared" si="10"/>
        <v>#REF!</v>
      </c>
      <c r="D32" s="124" t="e">
        <f t="shared" ref="D32" si="11">ROUND(D11*0.9,)</f>
        <v>#REF!</v>
      </c>
    </row>
    <row r="33" spans="1:4" x14ac:dyDescent="0.2">
      <c r="A33" s="97" t="s">
        <v>135</v>
      </c>
      <c r="B33" s="124"/>
      <c r="C33" s="124"/>
      <c r="D33" s="124"/>
    </row>
    <row r="34" spans="1:4" x14ac:dyDescent="0.2">
      <c r="A34" s="99">
        <v>1</v>
      </c>
      <c r="B34" s="124" t="e">
        <f t="shared" ref="B34:C34" si="12">ROUND(B13*0.9,)</f>
        <v>#REF!</v>
      </c>
      <c r="C34" s="124" t="e">
        <f t="shared" si="12"/>
        <v>#REF!</v>
      </c>
      <c r="D34" s="124" t="e">
        <f t="shared" ref="D34" si="13">ROUND(D13*0.9,)</f>
        <v>#REF!</v>
      </c>
    </row>
    <row r="35" spans="1:4" x14ac:dyDescent="0.2">
      <c r="A35" s="99">
        <v>2</v>
      </c>
      <c r="B35" s="124" t="e">
        <f t="shared" ref="B35:C35" si="14">ROUND(B14*0.9,)</f>
        <v>#REF!</v>
      </c>
      <c r="C35" s="124" t="e">
        <f t="shared" si="14"/>
        <v>#REF!</v>
      </c>
      <c r="D35" s="124" t="e">
        <f t="shared" ref="D35" si="15">ROUND(D14*0.9,)</f>
        <v>#REF!</v>
      </c>
    </row>
    <row r="36" spans="1:4" x14ac:dyDescent="0.2">
      <c r="A36" s="97" t="s">
        <v>137</v>
      </c>
      <c r="B36" s="124"/>
      <c r="C36" s="124"/>
      <c r="D36" s="124"/>
    </row>
    <row r="37" spans="1:4" x14ac:dyDescent="0.2">
      <c r="A37" s="99">
        <v>1</v>
      </c>
      <c r="B37" s="124" t="e">
        <f t="shared" ref="B37:C37" si="16">ROUND(B16*0.9,)</f>
        <v>#REF!</v>
      </c>
      <c r="C37" s="124" t="e">
        <f t="shared" si="16"/>
        <v>#REF!</v>
      </c>
      <c r="D37" s="124" t="e">
        <f t="shared" ref="D37" si="17">ROUND(D16*0.9,)</f>
        <v>#REF!</v>
      </c>
    </row>
    <row r="38" spans="1:4" x14ac:dyDescent="0.2">
      <c r="A38" s="99">
        <v>2</v>
      </c>
      <c r="B38" s="124" t="e">
        <f t="shared" ref="B38:C38" si="18">ROUND(B17*0.9,)</f>
        <v>#REF!</v>
      </c>
      <c r="C38" s="124" t="e">
        <f t="shared" si="18"/>
        <v>#REF!</v>
      </c>
      <c r="D38" s="124" t="e">
        <f t="shared" ref="D38" si="19">ROUND(D17*0.9,)</f>
        <v>#REF!</v>
      </c>
    </row>
    <row r="39" spans="1:4" x14ac:dyDescent="0.2">
      <c r="A39" s="97" t="s">
        <v>139</v>
      </c>
      <c r="B39" s="124"/>
      <c r="C39" s="124"/>
      <c r="D39" s="124"/>
    </row>
    <row r="40" spans="1:4" x14ac:dyDescent="0.2">
      <c r="A40" s="98" t="s">
        <v>78</v>
      </c>
      <c r="B40" s="124" t="e">
        <f t="shared" ref="B40:C40" si="20">ROUND(B19*0.9,)</f>
        <v>#REF!</v>
      </c>
      <c r="C40" s="124" t="e">
        <f t="shared" si="20"/>
        <v>#REF!</v>
      </c>
      <c r="D40" s="124" t="e">
        <f t="shared" ref="D40" si="21">ROUND(D19*0.9,)</f>
        <v>#REF!</v>
      </c>
    </row>
    <row r="41" spans="1:4" x14ac:dyDescent="0.2">
      <c r="A41" s="97" t="s">
        <v>138</v>
      </c>
      <c r="B41" s="124"/>
      <c r="C41" s="124"/>
      <c r="D41" s="124"/>
    </row>
    <row r="42" spans="1:4" x14ac:dyDescent="0.2">
      <c r="A42" s="98" t="s">
        <v>67</v>
      </c>
      <c r="B42" s="124" t="e">
        <f t="shared" ref="B42:C42" si="22">ROUND(B21*0.9,)</f>
        <v>#REF!</v>
      </c>
      <c r="C42" s="124" t="e">
        <f t="shared" si="22"/>
        <v>#REF!</v>
      </c>
      <c r="D42" s="124" t="e">
        <f t="shared" ref="D42" si="23">ROUND(D21*0.9,)</f>
        <v>#REF!</v>
      </c>
    </row>
    <row r="43" spans="1:4" x14ac:dyDescent="0.2">
      <c r="A43" s="158"/>
    </row>
    <row r="44" spans="1:4" ht="10.35" customHeight="1" thickBot="1" x14ac:dyDescent="0.25">
      <c r="A44" s="82"/>
    </row>
    <row r="45" spans="1:4" ht="12.75" thickBot="1" x14ac:dyDescent="0.25">
      <c r="A45" s="160" t="s">
        <v>128</v>
      </c>
    </row>
    <row r="46" spans="1:4" x14ac:dyDescent="0.2">
      <c r="A46" s="92" t="s">
        <v>129</v>
      </c>
    </row>
    <row r="47" spans="1:4" x14ac:dyDescent="0.2">
      <c r="A47" s="92" t="s">
        <v>130</v>
      </c>
    </row>
    <row r="48" spans="1:4" ht="12" customHeight="1" x14ac:dyDescent="0.2">
      <c r="A48" s="108" t="s">
        <v>131</v>
      </c>
    </row>
    <row r="49" spans="1:1" x14ac:dyDescent="0.2">
      <c r="A49" s="92" t="s">
        <v>247</v>
      </c>
    </row>
    <row r="50" spans="1:1" ht="11.45" customHeight="1" x14ac:dyDescent="0.2">
      <c r="A50" s="82"/>
    </row>
    <row r="51" spans="1:1" x14ac:dyDescent="0.2">
      <c r="A51" s="172" t="s">
        <v>143</v>
      </c>
    </row>
    <row r="52" spans="1:1" x14ac:dyDescent="0.2">
      <c r="A52" s="199" t="s">
        <v>243</v>
      </c>
    </row>
    <row r="53" spans="1:1" ht="12.75" thickBot="1" x14ac:dyDescent="0.25">
      <c r="A53" s="20"/>
    </row>
    <row r="54" spans="1:1" ht="12.75" thickBot="1" x14ac:dyDescent="0.25">
      <c r="A54" s="162" t="s">
        <v>133</v>
      </c>
    </row>
    <row r="55" spans="1:1" ht="48" x14ac:dyDescent="0.2">
      <c r="A55" s="135" t="s">
        <v>165</v>
      </c>
    </row>
    <row r="56" spans="1:1" ht="12.75" thickBot="1" x14ac:dyDescent="0.25"/>
    <row r="57" spans="1:1" ht="12.75" thickBot="1" x14ac:dyDescent="0.25">
      <c r="A57" s="160" t="s">
        <v>313</v>
      </c>
    </row>
    <row r="58" spans="1:1" x14ac:dyDescent="0.2">
      <c r="A58" s="253" t="s">
        <v>314</v>
      </c>
    </row>
  </sheetData>
  <pageMargins left="0.7" right="0.7" top="0.75" bottom="0.75" header="0.3" footer="0.3"/>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zoomScaleNormal="100" workbookViewId="0">
      <pane xSplit="1" topLeftCell="B1" activePane="topRight" state="frozen"/>
      <selection pane="topRight" activeCell="B1" sqref="B1:E1048576"/>
    </sheetView>
  </sheetViews>
  <sheetFormatPr defaultColWidth="9" defaultRowHeight="12" x14ac:dyDescent="0.2"/>
  <cols>
    <col min="1" max="1" width="80.5703125" style="65" customWidth="1"/>
    <col min="2" max="16384" width="9" style="65"/>
  </cols>
  <sheetData>
    <row r="1" spans="1:4" ht="11.45" customHeight="1" x14ac:dyDescent="0.2">
      <c r="A1" s="94" t="s">
        <v>134</v>
      </c>
    </row>
    <row r="2" spans="1:4" ht="11.45" customHeight="1" x14ac:dyDescent="0.2">
      <c r="A2" s="218" t="s">
        <v>189</v>
      </c>
    </row>
    <row r="3" spans="1:4" ht="11.45" customHeight="1" x14ac:dyDescent="0.2">
      <c r="A3" s="218"/>
    </row>
    <row r="4" spans="1:4" ht="11.45" customHeight="1" x14ac:dyDescent="0.2">
      <c r="A4" s="218" t="s">
        <v>125</v>
      </c>
      <c r="B4" s="167" t="e">
        <f>'C завтраками| Bed and breakfast'!#REF!</f>
        <v>#REF!</v>
      </c>
      <c r="C4" s="167" t="e">
        <f>'C завтраками| Bed and breakfast'!#REF!</f>
        <v>#REF!</v>
      </c>
      <c r="D4" s="167" t="e">
        <f>'C завтраками| Bed and breakfast'!#REF!</f>
        <v>#REF!</v>
      </c>
    </row>
    <row r="5" spans="1:4" s="34" customFormat="1" ht="21.6" customHeight="1" x14ac:dyDescent="0.2">
      <c r="A5" s="67" t="s">
        <v>124</v>
      </c>
      <c r="B5" s="167" t="e">
        <f>'C завтраками| Bed and breakfast'!#REF!</f>
        <v>#REF!</v>
      </c>
      <c r="C5" s="167" t="e">
        <f>'C завтраками| Bed and breakfast'!#REF!</f>
        <v>#REF!</v>
      </c>
      <c r="D5" s="167" t="e">
        <f>'C завтраками| Bed and breakfast'!#REF!</f>
        <v>#REF!</v>
      </c>
    </row>
    <row r="6" spans="1:4" x14ac:dyDescent="0.2">
      <c r="A6" s="74" t="s">
        <v>148</v>
      </c>
    </row>
    <row r="7" spans="1:4" x14ac:dyDescent="0.2">
      <c r="A7" s="75">
        <v>1</v>
      </c>
      <c r="B7" s="124" t="e">
        <f>ROUNDUP('C завтраками| Bed and breakfast'!#REF!*0.85,)</f>
        <v>#REF!</v>
      </c>
      <c r="C7" s="124" t="e">
        <f>ROUNDUP('C завтраками| Bed and breakfast'!#REF!*0.85,)</f>
        <v>#REF!</v>
      </c>
      <c r="D7" s="124" t="e">
        <f>ROUNDUP('C завтраками| Bed and breakfast'!#REF!*0.85,)</f>
        <v>#REF!</v>
      </c>
    </row>
    <row r="8" spans="1:4" x14ac:dyDescent="0.2">
      <c r="A8" s="75">
        <v>2</v>
      </c>
      <c r="B8" s="124" t="e">
        <f>ROUNDUP('C завтраками| Bed and breakfast'!#REF!*0.85,)</f>
        <v>#REF!</v>
      </c>
      <c r="C8" s="124" t="e">
        <f>ROUNDUP('C завтраками| Bed and breakfast'!#REF!*0.85,)</f>
        <v>#REF!</v>
      </c>
      <c r="D8" s="124" t="e">
        <f>ROUNDUP('C завтраками| Bed and breakfast'!#REF!*0.85,)</f>
        <v>#REF!</v>
      </c>
    </row>
    <row r="9" spans="1:4" x14ac:dyDescent="0.2">
      <c r="A9" s="74" t="s">
        <v>149</v>
      </c>
      <c r="B9" s="124"/>
      <c r="C9" s="124"/>
      <c r="D9" s="124"/>
    </row>
    <row r="10" spans="1:4" x14ac:dyDescent="0.2">
      <c r="A10" s="75">
        <v>1</v>
      </c>
      <c r="B10" s="124" t="e">
        <f>ROUNDUP('C завтраками| Bed and breakfast'!#REF!*0.85,)</f>
        <v>#REF!</v>
      </c>
      <c r="C10" s="124" t="e">
        <f>ROUNDUP('C завтраками| Bed and breakfast'!#REF!*0.85,)</f>
        <v>#REF!</v>
      </c>
      <c r="D10" s="124" t="e">
        <f>ROUNDUP('C завтраками| Bed and breakfast'!#REF!*0.85,)</f>
        <v>#REF!</v>
      </c>
    </row>
    <row r="11" spans="1:4" x14ac:dyDescent="0.2">
      <c r="A11" s="75">
        <v>2</v>
      </c>
      <c r="B11" s="124" t="e">
        <f>ROUNDUP('C завтраками| Bed and breakfast'!#REF!*0.85,)</f>
        <v>#REF!</v>
      </c>
      <c r="C11" s="124" t="e">
        <f>ROUNDUP('C завтраками| Bed and breakfast'!#REF!*0.85,)</f>
        <v>#REF!</v>
      </c>
      <c r="D11" s="124" t="e">
        <f>ROUNDUP('C завтраками| Bed and breakfast'!#REF!*0.85,)</f>
        <v>#REF!</v>
      </c>
    </row>
    <row r="12" spans="1:4" x14ac:dyDescent="0.2">
      <c r="A12" s="97" t="s">
        <v>135</v>
      </c>
      <c r="B12" s="124"/>
      <c r="C12" s="124"/>
      <c r="D12" s="124"/>
    </row>
    <row r="13" spans="1:4" x14ac:dyDescent="0.2">
      <c r="A13" s="98">
        <v>1</v>
      </c>
      <c r="B13" s="124" t="e">
        <f>ROUNDUP('C завтраками| Bed and breakfast'!#REF!*0.85,)</f>
        <v>#REF!</v>
      </c>
      <c r="C13" s="124" t="e">
        <f>ROUNDUP('C завтраками| Bed and breakfast'!#REF!*0.85,)</f>
        <v>#REF!</v>
      </c>
      <c r="D13" s="124" t="e">
        <f>ROUNDUP('C завтраками| Bed and breakfast'!#REF!*0.85,)</f>
        <v>#REF!</v>
      </c>
    </row>
    <row r="14" spans="1:4" x14ac:dyDescent="0.2">
      <c r="A14" s="98">
        <v>2</v>
      </c>
      <c r="B14" s="124" t="e">
        <f>ROUNDUP('C завтраками| Bed and breakfast'!#REF!*0.85,)</f>
        <v>#REF!</v>
      </c>
      <c r="C14" s="124" t="e">
        <f>ROUNDUP('C завтраками| Bed and breakfast'!#REF!*0.85,)</f>
        <v>#REF!</v>
      </c>
      <c r="D14" s="124" t="e">
        <f>ROUNDUP('C завтраками| Bed and breakfast'!#REF!*0.85,)</f>
        <v>#REF!</v>
      </c>
    </row>
    <row r="15" spans="1:4" x14ac:dyDescent="0.2">
      <c r="A15" s="97" t="s">
        <v>137</v>
      </c>
      <c r="B15" s="124"/>
      <c r="C15" s="124"/>
      <c r="D15" s="124"/>
    </row>
    <row r="16" spans="1:4" x14ac:dyDescent="0.2">
      <c r="A16" s="98">
        <v>1</v>
      </c>
      <c r="B16" s="124" t="e">
        <f>ROUNDUP('C завтраками| Bed and breakfast'!#REF!*0.85,)</f>
        <v>#REF!</v>
      </c>
      <c r="C16" s="124" t="e">
        <f>ROUNDUP('C завтраками| Bed and breakfast'!#REF!*0.85,)</f>
        <v>#REF!</v>
      </c>
      <c r="D16" s="124" t="e">
        <f>ROUNDUP('C завтраками| Bed and breakfast'!#REF!*0.85,)</f>
        <v>#REF!</v>
      </c>
    </row>
    <row r="17" spans="1:4" x14ac:dyDescent="0.2">
      <c r="A17" s="98">
        <v>2</v>
      </c>
      <c r="B17" s="124" t="e">
        <f>ROUNDUP('C завтраками| Bed and breakfast'!#REF!*0.85,)</f>
        <v>#REF!</v>
      </c>
      <c r="C17" s="124" t="e">
        <f>ROUNDUP('C завтраками| Bed and breakfast'!#REF!*0.85,)</f>
        <v>#REF!</v>
      </c>
      <c r="D17" s="124" t="e">
        <f>ROUNDUP('C завтраками| Bed and breakfast'!#REF!*0.85,)</f>
        <v>#REF!</v>
      </c>
    </row>
    <row r="18" spans="1:4" x14ac:dyDescent="0.2">
      <c r="A18" s="97" t="s">
        <v>139</v>
      </c>
      <c r="B18" s="124"/>
      <c r="C18" s="124"/>
      <c r="D18" s="124"/>
    </row>
    <row r="19" spans="1:4" x14ac:dyDescent="0.2">
      <c r="A19" s="98" t="s">
        <v>78</v>
      </c>
      <c r="B19" s="124" t="e">
        <f>ROUNDUP('C завтраками| Bed and breakfast'!#REF!*0.85,)</f>
        <v>#REF!</v>
      </c>
      <c r="C19" s="124" t="e">
        <f>ROUNDUP('C завтраками| Bed and breakfast'!#REF!*0.85,)</f>
        <v>#REF!</v>
      </c>
      <c r="D19" s="124" t="e">
        <f>ROUNDUP('C завтраками| Bed and breakfast'!#REF!*0.85,)</f>
        <v>#REF!</v>
      </c>
    </row>
    <row r="20" spans="1:4" x14ac:dyDescent="0.2">
      <c r="A20" s="97" t="s">
        <v>138</v>
      </c>
      <c r="B20" s="124"/>
      <c r="C20" s="124"/>
      <c r="D20" s="124"/>
    </row>
    <row r="21" spans="1:4" x14ac:dyDescent="0.2">
      <c r="A21" s="98" t="s">
        <v>67</v>
      </c>
      <c r="B21" s="124" t="e">
        <f>ROUNDUP('C завтраками| Bed and breakfast'!#REF!*0.85,)</f>
        <v>#REF!</v>
      </c>
      <c r="C21" s="124" t="e">
        <f>ROUNDUP('C завтраками| Bed and breakfast'!#REF!*0.85,)</f>
        <v>#REF!</v>
      </c>
      <c r="D21" s="124" t="e">
        <f>ROUNDUP('C завтраками| Bed and breakfast'!#REF!*0.85,)</f>
        <v>#REF!</v>
      </c>
    </row>
    <row r="22" spans="1:4" x14ac:dyDescent="0.2">
      <c r="A22" s="158"/>
      <c r="B22" s="125"/>
      <c r="C22" s="125"/>
      <c r="D22" s="125"/>
    </row>
    <row r="23" spans="1:4" ht="10.35" customHeight="1" x14ac:dyDescent="0.2">
      <c r="A23" s="158"/>
      <c r="B23" s="125"/>
      <c r="C23" s="125"/>
      <c r="D23" s="125"/>
    </row>
    <row r="24" spans="1:4" ht="10.35" customHeight="1" x14ac:dyDescent="0.2">
      <c r="A24" s="107"/>
      <c r="B24" s="125"/>
      <c r="C24" s="125"/>
      <c r="D24" s="125"/>
    </row>
    <row r="25" spans="1:4" ht="25.5" customHeight="1" x14ac:dyDescent="0.2">
      <c r="A25" s="157" t="s">
        <v>163</v>
      </c>
      <c r="B25" s="189" t="e">
        <f t="shared" ref="B25:D25" si="0">B4</f>
        <v>#REF!</v>
      </c>
      <c r="C25" s="189" t="e">
        <f t="shared" si="0"/>
        <v>#REF!</v>
      </c>
      <c r="D25" s="189" t="e">
        <f t="shared" si="0"/>
        <v>#REF!</v>
      </c>
    </row>
    <row r="26" spans="1:4" s="34" customFormat="1" ht="24.6" customHeight="1" x14ac:dyDescent="0.2">
      <c r="A26" s="67" t="s">
        <v>124</v>
      </c>
      <c r="B26" s="195" t="e">
        <f t="shared" ref="B26:D26" si="1">B5</f>
        <v>#REF!</v>
      </c>
      <c r="C26" s="195" t="e">
        <f t="shared" si="1"/>
        <v>#REF!</v>
      </c>
      <c r="D26" s="195" t="e">
        <f t="shared" si="1"/>
        <v>#REF!</v>
      </c>
    </row>
    <row r="27" spans="1:4" x14ac:dyDescent="0.2">
      <c r="A27" s="97" t="s">
        <v>136</v>
      </c>
    </row>
    <row r="28" spans="1:4" x14ac:dyDescent="0.2">
      <c r="A28" s="98">
        <v>1</v>
      </c>
      <c r="B28" s="124" t="e">
        <f t="shared" ref="B28:D28" si="2">ROUNDUP(B7*0.87,)</f>
        <v>#REF!</v>
      </c>
      <c r="C28" s="124" t="e">
        <f t="shared" si="2"/>
        <v>#REF!</v>
      </c>
      <c r="D28" s="124" t="e">
        <f t="shared" si="2"/>
        <v>#REF!</v>
      </c>
    </row>
    <row r="29" spans="1:4" x14ac:dyDescent="0.2">
      <c r="A29" s="98">
        <v>2</v>
      </c>
      <c r="B29" s="124" t="e">
        <f t="shared" ref="B29:D29" si="3">ROUNDUP(B8*0.87,)</f>
        <v>#REF!</v>
      </c>
      <c r="C29" s="124" t="e">
        <f t="shared" si="3"/>
        <v>#REF!</v>
      </c>
      <c r="D29" s="124" t="e">
        <f t="shared" si="3"/>
        <v>#REF!</v>
      </c>
    </row>
    <row r="30" spans="1:4" x14ac:dyDescent="0.2">
      <c r="A30" s="106" t="s">
        <v>147</v>
      </c>
      <c r="B30" s="124"/>
      <c r="C30" s="124"/>
      <c r="D30" s="124"/>
    </row>
    <row r="31" spans="1:4" x14ac:dyDescent="0.2">
      <c r="A31" s="98">
        <v>1</v>
      </c>
      <c r="B31" s="124" t="e">
        <f t="shared" ref="B31:D31" si="4">ROUNDUP(B10*0.87,)</f>
        <v>#REF!</v>
      </c>
      <c r="C31" s="124" t="e">
        <f t="shared" si="4"/>
        <v>#REF!</v>
      </c>
      <c r="D31" s="124" t="e">
        <f t="shared" si="4"/>
        <v>#REF!</v>
      </c>
    </row>
    <row r="32" spans="1:4" x14ac:dyDescent="0.2">
      <c r="A32" s="98">
        <v>2</v>
      </c>
      <c r="B32" s="124" t="e">
        <f t="shared" ref="B32:D32" si="5">ROUNDUP(B11*0.87,)</f>
        <v>#REF!</v>
      </c>
      <c r="C32" s="124" t="e">
        <f t="shared" si="5"/>
        <v>#REF!</v>
      </c>
      <c r="D32" s="124" t="e">
        <f t="shared" si="5"/>
        <v>#REF!</v>
      </c>
    </row>
    <row r="33" spans="1:4" x14ac:dyDescent="0.2">
      <c r="A33" s="97" t="s">
        <v>135</v>
      </c>
      <c r="B33" s="124"/>
      <c r="C33" s="124"/>
      <c r="D33" s="124"/>
    </row>
    <row r="34" spans="1:4" x14ac:dyDescent="0.2">
      <c r="A34" s="99">
        <v>1</v>
      </c>
      <c r="B34" s="124" t="e">
        <f t="shared" ref="B34:D34" si="6">ROUNDUP(B13*0.87,)</f>
        <v>#REF!</v>
      </c>
      <c r="C34" s="124" t="e">
        <f t="shared" si="6"/>
        <v>#REF!</v>
      </c>
      <c r="D34" s="124" t="e">
        <f t="shared" si="6"/>
        <v>#REF!</v>
      </c>
    </row>
    <row r="35" spans="1:4" x14ac:dyDescent="0.2">
      <c r="A35" s="99">
        <v>2</v>
      </c>
      <c r="B35" s="124" t="e">
        <f t="shared" ref="B35:D35" si="7">ROUNDUP(B14*0.87,)</f>
        <v>#REF!</v>
      </c>
      <c r="C35" s="124" t="e">
        <f t="shared" si="7"/>
        <v>#REF!</v>
      </c>
      <c r="D35" s="124" t="e">
        <f t="shared" si="7"/>
        <v>#REF!</v>
      </c>
    </row>
    <row r="36" spans="1:4" x14ac:dyDescent="0.2">
      <c r="A36" s="97" t="s">
        <v>137</v>
      </c>
      <c r="B36" s="124"/>
      <c r="C36" s="124"/>
      <c r="D36" s="124"/>
    </row>
    <row r="37" spans="1:4" x14ac:dyDescent="0.2">
      <c r="A37" s="99">
        <v>1</v>
      </c>
      <c r="B37" s="124" t="e">
        <f t="shared" ref="B37:D37" si="8">ROUNDUP(B16*0.87,)</f>
        <v>#REF!</v>
      </c>
      <c r="C37" s="124" t="e">
        <f t="shared" si="8"/>
        <v>#REF!</v>
      </c>
      <c r="D37" s="124" t="e">
        <f t="shared" si="8"/>
        <v>#REF!</v>
      </c>
    </row>
    <row r="38" spans="1:4" x14ac:dyDescent="0.2">
      <c r="A38" s="99">
        <v>2</v>
      </c>
      <c r="B38" s="124" t="e">
        <f t="shared" ref="B38:D38" si="9">ROUNDUP(B17*0.87,)</f>
        <v>#REF!</v>
      </c>
      <c r="C38" s="124" t="e">
        <f t="shared" si="9"/>
        <v>#REF!</v>
      </c>
      <c r="D38" s="124" t="e">
        <f t="shared" si="9"/>
        <v>#REF!</v>
      </c>
    </row>
    <row r="39" spans="1:4" x14ac:dyDescent="0.2">
      <c r="A39" s="97" t="s">
        <v>139</v>
      </c>
      <c r="B39" s="124"/>
      <c r="C39" s="124"/>
      <c r="D39" s="124"/>
    </row>
    <row r="40" spans="1:4" x14ac:dyDescent="0.2">
      <c r="A40" s="98" t="s">
        <v>78</v>
      </c>
      <c r="B40" s="124" t="e">
        <f t="shared" ref="B40:D40" si="10">ROUNDUP(B19*0.87,)</f>
        <v>#REF!</v>
      </c>
      <c r="C40" s="124" t="e">
        <f t="shared" si="10"/>
        <v>#REF!</v>
      </c>
      <c r="D40" s="124" t="e">
        <f t="shared" si="10"/>
        <v>#REF!</v>
      </c>
    </row>
    <row r="41" spans="1:4" x14ac:dyDescent="0.2">
      <c r="A41" s="97" t="s">
        <v>138</v>
      </c>
      <c r="B41" s="124"/>
      <c r="C41" s="124"/>
      <c r="D41" s="124"/>
    </row>
    <row r="42" spans="1:4" x14ac:dyDescent="0.2">
      <c r="A42" s="98" t="s">
        <v>67</v>
      </c>
      <c r="B42" s="124" t="e">
        <f t="shared" ref="B42:D42" si="11">ROUNDUP(B21*0.87,)</f>
        <v>#REF!</v>
      </c>
      <c r="C42" s="124" t="e">
        <f t="shared" si="11"/>
        <v>#REF!</v>
      </c>
      <c r="D42" s="124" t="e">
        <f t="shared" si="11"/>
        <v>#REF!</v>
      </c>
    </row>
    <row r="43" spans="1:4" x14ac:dyDescent="0.2">
      <c r="A43" s="158"/>
    </row>
    <row r="44" spans="1:4" ht="10.35" customHeight="1" thickBot="1" x14ac:dyDescent="0.25">
      <c r="A44" s="82"/>
    </row>
    <row r="45" spans="1:4" ht="12.75" thickBot="1" x14ac:dyDescent="0.25">
      <c r="A45" s="160" t="s">
        <v>128</v>
      </c>
    </row>
    <row r="46" spans="1:4" x14ac:dyDescent="0.2">
      <c r="A46" s="234" t="s">
        <v>129</v>
      </c>
    </row>
    <row r="47" spans="1:4" x14ac:dyDescent="0.2">
      <c r="A47" s="234" t="s">
        <v>130</v>
      </c>
    </row>
    <row r="48" spans="1:4" ht="12" customHeight="1" x14ac:dyDescent="0.2">
      <c r="A48" s="108" t="s">
        <v>131</v>
      </c>
    </row>
    <row r="49" spans="1:1" x14ac:dyDescent="0.2">
      <c r="A49" s="234" t="s">
        <v>247</v>
      </c>
    </row>
    <row r="50" spans="1:1" ht="11.45" customHeight="1" x14ac:dyDescent="0.2">
      <c r="A50" s="82"/>
    </row>
    <row r="51" spans="1:1" x14ac:dyDescent="0.2">
      <c r="A51" s="172" t="s">
        <v>143</v>
      </c>
    </row>
    <row r="52" spans="1:1" x14ac:dyDescent="0.2">
      <c r="A52" s="199" t="s">
        <v>243</v>
      </c>
    </row>
    <row r="53" spans="1:1" ht="12.75" thickBot="1" x14ac:dyDescent="0.25">
      <c r="A53" s="20"/>
    </row>
    <row r="54" spans="1:1" ht="12.75" thickBot="1" x14ac:dyDescent="0.25">
      <c r="A54" s="162" t="s">
        <v>133</v>
      </c>
    </row>
    <row r="55" spans="1:1" ht="48" x14ac:dyDescent="0.2">
      <c r="A55" s="135" t="s">
        <v>165</v>
      </c>
    </row>
    <row r="56" spans="1:1" ht="12.75" thickBot="1" x14ac:dyDescent="0.25"/>
    <row r="57" spans="1:1" ht="12.75" thickBot="1" x14ac:dyDescent="0.25">
      <c r="A57" s="160" t="s">
        <v>313</v>
      </c>
    </row>
    <row r="58" spans="1:1" x14ac:dyDescent="0.2">
      <c r="A58" s="253" t="s">
        <v>314</v>
      </c>
    </row>
  </sheetData>
  <pageMargins left="0.7" right="0.7" top="0.75" bottom="0.75" header="0.3" footer="0.3"/>
  <pageSetup paperSize="9"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zoomScaleNormal="100" workbookViewId="0">
      <pane xSplit="1" topLeftCell="B1" activePane="topRight" state="frozen"/>
      <selection pane="topRight" activeCell="B1" sqref="B1:E1048576"/>
    </sheetView>
  </sheetViews>
  <sheetFormatPr defaultColWidth="9" defaultRowHeight="12" x14ac:dyDescent="0.2"/>
  <cols>
    <col min="1" max="1" width="80.5703125" style="65" customWidth="1"/>
    <col min="2" max="16384" width="9" style="65"/>
  </cols>
  <sheetData>
    <row r="1" spans="1:4" ht="11.45" customHeight="1" x14ac:dyDescent="0.2">
      <c r="A1" s="94" t="s">
        <v>134</v>
      </c>
    </row>
    <row r="2" spans="1:4" ht="11.45" customHeight="1" x14ac:dyDescent="0.2">
      <c r="A2" s="218" t="s">
        <v>189</v>
      </c>
    </row>
    <row r="3" spans="1:4" ht="11.45" customHeight="1" x14ac:dyDescent="0.2">
      <c r="A3" s="218"/>
    </row>
    <row r="4" spans="1:4" ht="11.45" customHeight="1" x14ac:dyDescent="0.2">
      <c r="A4" s="218" t="s">
        <v>125</v>
      </c>
      <c r="B4" s="167" t="e">
        <f>'C завтраками| Bed and breakfast'!#REF!</f>
        <v>#REF!</v>
      </c>
      <c r="C4" s="167" t="e">
        <f>'C завтраками| Bed and breakfast'!#REF!</f>
        <v>#REF!</v>
      </c>
      <c r="D4" s="167" t="e">
        <f>'C завтраками| Bed and breakfast'!#REF!</f>
        <v>#REF!</v>
      </c>
    </row>
    <row r="5" spans="1:4" s="34" customFormat="1" ht="21.6" customHeight="1" x14ac:dyDescent="0.2">
      <c r="A5" s="67" t="s">
        <v>124</v>
      </c>
      <c r="B5" s="167" t="e">
        <f>'C завтраками| Bed and breakfast'!#REF!</f>
        <v>#REF!</v>
      </c>
      <c r="C5" s="167" t="e">
        <f>'C завтраками| Bed and breakfast'!#REF!</f>
        <v>#REF!</v>
      </c>
      <c r="D5" s="167" t="e">
        <f>'C завтраками| Bed and breakfast'!#REF!</f>
        <v>#REF!</v>
      </c>
    </row>
    <row r="6" spans="1:4" x14ac:dyDescent="0.2">
      <c r="A6" s="74" t="s">
        <v>148</v>
      </c>
    </row>
    <row r="7" spans="1:4" x14ac:dyDescent="0.2">
      <c r="A7" s="75">
        <v>1</v>
      </c>
      <c r="B7" s="124" t="e">
        <f>ROUNDUP('C завтраками| Bed and breakfast'!#REF!*0.85,)</f>
        <v>#REF!</v>
      </c>
      <c r="C7" s="124" t="e">
        <f>ROUNDUP('C завтраками| Bed and breakfast'!#REF!*0.85,)</f>
        <v>#REF!</v>
      </c>
      <c r="D7" s="124" t="e">
        <f>ROUNDUP('C завтраками| Bed and breakfast'!#REF!*0.85,)</f>
        <v>#REF!</v>
      </c>
    </row>
    <row r="8" spans="1:4" x14ac:dyDescent="0.2">
      <c r="A8" s="75">
        <v>2</v>
      </c>
      <c r="B8" s="124" t="e">
        <f>ROUNDUP('C завтраками| Bed and breakfast'!#REF!*0.85,)</f>
        <v>#REF!</v>
      </c>
      <c r="C8" s="124" t="e">
        <f>ROUNDUP('C завтраками| Bed and breakfast'!#REF!*0.85,)</f>
        <v>#REF!</v>
      </c>
      <c r="D8" s="124" t="e">
        <f>ROUNDUP('C завтраками| Bed and breakfast'!#REF!*0.85,)</f>
        <v>#REF!</v>
      </c>
    </row>
    <row r="9" spans="1:4" x14ac:dyDescent="0.2">
      <c r="A9" s="74" t="s">
        <v>149</v>
      </c>
      <c r="B9" s="124"/>
      <c r="C9" s="124"/>
      <c r="D9" s="124"/>
    </row>
    <row r="10" spans="1:4" x14ac:dyDescent="0.2">
      <c r="A10" s="75">
        <v>1</v>
      </c>
      <c r="B10" s="124" t="e">
        <f>ROUNDUP('C завтраками| Bed and breakfast'!#REF!*0.85,)</f>
        <v>#REF!</v>
      </c>
      <c r="C10" s="124" t="e">
        <f>ROUNDUP('C завтраками| Bed and breakfast'!#REF!*0.85,)</f>
        <v>#REF!</v>
      </c>
      <c r="D10" s="124" t="e">
        <f>ROUNDUP('C завтраками| Bed and breakfast'!#REF!*0.85,)</f>
        <v>#REF!</v>
      </c>
    </row>
    <row r="11" spans="1:4" x14ac:dyDescent="0.2">
      <c r="A11" s="75">
        <v>2</v>
      </c>
      <c r="B11" s="124" t="e">
        <f>ROUNDUP('C завтраками| Bed and breakfast'!#REF!*0.85,)</f>
        <v>#REF!</v>
      </c>
      <c r="C11" s="124" t="e">
        <f>ROUNDUP('C завтраками| Bed and breakfast'!#REF!*0.85,)</f>
        <v>#REF!</v>
      </c>
      <c r="D11" s="124" t="e">
        <f>ROUNDUP('C завтраками| Bed and breakfast'!#REF!*0.85,)</f>
        <v>#REF!</v>
      </c>
    </row>
    <row r="12" spans="1:4" x14ac:dyDescent="0.2">
      <c r="A12" s="97" t="s">
        <v>135</v>
      </c>
      <c r="B12" s="124"/>
      <c r="C12" s="124"/>
      <c r="D12" s="124"/>
    </row>
    <row r="13" spans="1:4" x14ac:dyDescent="0.2">
      <c r="A13" s="98">
        <v>1</v>
      </c>
      <c r="B13" s="124" t="e">
        <f>ROUNDUP('C завтраками| Bed and breakfast'!#REF!*0.85,)</f>
        <v>#REF!</v>
      </c>
      <c r="C13" s="124" t="e">
        <f>ROUNDUP('C завтраками| Bed and breakfast'!#REF!*0.85,)</f>
        <v>#REF!</v>
      </c>
      <c r="D13" s="124" t="e">
        <f>ROUNDUP('C завтраками| Bed and breakfast'!#REF!*0.85,)</f>
        <v>#REF!</v>
      </c>
    </row>
    <row r="14" spans="1:4" x14ac:dyDescent="0.2">
      <c r="A14" s="98">
        <v>2</v>
      </c>
      <c r="B14" s="124" t="e">
        <f>ROUNDUP('C завтраками| Bed and breakfast'!#REF!*0.85,)</f>
        <v>#REF!</v>
      </c>
      <c r="C14" s="124" t="e">
        <f>ROUNDUP('C завтраками| Bed and breakfast'!#REF!*0.85,)</f>
        <v>#REF!</v>
      </c>
      <c r="D14" s="124" t="e">
        <f>ROUNDUP('C завтраками| Bed and breakfast'!#REF!*0.85,)</f>
        <v>#REF!</v>
      </c>
    </row>
    <row r="15" spans="1:4" x14ac:dyDescent="0.2">
      <c r="A15" s="97" t="s">
        <v>137</v>
      </c>
      <c r="B15" s="124"/>
      <c r="C15" s="124"/>
      <c r="D15" s="124"/>
    </row>
    <row r="16" spans="1:4" x14ac:dyDescent="0.2">
      <c r="A16" s="98">
        <v>1</v>
      </c>
      <c r="B16" s="124" t="e">
        <f>ROUNDUP('C завтраками| Bed and breakfast'!#REF!*0.85,)</f>
        <v>#REF!</v>
      </c>
      <c r="C16" s="124" t="e">
        <f>ROUNDUP('C завтраками| Bed and breakfast'!#REF!*0.85,)</f>
        <v>#REF!</v>
      </c>
      <c r="D16" s="124" t="e">
        <f>ROUNDUP('C завтраками| Bed and breakfast'!#REF!*0.85,)</f>
        <v>#REF!</v>
      </c>
    </row>
    <row r="17" spans="1:4" x14ac:dyDescent="0.2">
      <c r="A17" s="98">
        <v>2</v>
      </c>
      <c r="B17" s="124" t="e">
        <f>ROUNDUP('C завтраками| Bed and breakfast'!#REF!*0.85,)</f>
        <v>#REF!</v>
      </c>
      <c r="C17" s="124" t="e">
        <f>ROUNDUP('C завтраками| Bed and breakfast'!#REF!*0.85,)</f>
        <v>#REF!</v>
      </c>
      <c r="D17" s="124" t="e">
        <f>ROUNDUP('C завтраками| Bed and breakfast'!#REF!*0.85,)</f>
        <v>#REF!</v>
      </c>
    </row>
    <row r="18" spans="1:4" x14ac:dyDescent="0.2">
      <c r="A18" s="97" t="s">
        <v>139</v>
      </c>
      <c r="B18" s="124"/>
      <c r="C18" s="124"/>
      <c r="D18" s="124"/>
    </row>
    <row r="19" spans="1:4" x14ac:dyDescent="0.2">
      <c r="A19" s="98" t="s">
        <v>78</v>
      </c>
      <c r="B19" s="124" t="e">
        <f>ROUNDUP('C завтраками| Bed and breakfast'!#REF!*0.85,)</f>
        <v>#REF!</v>
      </c>
      <c r="C19" s="124" t="e">
        <f>ROUNDUP('C завтраками| Bed and breakfast'!#REF!*0.85,)</f>
        <v>#REF!</v>
      </c>
      <c r="D19" s="124" t="e">
        <f>ROUNDUP('C завтраками| Bed and breakfast'!#REF!*0.85,)</f>
        <v>#REF!</v>
      </c>
    </row>
    <row r="20" spans="1:4" x14ac:dyDescent="0.2">
      <c r="A20" s="97" t="s">
        <v>138</v>
      </c>
      <c r="B20" s="124"/>
      <c r="C20" s="124"/>
      <c r="D20" s="124"/>
    </row>
    <row r="21" spans="1:4" x14ac:dyDescent="0.2">
      <c r="A21" s="98" t="s">
        <v>67</v>
      </c>
      <c r="B21" s="124" t="e">
        <f>ROUNDUP('C завтраками| Bed and breakfast'!#REF!*0.85,)</f>
        <v>#REF!</v>
      </c>
      <c r="C21" s="124" t="e">
        <f>ROUNDUP('C завтраками| Bed and breakfast'!#REF!*0.85,)</f>
        <v>#REF!</v>
      </c>
      <c r="D21" s="124" t="e">
        <f>ROUNDUP('C завтраками| Bed and breakfast'!#REF!*0.85,)</f>
        <v>#REF!</v>
      </c>
    </row>
    <row r="22" spans="1:4" ht="10.35" customHeight="1" thickBot="1" x14ac:dyDescent="0.25">
      <c r="A22" s="82"/>
    </row>
    <row r="23" spans="1:4" ht="12.75" thickBot="1" x14ac:dyDescent="0.25">
      <c r="A23" s="160" t="s">
        <v>128</v>
      </c>
    </row>
    <row r="24" spans="1:4" x14ac:dyDescent="0.2">
      <c r="A24" s="234" t="s">
        <v>129</v>
      </c>
    </row>
    <row r="25" spans="1:4" x14ac:dyDescent="0.2">
      <c r="A25" s="234" t="s">
        <v>130</v>
      </c>
    </row>
    <row r="26" spans="1:4" ht="12" customHeight="1" x14ac:dyDescent="0.2">
      <c r="A26" s="108" t="s">
        <v>131</v>
      </c>
    </row>
    <row r="27" spans="1:4" x14ac:dyDescent="0.2">
      <c r="A27" s="234" t="s">
        <v>247</v>
      </c>
    </row>
    <row r="28" spans="1:4" ht="11.45" customHeight="1" x14ac:dyDescent="0.2">
      <c r="A28" s="82"/>
    </row>
    <row r="29" spans="1:4" x14ac:dyDescent="0.2">
      <c r="A29" s="172" t="s">
        <v>143</v>
      </c>
    </row>
    <row r="30" spans="1:4" x14ac:dyDescent="0.2">
      <c r="A30" s="199" t="s">
        <v>243</v>
      </c>
    </row>
    <row r="31" spans="1:4" ht="12.75" thickBot="1" x14ac:dyDescent="0.25">
      <c r="A31" s="20"/>
    </row>
    <row r="32" spans="1:4" ht="12.75" thickBot="1" x14ac:dyDescent="0.25">
      <c r="A32" s="162" t="s">
        <v>133</v>
      </c>
    </row>
    <row r="33" spans="1:1" ht="48" x14ac:dyDescent="0.2">
      <c r="A33" s="135" t="s">
        <v>165</v>
      </c>
    </row>
    <row r="34" spans="1:1" ht="12.75" thickBot="1" x14ac:dyDescent="0.25"/>
    <row r="35" spans="1:1" ht="12.75" thickBot="1" x14ac:dyDescent="0.25">
      <c r="A35" s="160" t="s">
        <v>313</v>
      </c>
    </row>
    <row r="36" spans="1:1" x14ac:dyDescent="0.2">
      <c r="A36" s="253" t="s">
        <v>314</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78"/>
  <sheetViews>
    <sheetView zoomScaleNormal="100" workbookViewId="0"/>
  </sheetViews>
  <sheetFormatPr defaultColWidth="9" defaultRowHeight="12.75" x14ac:dyDescent="0.2"/>
  <cols>
    <col min="1" max="1" width="31.5703125" style="1" customWidth="1"/>
    <col min="2" max="2" width="27.140625" style="1" customWidth="1"/>
    <col min="3" max="3" width="10.5703125" style="1" bestFit="1" customWidth="1"/>
    <col min="4" max="4" width="11.5703125" style="1" customWidth="1"/>
    <col min="5" max="16384" width="9" style="1"/>
  </cols>
  <sheetData>
    <row r="1" spans="1:4" x14ac:dyDescent="0.2">
      <c r="A1" s="20" t="s">
        <v>15</v>
      </c>
      <c r="B1" s="8"/>
      <c r="C1" s="8"/>
      <c r="D1" s="8"/>
    </row>
    <row r="2" spans="1:4" x14ac:dyDescent="0.2">
      <c r="A2" s="3" t="s">
        <v>16</v>
      </c>
      <c r="B2" s="23" t="s">
        <v>41</v>
      </c>
      <c r="C2" s="5"/>
      <c r="D2" s="5"/>
    </row>
    <row r="3" spans="1:4" x14ac:dyDescent="0.2">
      <c r="A3" s="12" t="s">
        <v>17</v>
      </c>
      <c r="B3" s="3"/>
      <c r="C3" s="4"/>
      <c r="D3" s="4"/>
    </row>
    <row r="4" spans="1:4" x14ac:dyDescent="0.2">
      <c r="A4" s="3">
        <v>1</v>
      </c>
      <c r="B4" s="24">
        <v>4800</v>
      </c>
      <c r="C4" s="4"/>
      <c r="D4" s="4"/>
    </row>
    <row r="5" spans="1:4" x14ac:dyDescent="0.2">
      <c r="A5" s="3" t="s">
        <v>48</v>
      </c>
      <c r="B5" s="24">
        <v>4800</v>
      </c>
      <c r="C5" s="4"/>
      <c r="D5" s="4"/>
    </row>
    <row r="6" spans="1:4" x14ac:dyDescent="0.2">
      <c r="A6" s="3" t="s">
        <v>49</v>
      </c>
      <c r="B6" s="24">
        <v>5400</v>
      </c>
      <c r="C6" s="4"/>
      <c r="D6" s="4"/>
    </row>
    <row r="7" spans="1:4" x14ac:dyDescent="0.2">
      <c r="A7" s="3" t="s">
        <v>50</v>
      </c>
      <c r="B7" s="24">
        <v>5400</v>
      </c>
      <c r="C7" s="4"/>
      <c r="D7" s="4"/>
    </row>
    <row r="8" spans="1:4" x14ac:dyDescent="0.2">
      <c r="A8" s="3" t="s">
        <v>56</v>
      </c>
      <c r="B8" s="24">
        <v>6800</v>
      </c>
      <c r="C8" s="4"/>
      <c r="D8" s="4"/>
    </row>
    <row r="9" spans="1:4" x14ac:dyDescent="0.2">
      <c r="A9" s="3">
        <v>2</v>
      </c>
      <c r="B9" s="24">
        <v>5800</v>
      </c>
      <c r="C9" s="4"/>
      <c r="D9" s="4"/>
    </row>
    <row r="10" spans="1:4" x14ac:dyDescent="0.2">
      <c r="A10" s="3" t="s">
        <v>54</v>
      </c>
      <c r="B10" s="24">
        <v>5800</v>
      </c>
      <c r="C10" s="4"/>
      <c r="D10" s="4"/>
    </row>
    <row r="11" spans="1:4" x14ac:dyDescent="0.2">
      <c r="A11" s="3" t="s">
        <v>51</v>
      </c>
      <c r="B11" s="24">
        <v>5800</v>
      </c>
      <c r="C11" s="4"/>
      <c r="D11" s="4"/>
    </row>
    <row r="12" spans="1:4" x14ac:dyDescent="0.2">
      <c r="A12" s="3" t="s">
        <v>57</v>
      </c>
      <c r="B12" s="24">
        <v>7200</v>
      </c>
      <c r="C12" s="4"/>
      <c r="D12" s="4"/>
    </row>
    <row r="13" spans="1:4" x14ac:dyDescent="0.2">
      <c r="A13" s="3" t="s">
        <v>52</v>
      </c>
      <c r="B13" s="24">
        <v>7200</v>
      </c>
      <c r="C13" s="4"/>
      <c r="D13" s="4"/>
    </row>
    <row r="14" spans="1:4" x14ac:dyDescent="0.2">
      <c r="A14" s="3">
        <v>3</v>
      </c>
      <c r="B14" s="24">
        <v>7800</v>
      </c>
      <c r="C14" s="4"/>
      <c r="D14" s="4"/>
    </row>
    <row r="15" spans="1:4" x14ac:dyDescent="0.2">
      <c r="C15" s="4"/>
      <c r="D15" s="4"/>
    </row>
    <row r="16" spans="1:4" x14ac:dyDescent="0.2">
      <c r="C16" s="4"/>
      <c r="D16" s="4"/>
    </row>
    <row r="17" spans="1:4" x14ac:dyDescent="0.2">
      <c r="A17" s="20" t="s">
        <v>15</v>
      </c>
      <c r="B17" s="2"/>
      <c r="C17" s="4"/>
      <c r="D17" s="4"/>
    </row>
    <row r="18" spans="1:4" x14ac:dyDescent="0.2">
      <c r="A18" s="3" t="s">
        <v>16</v>
      </c>
      <c r="B18" s="23" t="s">
        <v>41</v>
      </c>
      <c r="C18" s="4"/>
      <c r="D18" s="4"/>
    </row>
    <row r="19" spans="1:4" x14ac:dyDescent="0.2">
      <c r="A19" s="12" t="s">
        <v>18</v>
      </c>
      <c r="B19" s="3"/>
      <c r="C19" s="4"/>
      <c r="D19" s="4"/>
    </row>
    <row r="20" spans="1:4" x14ac:dyDescent="0.2">
      <c r="A20" s="3">
        <v>1</v>
      </c>
      <c r="B20" s="24">
        <v>4800</v>
      </c>
      <c r="C20" s="4"/>
      <c r="D20" s="4"/>
    </row>
    <row r="21" spans="1:4" x14ac:dyDescent="0.2">
      <c r="A21" s="3" t="s">
        <v>48</v>
      </c>
      <c r="B21" s="24">
        <v>4800</v>
      </c>
      <c r="C21" s="4"/>
      <c r="D21" s="4"/>
    </row>
    <row r="22" spans="1:4" x14ac:dyDescent="0.2">
      <c r="A22" s="3" t="s">
        <v>49</v>
      </c>
      <c r="B22" s="24">
        <v>5400</v>
      </c>
      <c r="C22" s="4"/>
      <c r="D22" s="4"/>
    </row>
    <row r="23" spans="1:4" x14ac:dyDescent="0.2">
      <c r="A23" s="3" t="s">
        <v>50</v>
      </c>
      <c r="B23" s="24">
        <v>5400</v>
      </c>
      <c r="C23" s="4"/>
      <c r="D23" s="4"/>
    </row>
    <row r="24" spans="1:4" x14ac:dyDescent="0.2">
      <c r="A24" s="3" t="s">
        <v>56</v>
      </c>
      <c r="B24" s="24">
        <v>6800</v>
      </c>
      <c r="C24" s="4"/>
      <c r="D24" s="4"/>
    </row>
    <row r="25" spans="1:4" x14ac:dyDescent="0.2">
      <c r="A25" s="3">
        <v>2</v>
      </c>
      <c r="B25" s="24">
        <v>5800</v>
      </c>
      <c r="C25" s="4"/>
      <c r="D25" s="4"/>
    </row>
    <row r="26" spans="1:4" x14ac:dyDescent="0.2">
      <c r="A26" s="3" t="s">
        <v>54</v>
      </c>
      <c r="B26" s="24">
        <v>5800</v>
      </c>
      <c r="C26" s="4"/>
      <c r="D26" s="4"/>
    </row>
    <row r="27" spans="1:4" x14ac:dyDescent="0.2">
      <c r="A27" s="3" t="s">
        <v>51</v>
      </c>
      <c r="B27" s="24">
        <v>5800</v>
      </c>
      <c r="C27" s="4"/>
      <c r="D27" s="4"/>
    </row>
    <row r="28" spans="1:4" x14ac:dyDescent="0.2">
      <c r="A28" s="3" t="s">
        <v>57</v>
      </c>
      <c r="B28" s="24">
        <v>7200</v>
      </c>
      <c r="C28" s="4"/>
      <c r="D28" s="4"/>
    </row>
    <row r="29" spans="1:4" x14ac:dyDescent="0.2">
      <c r="A29" s="3" t="s">
        <v>52</v>
      </c>
      <c r="B29" s="24">
        <v>7200</v>
      </c>
      <c r="C29" s="4"/>
      <c r="D29" s="4"/>
    </row>
    <row r="30" spans="1:4" x14ac:dyDescent="0.2">
      <c r="A30" s="3">
        <v>3</v>
      </c>
      <c r="B30" s="24">
        <v>7800</v>
      </c>
      <c r="C30" s="4"/>
      <c r="D30" s="4"/>
    </row>
    <row r="31" spans="1:4" ht="15" customHeight="1" x14ac:dyDescent="0.2">
      <c r="A31" s="20"/>
      <c r="C31" s="5"/>
      <c r="D31" s="5"/>
    </row>
    <row r="32" spans="1:4" x14ac:dyDescent="0.2">
      <c r="A32" s="20"/>
      <c r="C32" s="4"/>
      <c r="D32" s="4"/>
    </row>
    <row r="33" spans="1:4" x14ac:dyDescent="0.2">
      <c r="A33" s="20" t="s">
        <v>15</v>
      </c>
      <c r="B33" s="2"/>
      <c r="C33" s="4"/>
      <c r="D33" s="4"/>
    </row>
    <row r="34" spans="1:4" x14ac:dyDescent="0.2">
      <c r="A34" s="3" t="s">
        <v>16</v>
      </c>
      <c r="B34" s="23" t="s">
        <v>41</v>
      </c>
      <c r="C34" s="4"/>
      <c r="D34" s="4"/>
    </row>
    <row r="35" spans="1:4" x14ac:dyDescent="0.2">
      <c r="A35" s="12" t="s">
        <v>19</v>
      </c>
      <c r="B35" s="3"/>
      <c r="C35" s="4"/>
      <c r="D35" s="4"/>
    </row>
    <row r="36" spans="1:4" x14ac:dyDescent="0.2">
      <c r="A36" s="3">
        <v>1</v>
      </c>
      <c r="B36" s="24">
        <v>5500</v>
      </c>
      <c r="C36" s="4"/>
      <c r="D36" s="4"/>
    </row>
    <row r="37" spans="1:4" x14ac:dyDescent="0.2">
      <c r="A37" s="3" t="s">
        <v>48</v>
      </c>
      <c r="B37" s="24">
        <v>5500</v>
      </c>
      <c r="C37" s="4"/>
      <c r="D37" s="4"/>
    </row>
    <row r="38" spans="1:4" x14ac:dyDescent="0.2">
      <c r="A38" s="3" t="s">
        <v>49</v>
      </c>
      <c r="B38" s="24">
        <v>6100</v>
      </c>
      <c r="C38" s="4"/>
      <c r="D38" s="4"/>
    </row>
    <row r="39" spans="1:4" x14ac:dyDescent="0.2">
      <c r="A39" s="3" t="s">
        <v>50</v>
      </c>
      <c r="B39" s="24">
        <v>6100</v>
      </c>
      <c r="C39" s="4"/>
      <c r="D39" s="4"/>
    </row>
    <row r="40" spans="1:4" x14ac:dyDescent="0.2">
      <c r="A40" s="3" t="s">
        <v>56</v>
      </c>
      <c r="B40" s="24">
        <v>7500</v>
      </c>
      <c r="C40" s="4"/>
      <c r="D40" s="4"/>
    </row>
    <row r="41" spans="1:4" x14ac:dyDescent="0.2">
      <c r="A41" s="3">
        <v>2</v>
      </c>
      <c r="B41" s="24">
        <v>6500</v>
      </c>
      <c r="C41" s="4"/>
      <c r="D41" s="4"/>
    </row>
    <row r="42" spans="1:4" x14ac:dyDescent="0.2">
      <c r="A42" s="3" t="s">
        <v>54</v>
      </c>
      <c r="B42" s="24">
        <v>6500</v>
      </c>
      <c r="C42" s="4"/>
      <c r="D42" s="4"/>
    </row>
    <row r="43" spans="1:4" x14ac:dyDescent="0.2">
      <c r="A43" s="3" t="s">
        <v>51</v>
      </c>
      <c r="B43" s="24">
        <v>6500</v>
      </c>
      <c r="C43" s="4"/>
      <c r="D43" s="4"/>
    </row>
    <row r="44" spans="1:4" x14ac:dyDescent="0.2">
      <c r="A44" s="3" t="s">
        <v>57</v>
      </c>
      <c r="B44" s="24">
        <v>7900</v>
      </c>
      <c r="C44" s="4"/>
      <c r="D44" s="4"/>
    </row>
    <row r="45" spans="1:4" x14ac:dyDescent="0.2">
      <c r="A45" s="3" t="s">
        <v>52</v>
      </c>
      <c r="B45" s="24">
        <v>7900</v>
      </c>
      <c r="C45" s="4"/>
      <c r="D45" s="4"/>
    </row>
    <row r="46" spans="1:4" x14ac:dyDescent="0.2">
      <c r="A46" s="3">
        <v>3</v>
      </c>
      <c r="B46" s="3">
        <v>8500</v>
      </c>
    </row>
    <row r="47" spans="1:4" x14ac:dyDescent="0.2">
      <c r="A47" s="4"/>
      <c r="B47" s="4"/>
    </row>
    <row r="49" spans="1:4" x14ac:dyDescent="0.2">
      <c r="A49" s="20" t="s">
        <v>15</v>
      </c>
      <c r="B49" s="2"/>
      <c r="C49" s="4"/>
      <c r="D49" s="4"/>
    </row>
    <row r="50" spans="1:4" x14ac:dyDescent="0.2">
      <c r="A50" s="3" t="s">
        <v>16</v>
      </c>
      <c r="B50" s="23" t="s">
        <v>41</v>
      </c>
      <c r="C50" s="4"/>
      <c r="D50" s="4"/>
    </row>
    <row r="51" spans="1:4" x14ac:dyDescent="0.2">
      <c r="A51" s="12" t="s">
        <v>20</v>
      </c>
      <c r="B51" s="3"/>
      <c r="C51" s="4"/>
      <c r="D51" s="4"/>
    </row>
    <row r="52" spans="1:4" x14ac:dyDescent="0.2">
      <c r="A52" s="3">
        <v>1</v>
      </c>
      <c r="B52" s="24">
        <v>5500</v>
      </c>
      <c r="C52" s="4"/>
      <c r="D52" s="4"/>
    </row>
    <row r="53" spans="1:4" x14ac:dyDescent="0.2">
      <c r="A53" s="3" t="s">
        <v>48</v>
      </c>
      <c r="B53" s="24">
        <v>5500</v>
      </c>
      <c r="C53" s="4"/>
      <c r="D53" s="4"/>
    </row>
    <row r="54" spans="1:4" x14ac:dyDescent="0.2">
      <c r="A54" s="3" t="s">
        <v>49</v>
      </c>
      <c r="B54" s="24">
        <v>6100</v>
      </c>
      <c r="C54" s="4"/>
      <c r="D54" s="4"/>
    </row>
    <row r="55" spans="1:4" x14ac:dyDescent="0.2">
      <c r="A55" s="3" t="s">
        <v>50</v>
      </c>
      <c r="B55" s="24">
        <v>6100</v>
      </c>
      <c r="C55" s="4"/>
      <c r="D55" s="4"/>
    </row>
    <row r="56" spans="1:4" x14ac:dyDescent="0.2">
      <c r="A56" s="3" t="s">
        <v>56</v>
      </c>
      <c r="B56" s="24">
        <v>7500</v>
      </c>
      <c r="C56" s="4"/>
      <c r="D56" s="4"/>
    </row>
    <row r="57" spans="1:4" x14ac:dyDescent="0.2">
      <c r="A57" s="3">
        <v>2</v>
      </c>
      <c r="B57" s="24">
        <v>6500</v>
      </c>
      <c r="C57" s="4"/>
      <c r="D57" s="4"/>
    </row>
    <row r="58" spans="1:4" x14ac:dyDescent="0.2">
      <c r="A58" s="3" t="s">
        <v>54</v>
      </c>
      <c r="B58" s="24">
        <v>6500</v>
      </c>
      <c r="C58" s="4"/>
      <c r="D58" s="4"/>
    </row>
    <row r="59" spans="1:4" x14ac:dyDescent="0.2">
      <c r="A59" s="3" t="s">
        <v>51</v>
      </c>
      <c r="B59" s="24">
        <v>6500</v>
      </c>
      <c r="C59" s="4"/>
      <c r="D59" s="4"/>
    </row>
    <row r="60" spans="1:4" x14ac:dyDescent="0.2">
      <c r="A60" s="3" t="s">
        <v>57</v>
      </c>
      <c r="B60" s="24">
        <v>7900</v>
      </c>
      <c r="C60" s="4"/>
      <c r="D60" s="4"/>
    </row>
    <row r="61" spans="1:4" x14ac:dyDescent="0.2">
      <c r="A61" s="3" t="s">
        <v>52</v>
      </c>
      <c r="B61" s="24">
        <v>7900</v>
      </c>
      <c r="C61" s="4"/>
      <c r="D61" s="4"/>
    </row>
    <row r="62" spans="1:4" x14ac:dyDescent="0.2">
      <c r="A62" s="3">
        <v>3</v>
      </c>
      <c r="B62" s="3">
        <v>8500</v>
      </c>
      <c r="C62" s="4"/>
      <c r="D62" s="4"/>
    </row>
    <row r="65" spans="1:4" x14ac:dyDescent="0.2">
      <c r="A65" s="20" t="s">
        <v>15</v>
      </c>
      <c r="B65" s="2"/>
      <c r="C65" s="4"/>
      <c r="D65" s="4"/>
    </row>
    <row r="66" spans="1:4" x14ac:dyDescent="0.2">
      <c r="A66" s="3" t="s">
        <v>16</v>
      </c>
      <c r="B66" s="23" t="s">
        <v>41</v>
      </c>
      <c r="C66" s="4"/>
      <c r="D66" s="4"/>
    </row>
    <row r="67" spans="1:4" x14ac:dyDescent="0.2">
      <c r="A67" s="12" t="s">
        <v>21</v>
      </c>
      <c r="B67" s="3"/>
      <c r="C67" s="4"/>
      <c r="D67" s="4"/>
    </row>
    <row r="68" spans="1:4" x14ac:dyDescent="0.2">
      <c r="A68" s="3">
        <v>1</v>
      </c>
      <c r="B68" s="24">
        <v>8300</v>
      </c>
      <c r="C68" s="4"/>
      <c r="D68" s="4"/>
    </row>
    <row r="69" spans="1:4" x14ac:dyDescent="0.2">
      <c r="A69" s="3" t="s">
        <v>48</v>
      </c>
      <c r="B69" s="24">
        <v>8300</v>
      </c>
      <c r="C69" s="4"/>
      <c r="D69" s="4"/>
    </row>
    <row r="70" spans="1:4" x14ac:dyDescent="0.2">
      <c r="A70" s="3" t="s">
        <v>49</v>
      </c>
      <c r="B70" s="24">
        <v>8900</v>
      </c>
      <c r="C70" s="4"/>
      <c r="D70" s="4"/>
    </row>
    <row r="71" spans="1:4" x14ac:dyDescent="0.2">
      <c r="A71" s="3" t="s">
        <v>50</v>
      </c>
      <c r="B71" s="24">
        <v>8900</v>
      </c>
      <c r="C71" s="4"/>
      <c r="D71" s="4"/>
    </row>
    <row r="72" spans="1:4" x14ac:dyDescent="0.2">
      <c r="A72" s="3" t="s">
        <v>56</v>
      </c>
      <c r="B72" s="24">
        <v>10300</v>
      </c>
      <c r="C72" s="4"/>
      <c r="D72" s="4"/>
    </row>
    <row r="73" spans="1:4" x14ac:dyDescent="0.2">
      <c r="A73" s="3">
        <v>2</v>
      </c>
      <c r="B73" s="24">
        <v>9300</v>
      </c>
      <c r="C73" s="4"/>
      <c r="D73" s="4"/>
    </row>
    <row r="74" spans="1:4" x14ac:dyDescent="0.2">
      <c r="A74" s="3" t="s">
        <v>54</v>
      </c>
      <c r="B74" s="24">
        <v>9300</v>
      </c>
      <c r="C74" s="4"/>
      <c r="D74" s="4"/>
    </row>
    <row r="75" spans="1:4" x14ac:dyDescent="0.2">
      <c r="A75" s="3" t="s">
        <v>51</v>
      </c>
      <c r="B75" s="24">
        <v>9300</v>
      </c>
      <c r="C75" s="4"/>
      <c r="D75" s="4"/>
    </row>
    <row r="76" spans="1:4" x14ac:dyDescent="0.2">
      <c r="A76" s="3" t="s">
        <v>57</v>
      </c>
      <c r="B76" s="24">
        <v>10700</v>
      </c>
      <c r="C76" s="4"/>
      <c r="D76" s="4"/>
    </row>
    <row r="77" spans="1:4" x14ac:dyDescent="0.2">
      <c r="A77" s="3" t="s">
        <v>52</v>
      </c>
      <c r="B77" s="24">
        <v>10700</v>
      </c>
      <c r="C77" s="4"/>
      <c r="D77" s="4"/>
    </row>
    <row r="78" spans="1:4" x14ac:dyDescent="0.2">
      <c r="A78" s="3">
        <v>3</v>
      </c>
      <c r="B78" s="24">
        <v>11300</v>
      </c>
      <c r="C78" s="4"/>
      <c r="D78" s="4"/>
    </row>
  </sheetData>
  <pageMargins left="0.75" right="0.75" top="1" bottom="1" header="0.5" footer="0.5"/>
  <pageSetup paperSize="9" orientation="portrait"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zoomScaleNormal="100" workbookViewId="0">
      <pane xSplit="1" topLeftCell="B1" activePane="topRight" state="frozen"/>
      <selection pane="topRight" activeCell="B1" sqref="B1:E1048576"/>
    </sheetView>
  </sheetViews>
  <sheetFormatPr defaultColWidth="9" defaultRowHeight="12" x14ac:dyDescent="0.2"/>
  <cols>
    <col min="1" max="1" width="84.5703125" style="65" customWidth="1"/>
    <col min="2" max="16384" width="9" style="65"/>
  </cols>
  <sheetData>
    <row r="1" spans="1:4" s="214" customFormat="1" ht="12" customHeight="1" x14ac:dyDescent="0.2">
      <c r="A1" s="68" t="s">
        <v>134</v>
      </c>
    </row>
    <row r="2" spans="1:4" s="214" customFormat="1" ht="12" customHeight="1" x14ac:dyDescent="0.2">
      <c r="A2" s="218" t="s">
        <v>145</v>
      </c>
    </row>
    <row r="3" spans="1:4" s="214" customFormat="1" ht="11.1" customHeight="1" x14ac:dyDescent="0.2">
      <c r="A3" s="218"/>
    </row>
    <row r="4" spans="1:4" s="214" customFormat="1" ht="16.5" customHeight="1" x14ac:dyDescent="0.2">
      <c r="A4" s="218" t="s">
        <v>125</v>
      </c>
      <c r="B4" s="123" t="e">
        <f>'C завтраками| Bed and breakfast'!#REF!</f>
        <v>#REF!</v>
      </c>
      <c r="C4" s="123" t="e">
        <f>'C завтраками| Bed and breakfast'!#REF!</f>
        <v>#REF!</v>
      </c>
      <c r="D4" s="123" t="e">
        <f>'C завтраками| Bed and breakfast'!#REF!</f>
        <v>#REF!</v>
      </c>
    </row>
    <row r="5" spans="1:4" s="111" customFormat="1" ht="24" customHeight="1" x14ac:dyDescent="0.15">
      <c r="A5" s="110"/>
      <c r="B5" s="123" t="e">
        <f>'C завтраками| Bed and breakfast'!#REF!</f>
        <v>#REF!</v>
      </c>
      <c r="C5" s="123" t="e">
        <f>'C завтраками| Bed and breakfast'!#REF!</f>
        <v>#REF!</v>
      </c>
      <c r="D5" s="123" t="e">
        <f>'C завтраками| Bed and breakfast'!#REF!</f>
        <v>#REF!</v>
      </c>
    </row>
    <row r="6" spans="1:4" s="77" customFormat="1" x14ac:dyDescent="0.2">
      <c r="A6" s="74" t="s">
        <v>136</v>
      </c>
    </row>
    <row r="7" spans="1:4" s="77" customFormat="1" x14ac:dyDescent="0.2">
      <c r="A7" s="75" t="s">
        <v>146</v>
      </c>
      <c r="B7" s="75" t="e">
        <f>'C завтраками| Bed and breakfast'!#REF!-1500</f>
        <v>#REF!</v>
      </c>
      <c r="C7" s="75" t="e">
        <f>'C завтраками| Bed and breakfast'!#REF!-1500</f>
        <v>#REF!</v>
      </c>
      <c r="D7" s="75" t="e">
        <f>'C завтраками| Bed and breakfast'!#REF!-1500</f>
        <v>#REF!</v>
      </c>
    </row>
    <row r="8" spans="1:4" s="77" customFormat="1" x14ac:dyDescent="0.2">
      <c r="A8" s="106" t="s">
        <v>147</v>
      </c>
      <c r="B8" s="76"/>
      <c r="C8" s="76"/>
      <c r="D8" s="76"/>
    </row>
    <row r="9" spans="1:4" s="77" customFormat="1" x14ac:dyDescent="0.2">
      <c r="A9" s="75" t="s">
        <v>146</v>
      </c>
      <c r="B9" s="75" t="e">
        <f>'C завтраками| Bed and breakfast'!#REF!-1500</f>
        <v>#REF!</v>
      </c>
      <c r="C9" s="75" t="e">
        <f>'C завтраками| Bed and breakfast'!#REF!-1500</f>
        <v>#REF!</v>
      </c>
      <c r="D9" s="75" t="e">
        <f>'C завтраками| Bed and breakfast'!#REF!-1500</f>
        <v>#REF!</v>
      </c>
    </row>
    <row r="10" spans="1:4" s="77" customFormat="1" x14ac:dyDescent="0.2">
      <c r="A10" s="74" t="s">
        <v>135</v>
      </c>
      <c r="B10" s="76"/>
      <c r="C10" s="76"/>
      <c r="D10" s="76"/>
    </row>
    <row r="11" spans="1:4" s="77" customFormat="1" x14ac:dyDescent="0.2">
      <c r="A11" s="75" t="s">
        <v>146</v>
      </c>
      <c r="B11" s="75" t="e">
        <f>'C завтраками| Bed and breakfast'!#REF!-1500</f>
        <v>#REF!</v>
      </c>
      <c r="C11" s="75" t="e">
        <f>'C завтраками| Bed and breakfast'!#REF!-1500</f>
        <v>#REF!</v>
      </c>
      <c r="D11" s="75" t="e">
        <f>'C завтраками| Bed and breakfast'!#REF!-1500</f>
        <v>#REF!</v>
      </c>
    </row>
    <row r="12" spans="1:4" s="77" customFormat="1" x14ac:dyDescent="0.2">
      <c r="A12" s="74" t="s">
        <v>137</v>
      </c>
      <c r="B12" s="76"/>
      <c r="C12" s="76"/>
      <c r="D12" s="76"/>
    </row>
    <row r="13" spans="1:4" s="77" customFormat="1" ht="10.35" customHeight="1" x14ac:dyDescent="0.2">
      <c r="A13" s="75" t="s">
        <v>146</v>
      </c>
      <c r="B13" s="75" t="e">
        <f>'C завтраками| Bed and breakfast'!#REF!-1500</f>
        <v>#REF!</v>
      </c>
      <c r="C13" s="75" t="e">
        <f>'C завтраками| Bed and breakfast'!#REF!-1500</f>
        <v>#REF!</v>
      </c>
      <c r="D13" s="75" t="e">
        <f>'C завтраками| Bed and breakfast'!#REF!-1500</f>
        <v>#REF!</v>
      </c>
    </row>
    <row r="14" spans="1:4" s="77" customFormat="1" ht="10.35" customHeight="1" x14ac:dyDescent="0.2">
      <c r="A14" s="93"/>
      <c r="B14" s="125"/>
      <c r="C14" s="125"/>
      <c r="D14" s="125"/>
    </row>
    <row r="15" spans="1:4" s="77" customFormat="1" ht="10.35" customHeight="1" x14ac:dyDescent="0.2">
      <c r="A15" s="93"/>
      <c r="B15" s="93"/>
      <c r="C15" s="93"/>
      <c r="D15" s="93"/>
    </row>
    <row r="16" spans="1:4" s="77" customFormat="1" ht="19.5" customHeight="1" x14ac:dyDescent="0.2">
      <c r="A16" s="157" t="s">
        <v>163</v>
      </c>
      <c r="B16" s="189" t="e">
        <f t="shared" ref="B16:D16" si="0">B4</f>
        <v>#REF!</v>
      </c>
      <c r="C16" s="189" t="e">
        <f t="shared" si="0"/>
        <v>#REF!</v>
      </c>
      <c r="D16" s="189" t="e">
        <f t="shared" si="0"/>
        <v>#REF!</v>
      </c>
    </row>
    <row r="17" spans="1:4" s="77" customFormat="1" ht="27.75" customHeight="1" x14ac:dyDescent="0.2">
      <c r="A17" s="67"/>
      <c r="B17" s="195" t="e">
        <f t="shared" ref="B17:D17" si="1">B5</f>
        <v>#REF!</v>
      </c>
      <c r="C17" s="195" t="e">
        <f t="shared" si="1"/>
        <v>#REF!</v>
      </c>
      <c r="D17" s="195" t="e">
        <f t="shared" si="1"/>
        <v>#REF!</v>
      </c>
    </row>
    <row r="18" spans="1:4" s="77" customFormat="1" x14ac:dyDescent="0.2">
      <c r="A18" s="74" t="s">
        <v>136</v>
      </c>
    </row>
    <row r="19" spans="1:4" s="77" customFormat="1" x14ac:dyDescent="0.2">
      <c r="A19" s="75" t="s">
        <v>146</v>
      </c>
      <c r="B19" s="75" t="e">
        <f t="shared" ref="B19:D19" si="2">ROUNDUP(B7*0.87,)</f>
        <v>#REF!</v>
      </c>
      <c r="C19" s="75" t="e">
        <f t="shared" si="2"/>
        <v>#REF!</v>
      </c>
      <c r="D19" s="75" t="e">
        <f t="shared" si="2"/>
        <v>#REF!</v>
      </c>
    </row>
    <row r="20" spans="1:4" s="77" customFormat="1" x14ac:dyDescent="0.2">
      <c r="A20" s="106" t="s">
        <v>147</v>
      </c>
      <c r="B20" s="75"/>
      <c r="C20" s="75"/>
      <c r="D20" s="75"/>
    </row>
    <row r="21" spans="1:4" s="77" customFormat="1" x14ac:dyDescent="0.2">
      <c r="A21" s="75" t="s">
        <v>146</v>
      </c>
      <c r="B21" s="75" t="e">
        <f t="shared" ref="B21:D21" si="3">ROUNDUP(B9*0.87,)</f>
        <v>#REF!</v>
      </c>
      <c r="C21" s="75" t="e">
        <f t="shared" si="3"/>
        <v>#REF!</v>
      </c>
      <c r="D21" s="75" t="e">
        <f t="shared" si="3"/>
        <v>#REF!</v>
      </c>
    </row>
    <row r="22" spans="1:4" s="77" customFormat="1" x14ac:dyDescent="0.2">
      <c r="A22" s="74" t="s">
        <v>135</v>
      </c>
      <c r="B22" s="75"/>
      <c r="C22" s="75"/>
      <c r="D22" s="75"/>
    </row>
    <row r="23" spans="1:4" s="77" customFormat="1" x14ac:dyDescent="0.2">
      <c r="A23" s="75" t="s">
        <v>146</v>
      </c>
      <c r="B23" s="75" t="e">
        <f t="shared" ref="B23:D23" si="4">ROUNDUP(B11*0.87,)</f>
        <v>#REF!</v>
      </c>
      <c r="C23" s="75" t="e">
        <f t="shared" si="4"/>
        <v>#REF!</v>
      </c>
      <c r="D23" s="75" t="e">
        <f t="shared" si="4"/>
        <v>#REF!</v>
      </c>
    </row>
    <row r="24" spans="1:4" s="77" customFormat="1" x14ac:dyDescent="0.2">
      <c r="A24" s="74" t="s">
        <v>137</v>
      </c>
      <c r="B24" s="75"/>
      <c r="C24" s="75"/>
      <c r="D24" s="75"/>
    </row>
    <row r="25" spans="1:4" s="77" customFormat="1" x14ac:dyDescent="0.2">
      <c r="A25" s="75" t="s">
        <v>146</v>
      </c>
      <c r="B25" s="75" t="e">
        <f t="shared" ref="B25:D25" si="5">ROUNDUP(B13*0.87,)</f>
        <v>#REF!</v>
      </c>
      <c r="C25" s="75" t="e">
        <f t="shared" si="5"/>
        <v>#REF!</v>
      </c>
      <c r="D25" s="75" t="e">
        <f t="shared" si="5"/>
        <v>#REF!</v>
      </c>
    </row>
    <row r="26" spans="1:4" s="77" customFormat="1" ht="12.75" thickBot="1" x14ac:dyDescent="0.25">
      <c r="A26" s="93"/>
    </row>
    <row r="27" spans="1:4" ht="12.75" thickBot="1" x14ac:dyDescent="0.25">
      <c r="A27" s="162" t="s">
        <v>128</v>
      </c>
    </row>
    <row r="28" spans="1:4" ht="13.35" customHeight="1" x14ac:dyDescent="0.2">
      <c r="A28" s="234" t="s">
        <v>129</v>
      </c>
    </row>
    <row r="29" spans="1:4" ht="13.35" customHeight="1" x14ac:dyDescent="0.2">
      <c r="A29" s="234" t="s">
        <v>130</v>
      </c>
    </row>
    <row r="30" spans="1:4" ht="12.6" customHeight="1" x14ac:dyDescent="0.2">
      <c r="A30" s="108" t="s">
        <v>131</v>
      </c>
    </row>
    <row r="31" spans="1:4" ht="13.35" customHeight="1" x14ac:dyDescent="0.2">
      <c r="A31" s="234" t="s">
        <v>247</v>
      </c>
    </row>
    <row r="32" spans="1:4" ht="11.45" customHeight="1" thickBot="1" x14ac:dyDescent="0.25">
      <c r="A32" s="234"/>
    </row>
    <row r="33" spans="1:1" ht="12.75" thickBot="1" x14ac:dyDescent="0.25">
      <c r="A33" s="162" t="s">
        <v>133</v>
      </c>
    </row>
    <row r="34" spans="1:1" ht="84.75" thickBot="1" x14ac:dyDescent="0.25">
      <c r="A34" s="220" t="s">
        <v>162</v>
      </c>
    </row>
    <row r="35" spans="1:1" ht="12.75" thickBot="1" x14ac:dyDescent="0.25">
      <c r="A35" s="162" t="s">
        <v>222</v>
      </c>
    </row>
    <row r="36" spans="1:1" ht="12.75" thickBot="1" x14ac:dyDescent="0.25">
      <c r="A36" s="210" t="s">
        <v>315</v>
      </c>
    </row>
  </sheetData>
  <pageMargins left="0.7" right="0.7" top="0.75" bottom="0.75" header="0.3" footer="0.3"/>
  <pageSetup paperSize="9" orientation="portrait" horizontalDpi="4294967295" verticalDpi="4294967295"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zoomScaleNormal="100" workbookViewId="0">
      <pane xSplit="1" topLeftCell="B1" activePane="topRight" state="frozen"/>
      <selection pane="topRight" activeCell="B1" sqref="B1:E1048576"/>
    </sheetView>
  </sheetViews>
  <sheetFormatPr defaultColWidth="9" defaultRowHeight="12" x14ac:dyDescent="0.2"/>
  <cols>
    <col min="1" max="1" width="84.5703125" style="65" customWidth="1"/>
    <col min="2" max="16384" width="9" style="65"/>
  </cols>
  <sheetData>
    <row r="1" spans="1:4" s="214" customFormat="1" ht="12" customHeight="1" x14ac:dyDescent="0.2">
      <c r="A1" s="68" t="s">
        <v>134</v>
      </c>
    </row>
    <row r="2" spans="1:4" s="214" customFormat="1" ht="12" customHeight="1" x14ac:dyDescent="0.2">
      <c r="A2" s="218" t="s">
        <v>145</v>
      </c>
    </row>
    <row r="3" spans="1:4" s="214" customFormat="1" ht="11.1" customHeight="1" x14ac:dyDescent="0.2">
      <c r="A3" s="218"/>
    </row>
    <row r="4" spans="1:4" s="214" customFormat="1" ht="15" customHeight="1" x14ac:dyDescent="0.2">
      <c r="A4" s="218" t="s">
        <v>125</v>
      </c>
      <c r="B4" s="123" t="e">
        <f>'C завтраками| Bed and breakfast'!#REF!</f>
        <v>#REF!</v>
      </c>
      <c r="C4" s="123" t="e">
        <f>'C завтраками| Bed and breakfast'!#REF!</f>
        <v>#REF!</v>
      </c>
      <c r="D4" s="123" t="e">
        <f>'C завтраками| Bed and breakfast'!#REF!</f>
        <v>#REF!</v>
      </c>
    </row>
    <row r="5" spans="1:4" s="111" customFormat="1" ht="15" customHeight="1" x14ac:dyDescent="0.15">
      <c r="A5" s="110"/>
      <c r="B5" s="123" t="e">
        <f>'C завтраками| Bed and breakfast'!#REF!</f>
        <v>#REF!</v>
      </c>
      <c r="C5" s="123" t="e">
        <f>'C завтраками| Bed and breakfast'!#REF!</f>
        <v>#REF!</v>
      </c>
      <c r="D5" s="123" t="e">
        <f>'C завтраками| Bed and breakfast'!#REF!</f>
        <v>#REF!</v>
      </c>
    </row>
    <row r="6" spans="1:4" s="77" customFormat="1" x14ac:dyDescent="0.2">
      <c r="A6" s="74" t="s">
        <v>136</v>
      </c>
    </row>
    <row r="7" spans="1:4" s="77" customFormat="1" x14ac:dyDescent="0.2">
      <c r="A7" s="75" t="s">
        <v>146</v>
      </c>
      <c r="B7" s="75" t="e">
        <f>'C завтраками| Bed and breakfast'!#REF!-1500</f>
        <v>#REF!</v>
      </c>
      <c r="C7" s="75" t="e">
        <f>'C завтраками| Bed and breakfast'!#REF!-1500</f>
        <v>#REF!</v>
      </c>
      <c r="D7" s="75" t="e">
        <f>'C завтраками| Bed and breakfast'!#REF!-1500</f>
        <v>#REF!</v>
      </c>
    </row>
    <row r="8" spans="1:4" s="77" customFormat="1" x14ac:dyDescent="0.2">
      <c r="A8" s="106" t="s">
        <v>147</v>
      </c>
      <c r="B8" s="76"/>
      <c r="C8" s="76"/>
      <c r="D8" s="76"/>
    </row>
    <row r="9" spans="1:4" s="77" customFormat="1" x14ac:dyDescent="0.2">
      <c r="A9" s="75" t="s">
        <v>146</v>
      </c>
      <c r="B9" s="75" t="e">
        <f>'C завтраками| Bed and breakfast'!#REF!-1500</f>
        <v>#REF!</v>
      </c>
      <c r="C9" s="75" t="e">
        <f>'C завтраками| Bed and breakfast'!#REF!-1500</f>
        <v>#REF!</v>
      </c>
      <c r="D9" s="75" t="e">
        <f>'C завтраками| Bed and breakfast'!#REF!-1500</f>
        <v>#REF!</v>
      </c>
    </row>
    <row r="10" spans="1:4" s="77" customFormat="1" x14ac:dyDescent="0.2">
      <c r="A10" s="74" t="s">
        <v>135</v>
      </c>
      <c r="B10" s="76"/>
      <c r="C10" s="76"/>
      <c r="D10" s="76"/>
    </row>
    <row r="11" spans="1:4" s="77" customFormat="1" x14ac:dyDescent="0.2">
      <c r="A11" s="75" t="s">
        <v>146</v>
      </c>
      <c r="B11" s="75" t="e">
        <f>'C завтраками| Bed and breakfast'!#REF!-1500</f>
        <v>#REF!</v>
      </c>
      <c r="C11" s="75" t="e">
        <f>'C завтраками| Bed and breakfast'!#REF!-1500</f>
        <v>#REF!</v>
      </c>
      <c r="D11" s="75" t="e">
        <f>'C завтраками| Bed and breakfast'!#REF!-1500</f>
        <v>#REF!</v>
      </c>
    </row>
    <row r="12" spans="1:4" s="77" customFormat="1" x14ac:dyDescent="0.2">
      <c r="A12" s="74" t="s">
        <v>137</v>
      </c>
      <c r="B12" s="76"/>
      <c r="C12" s="76"/>
      <c r="D12" s="76"/>
    </row>
    <row r="13" spans="1:4" s="77" customFormat="1" ht="10.35" customHeight="1" x14ac:dyDescent="0.2">
      <c r="A13" s="75" t="s">
        <v>146</v>
      </c>
      <c r="B13" s="75" t="e">
        <f>'C завтраками| Bed and breakfast'!#REF!-1500</f>
        <v>#REF!</v>
      </c>
      <c r="C13" s="75" t="e">
        <f>'C завтраками| Bed and breakfast'!#REF!-1500</f>
        <v>#REF!</v>
      </c>
      <c r="D13" s="75" t="e">
        <f>'C завтраками| Bed and breakfast'!#REF!-1500</f>
        <v>#REF!</v>
      </c>
    </row>
    <row r="14" spans="1:4" s="77" customFormat="1" ht="10.35" customHeight="1" x14ac:dyDescent="0.2">
      <c r="A14" s="93"/>
      <c r="B14" s="125"/>
      <c r="C14" s="125"/>
      <c r="D14" s="125"/>
    </row>
    <row r="15" spans="1:4" s="77" customFormat="1" ht="10.35" customHeight="1" x14ac:dyDescent="0.2">
      <c r="A15" s="93"/>
      <c r="B15" s="93"/>
      <c r="C15" s="93"/>
      <c r="D15" s="93"/>
    </row>
    <row r="16" spans="1:4" s="77" customFormat="1" ht="15.6" customHeight="1" x14ac:dyDescent="0.2">
      <c r="A16" s="157" t="s">
        <v>163</v>
      </c>
      <c r="B16" s="167" t="e">
        <f t="shared" ref="B16:D16" si="0">B4</f>
        <v>#REF!</v>
      </c>
      <c r="C16" s="167" t="e">
        <f t="shared" si="0"/>
        <v>#REF!</v>
      </c>
      <c r="D16" s="167" t="e">
        <f t="shared" si="0"/>
        <v>#REF!</v>
      </c>
    </row>
    <row r="17" spans="1:4" s="77" customFormat="1" ht="15.6" customHeight="1" x14ac:dyDescent="0.2">
      <c r="A17" s="67"/>
      <c r="B17" s="267" t="e">
        <f t="shared" ref="B17:D17" si="1">B5</f>
        <v>#REF!</v>
      </c>
      <c r="C17" s="267" t="e">
        <f t="shared" si="1"/>
        <v>#REF!</v>
      </c>
      <c r="D17" s="267" t="e">
        <f t="shared" si="1"/>
        <v>#REF!</v>
      </c>
    </row>
    <row r="18" spans="1:4" s="77" customFormat="1" x14ac:dyDescent="0.2">
      <c r="A18" s="74" t="s">
        <v>136</v>
      </c>
    </row>
    <row r="19" spans="1:4" s="77" customFormat="1" x14ac:dyDescent="0.2">
      <c r="A19" s="75" t="s">
        <v>146</v>
      </c>
      <c r="B19" s="75" t="e">
        <f t="shared" ref="B19:D19" si="2">ROUNDUP(B7*0.85,)</f>
        <v>#REF!</v>
      </c>
      <c r="C19" s="75" t="e">
        <f t="shared" si="2"/>
        <v>#REF!</v>
      </c>
      <c r="D19" s="75" t="e">
        <f t="shared" si="2"/>
        <v>#REF!</v>
      </c>
    </row>
    <row r="20" spans="1:4" s="77" customFormat="1" x14ac:dyDescent="0.2">
      <c r="A20" s="106" t="s">
        <v>147</v>
      </c>
      <c r="B20" s="75"/>
      <c r="C20" s="75"/>
      <c r="D20" s="75"/>
    </row>
    <row r="21" spans="1:4" s="77" customFormat="1" x14ac:dyDescent="0.2">
      <c r="A21" s="75" t="s">
        <v>146</v>
      </c>
      <c r="B21" s="75" t="e">
        <f t="shared" ref="B21:D21" si="3">ROUNDUP(B9*0.85,)</f>
        <v>#REF!</v>
      </c>
      <c r="C21" s="75" t="e">
        <f t="shared" si="3"/>
        <v>#REF!</v>
      </c>
      <c r="D21" s="75" t="e">
        <f t="shared" si="3"/>
        <v>#REF!</v>
      </c>
    </row>
    <row r="22" spans="1:4" s="77" customFormat="1" x14ac:dyDescent="0.2">
      <c r="A22" s="74" t="s">
        <v>135</v>
      </c>
      <c r="B22" s="75"/>
      <c r="C22" s="75"/>
      <c r="D22" s="75"/>
    </row>
    <row r="23" spans="1:4" s="77" customFormat="1" x14ac:dyDescent="0.2">
      <c r="A23" s="75" t="s">
        <v>146</v>
      </c>
      <c r="B23" s="75" t="e">
        <f t="shared" ref="B23:D23" si="4">ROUNDUP(B11*0.85,)</f>
        <v>#REF!</v>
      </c>
      <c r="C23" s="75" t="e">
        <f t="shared" si="4"/>
        <v>#REF!</v>
      </c>
      <c r="D23" s="75" t="e">
        <f t="shared" si="4"/>
        <v>#REF!</v>
      </c>
    </row>
    <row r="24" spans="1:4" s="77" customFormat="1" x14ac:dyDescent="0.2">
      <c r="A24" s="74" t="s">
        <v>137</v>
      </c>
      <c r="B24" s="75"/>
      <c r="C24" s="75"/>
      <c r="D24" s="75"/>
    </row>
    <row r="25" spans="1:4" s="77" customFormat="1" x14ac:dyDescent="0.2">
      <c r="A25" s="75" t="s">
        <v>146</v>
      </c>
      <c r="B25" s="75" t="e">
        <f t="shared" ref="B25:D25" si="5">ROUNDUP(B13*0.85,)</f>
        <v>#REF!</v>
      </c>
      <c r="C25" s="75" t="e">
        <f t="shared" si="5"/>
        <v>#REF!</v>
      </c>
      <c r="D25" s="75" t="e">
        <f t="shared" si="5"/>
        <v>#REF!</v>
      </c>
    </row>
    <row r="26" spans="1:4" s="77" customFormat="1" ht="12.75" thickBot="1" x14ac:dyDescent="0.25">
      <c r="A26" s="93"/>
    </row>
    <row r="27" spans="1:4" ht="12.75" thickBot="1" x14ac:dyDescent="0.25">
      <c r="A27" s="162" t="s">
        <v>128</v>
      </c>
    </row>
    <row r="28" spans="1:4" ht="13.35" customHeight="1" x14ac:dyDescent="0.2">
      <c r="A28" s="234" t="s">
        <v>129</v>
      </c>
    </row>
    <row r="29" spans="1:4" ht="13.35" customHeight="1" x14ac:dyDescent="0.2">
      <c r="A29" s="234" t="s">
        <v>130</v>
      </c>
    </row>
    <row r="30" spans="1:4" ht="12.6" customHeight="1" x14ac:dyDescent="0.2">
      <c r="A30" s="108" t="s">
        <v>131</v>
      </c>
    </row>
    <row r="31" spans="1:4" ht="13.35" customHeight="1" x14ac:dyDescent="0.2">
      <c r="A31" s="234" t="s">
        <v>247</v>
      </c>
    </row>
    <row r="32" spans="1:4" ht="11.45" customHeight="1" thickBot="1" x14ac:dyDescent="0.25">
      <c r="A32" s="234"/>
    </row>
    <row r="33" spans="1:1" ht="12.75" thickBot="1" x14ac:dyDescent="0.25">
      <c r="A33" s="162" t="s">
        <v>133</v>
      </c>
    </row>
    <row r="34" spans="1:1" ht="84.75" thickBot="1" x14ac:dyDescent="0.25">
      <c r="A34" s="220" t="s">
        <v>162</v>
      </c>
    </row>
    <row r="35" spans="1:1" ht="12.75" thickBot="1" x14ac:dyDescent="0.25">
      <c r="A35" s="162" t="s">
        <v>222</v>
      </c>
    </row>
    <row r="36" spans="1:1" ht="12.75" thickBot="1" x14ac:dyDescent="0.25">
      <c r="A36" s="210" t="s">
        <v>315</v>
      </c>
    </row>
  </sheetData>
  <pageMargins left="0.7" right="0.7" top="0.75" bottom="0.75" header="0.3" footer="0.3"/>
  <pageSetup paperSize="9" orientation="portrait" horizontalDpi="4294967295" verticalDpi="4294967295"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zoomScaleNormal="100" workbookViewId="0">
      <pane xSplit="1" topLeftCell="B1" activePane="topRight" state="frozen"/>
      <selection pane="topRight" activeCell="B1" sqref="B1:E1048576"/>
    </sheetView>
  </sheetViews>
  <sheetFormatPr defaultColWidth="9" defaultRowHeight="12" x14ac:dyDescent="0.2"/>
  <cols>
    <col min="1" max="1" width="84.5703125" style="65" customWidth="1"/>
    <col min="2" max="16384" width="9" style="65"/>
  </cols>
  <sheetData>
    <row r="1" spans="1:4" s="214" customFormat="1" ht="12" customHeight="1" x14ac:dyDescent="0.2">
      <c r="A1" s="68" t="s">
        <v>134</v>
      </c>
    </row>
    <row r="2" spans="1:4" s="214" customFormat="1" ht="12" customHeight="1" x14ac:dyDescent="0.2">
      <c r="A2" s="218" t="s">
        <v>145</v>
      </c>
    </row>
    <row r="3" spans="1:4" s="214" customFormat="1" ht="11.1" customHeight="1" x14ac:dyDescent="0.2">
      <c r="A3" s="218"/>
    </row>
    <row r="4" spans="1:4" s="214" customFormat="1" ht="16.5" customHeight="1" x14ac:dyDescent="0.2">
      <c r="A4" s="218" t="s">
        <v>125</v>
      </c>
      <c r="B4" s="123" t="e">
        <f>'C завтраками| Bed and breakfast'!#REF!</f>
        <v>#REF!</v>
      </c>
      <c r="C4" s="123" t="e">
        <f>'C завтраками| Bed and breakfast'!#REF!</f>
        <v>#REF!</v>
      </c>
      <c r="D4" s="123" t="e">
        <f>'C завтраками| Bed and breakfast'!#REF!</f>
        <v>#REF!</v>
      </c>
    </row>
    <row r="5" spans="1:4" s="111" customFormat="1" ht="24" customHeight="1" x14ac:dyDescent="0.15">
      <c r="A5" s="110"/>
      <c r="B5" s="123" t="e">
        <f>'C завтраками| Bed and breakfast'!#REF!</f>
        <v>#REF!</v>
      </c>
      <c r="C5" s="123" t="e">
        <f>'C завтраками| Bed and breakfast'!#REF!</f>
        <v>#REF!</v>
      </c>
      <c r="D5" s="123" t="e">
        <f>'C завтраками| Bed and breakfast'!#REF!</f>
        <v>#REF!</v>
      </c>
    </row>
    <row r="6" spans="1:4" s="77" customFormat="1" x14ac:dyDescent="0.2">
      <c r="A6" s="74" t="s">
        <v>136</v>
      </c>
      <c r="B6" s="248"/>
      <c r="C6" s="248"/>
      <c r="D6" s="248"/>
    </row>
    <row r="7" spans="1:4" s="77" customFormat="1" x14ac:dyDescent="0.2">
      <c r="A7" s="75" t="s">
        <v>146</v>
      </c>
      <c r="B7" s="250" t="e">
        <f>'C завтраками| Bed and breakfast'!#REF!-1500</f>
        <v>#REF!</v>
      </c>
      <c r="C7" s="250" t="e">
        <f>'C завтраками| Bed and breakfast'!#REF!-1500</f>
        <v>#REF!</v>
      </c>
      <c r="D7" s="250" t="e">
        <f>'C завтраками| Bed and breakfast'!#REF!-1500</f>
        <v>#REF!</v>
      </c>
    </row>
    <row r="8" spans="1:4" s="77" customFormat="1" x14ac:dyDescent="0.2">
      <c r="A8" s="106" t="s">
        <v>147</v>
      </c>
      <c r="B8" s="251"/>
      <c r="C8" s="251"/>
      <c r="D8" s="251"/>
    </row>
    <row r="9" spans="1:4" s="77" customFormat="1" x14ac:dyDescent="0.2">
      <c r="A9" s="75" t="s">
        <v>146</v>
      </c>
      <c r="B9" s="250" t="e">
        <f>'C завтраками| Bed and breakfast'!#REF!-1500</f>
        <v>#REF!</v>
      </c>
      <c r="C9" s="250" t="e">
        <f>'C завтраками| Bed and breakfast'!#REF!-1500</f>
        <v>#REF!</v>
      </c>
      <c r="D9" s="250" t="e">
        <f>'C завтраками| Bed and breakfast'!#REF!-1500</f>
        <v>#REF!</v>
      </c>
    </row>
    <row r="10" spans="1:4" s="77" customFormat="1" x14ac:dyDescent="0.2">
      <c r="A10" s="74" t="s">
        <v>135</v>
      </c>
      <c r="B10" s="251"/>
      <c r="C10" s="251"/>
      <c r="D10" s="251"/>
    </row>
    <row r="11" spans="1:4" s="77" customFormat="1" x14ac:dyDescent="0.2">
      <c r="A11" s="75" t="s">
        <v>146</v>
      </c>
      <c r="B11" s="250" t="e">
        <f>'C завтраками| Bed and breakfast'!#REF!-1500</f>
        <v>#REF!</v>
      </c>
      <c r="C11" s="250" t="e">
        <f>'C завтраками| Bed and breakfast'!#REF!-1500</f>
        <v>#REF!</v>
      </c>
      <c r="D11" s="250" t="e">
        <f>'C завтраками| Bed and breakfast'!#REF!-1500</f>
        <v>#REF!</v>
      </c>
    </row>
    <row r="12" spans="1:4" s="77" customFormat="1" x14ac:dyDescent="0.2">
      <c r="A12" s="74" t="s">
        <v>137</v>
      </c>
      <c r="B12" s="251"/>
      <c r="C12" s="251"/>
      <c r="D12" s="251"/>
    </row>
    <row r="13" spans="1:4" s="77" customFormat="1" ht="10.35" customHeight="1" x14ac:dyDescent="0.2">
      <c r="A13" s="75" t="s">
        <v>146</v>
      </c>
      <c r="B13" s="250" t="e">
        <f>'C завтраками| Bed and breakfast'!#REF!-1500</f>
        <v>#REF!</v>
      </c>
      <c r="C13" s="250" t="e">
        <f>'C завтраками| Bed and breakfast'!#REF!-1500</f>
        <v>#REF!</v>
      </c>
      <c r="D13" s="250" t="e">
        <f>'C завтраками| Bed and breakfast'!#REF!-1500</f>
        <v>#REF!</v>
      </c>
    </row>
    <row r="14" spans="1:4" s="77" customFormat="1" ht="10.35" customHeight="1" x14ac:dyDescent="0.2">
      <c r="A14" s="93"/>
    </row>
    <row r="15" spans="1:4" s="77" customFormat="1" ht="10.35" customHeight="1" x14ac:dyDescent="0.2">
      <c r="A15" s="93"/>
    </row>
    <row r="16" spans="1:4" s="77" customFormat="1" ht="12.75" thickBot="1" x14ac:dyDescent="0.25">
      <c r="A16" s="93"/>
    </row>
    <row r="17" spans="1:1" ht="12.75" thickBot="1" x14ac:dyDescent="0.25">
      <c r="A17" s="162" t="s">
        <v>128</v>
      </c>
    </row>
    <row r="18" spans="1:1" ht="13.35" customHeight="1" x14ac:dyDescent="0.2">
      <c r="A18" s="234" t="s">
        <v>129</v>
      </c>
    </row>
    <row r="19" spans="1:1" ht="13.35" customHeight="1" x14ac:dyDescent="0.2">
      <c r="A19" s="234" t="s">
        <v>130</v>
      </c>
    </row>
    <row r="20" spans="1:1" ht="12.6" customHeight="1" x14ac:dyDescent="0.2">
      <c r="A20" s="108" t="s">
        <v>131</v>
      </c>
    </row>
    <row r="21" spans="1:1" ht="13.35" customHeight="1" x14ac:dyDescent="0.2">
      <c r="A21" s="234" t="s">
        <v>247</v>
      </c>
    </row>
    <row r="22" spans="1:1" ht="11.45" customHeight="1" thickBot="1" x14ac:dyDescent="0.25">
      <c r="A22" s="234"/>
    </row>
    <row r="23" spans="1:1" ht="12.75" thickBot="1" x14ac:dyDescent="0.25">
      <c r="A23" s="162" t="s">
        <v>133</v>
      </c>
    </row>
    <row r="24" spans="1:1" ht="84.75" thickBot="1" x14ac:dyDescent="0.25">
      <c r="A24" s="220" t="s">
        <v>162</v>
      </c>
    </row>
    <row r="25" spans="1:1" ht="12.75" thickBot="1" x14ac:dyDescent="0.25">
      <c r="A25" s="162" t="s">
        <v>222</v>
      </c>
    </row>
    <row r="26" spans="1:1" ht="12.75" thickBot="1" x14ac:dyDescent="0.25">
      <c r="A26" s="210" t="s">
        <v>315</v>
      </c>
    </row>
  </sheetData>
  <pageMargins left="0.7" right="0.7" top="0.75" bottom="0.75" header="0.3" footer="0.3"/>
  <pageSetup paperSize="9" orientation="portrait" horizontalDpi="4294967295" verticalDpi="4294967295"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zoomScaleNormal="100" workbookViewId="0">
      <pane xSplit="1" topLeftCell="B1" activePane="topRight" state="frozen"/>
      <selection pane="topRight" activeCell="B7" sqref="B7"/>
    </sheetView>
  </sheetViews>
  <sheetFormatPr defaultColWidth="9" defaultRowHeight="12" x14ac:dyDescent="0.2"/>
  <cols>
    <col min="1" max="1" width="80.5703125" style="65" customWidth="1"/>
    <col min="2" max="16384" width="9" style="65"/>
  </cols>
  <sheetData>
    <row r="1" spans="1:2" ht="11.45" customHeight="1" x14ac:dyDescent="0.2">
      <c r="A1" s="94" t="s">
        <v>134</v>
      </c>
    </row>
    <row r="2" spans="1:2" ht="11.45" customHeight="1" x14ac:dyDescent="0.2">
      <c r="A2" s="180" t="s">
        <v>224</v>
      </c>
    </row>
    <row r="3" spans="1:2" ht="11.45" customHeight="1" x14ac:dyDescent="0.2">
      <c r="A3" s="218"/>
    </row>
    <row r="4" spans="1:2" ht="11.45" customHeight="1" x14ac:dyDescent="0.2">
      <c r="A4" s="218" t="s">
        <v>125</v>
      </c>
      <c r="B4" s="244" t="e">
        <f>'C завтраками| Bed and breakfast'!#REF!</f>
        <v>#REF!</v>
      </c>
    </row>
    <row r="5" spans="1:2" s="34" customFormat="1" ht="21.6" customHeight="1" x14ac:dyDescent="0.2">
      <c r="A5" s="67" t="s">
        <v>124</v>
      </c>
      <c r="B5" s="244" t="e">
        <f>'C завтраками| Bed and breakfast'!#REF!</f>
        <v>#REF!</v>
      </c>
    </row>
    <row r="6" spans="1:2" x14ac:dyDescent="0.2">
      <c r="A6" s="74" t="s">
        <v>148</v>
      </c>
    </row>
    <row r="7" spans="1:2" x14ac:dyDescent="0.2">
      <c r="A7" s="75">
        <v>1</v>
      </c>
      <c r="B7" s="124" t="e">
        <f>ROUNDUP('C завтраками| Bed and breakfast'!#REF!*0.9,)</f>
        <v>#REF!</v>
      </c>
    </row>
    <row r="8" spans="1:2" x14ac:dyDescent="0.2">
      <c r="A8" s="75">
        <v>2</v>
      </c>
      <c r="B8" s="124" t="e">
        <f>ROUNDUP('C завтраками| Bed and breakfast'!#REF!*0.9,)</f>
        <v>#REF!</v>
      </c>
    </row>
    <row r="9" spans="1:2" x14ac:dyDescent="0.2">
      <c r="A9" s="74" t="s">
        <v>149</v>
      </c>
      <c r="B9" s="124"/>
    </row>
    <row r="10" spans="1:2" x14ac:dyDescent="0.2">
      <c r="A10" s="75">
        <v>1</v>
      </c>
      <c r="B10" s="124" t="e">
        <f>ROUNDUP('C завтраками| Bed and breakfast'!#REF!*0.9,)</f>
        <v>#REF!</v>
      </c>
    </row>
    <row r="11" spans="1:2" x14ac:dyDescent="0.2">
      <c r="A11" s="75">
        <v>2</v>
      </c>
      <c r="B11" s="124" t="e">
        <f>ROUNDUP('C завтраками| Bed and breakfast'!#REF!*0.9,)</f>
        <v>#REF!</v>
      </c>
    </row>
    <row r="12" spans="1:2" x14ac:dyDescent="0.2">
      <c r="A12" s="97" t="s">
        <v>135</v>
      </c>
      <c r="B12" s="124"/>
    </row>
    <row r="13" spans="1:2" x14ac:dyDescent="0.2">
      <c r="A13" s="98">
        <v>1</v>
      </c>
      <c r="B13" s="124" t="e">
        <f>ROUNDUP('C завтраками| Bed and breakfast'!#REF!*0.9,)</f>
        <v>#REF!</v>
      </c>
    </row>
    <row r="14" spans="1:2" x14ac:dyDescent="0.2">
      <c r="A14" s="98">
        <v>2</v>
      </c>
      <c r="B14" s="124" t="e">
        <f>ROUNDUP('C завтраками| Bed and breakfast'!#REF!*0.9,)</f>
        <v>#REF!</v>
      </c>
    </row>
    <row r="15" spans="1:2" x14ac:dyDescent="0.2">
      <c r="A15" s="97" t="s">
        <v>137</v>
      </c>
      <c r="B15" s="124"/>
    </row>
    <row r="16" spans="1:2" x14ac:dyDescent="0.2">
      <c r="A16" s="98">
        <v>1</v>
      </c>
      <c r="B16" s="124" t="e">
        <f>ROUNDUP('C завтраками| Bed and breakfast'!#REF!*0.9,)</f>
        <v>#REF!</v>
      </c>
    </row>
    <row r="17" spans="1:2" x14ac:dyDescent="0.2">
      <c r="A17" s="98">
        <v>2</v>
      </c>
      <c r="B17" s="124" t="e">
        <f>ROUNDUP('C завтраками| Bed and breakfast'!#REF!*0.9,)</f>
        <v>#REF!</v>
      </c>
    </row>
    <row r="18" spans="1:2" x14ac:dyDescent="0.2">
      <c r="A18" s="97" t="s">
        <v>139</v>
      </c>
      <c r="B18" s="124"/>
    </row>
    <row r="19" spans="1:2" x14ac:dyDescent="0.2">
      <c r="A19" s="98" t="s">
        <v>78</v>
      </c>
      <c r="B19" s="124" t="e">
        <f>ROUNDUP('C завтраками| Bed and breakfast'!#REF!*0.9,)</f>
        <v>#REF!</v>
      </c>
    </row>
    <row r="20" spans="1:2" x14ac:dyDescent="0.2">
      <c r="A20" s="97" t="s">
        <v>138</v>
      </c>
      <c r="B20" s="124"/>
    </row>
    <row r="21" spans="1:2" x14ac:dyDescent="0.2">
      <c r="A21" s="98" t="s">
        <v>67</v>
      </c>
      <c r="B21" s="124" t="e">
        <f>ROUNDUP('C завтраками| Bed and breakfast'!#REF!*0.9,)</f>
        <v>#REF!</v>
      </c>
    </row>
    <row r="22" spans="1:2" ht="10.35" customHeight="1" thickBot="1" x14ac:dyDescent="0.25">
      <c r="A22" s="82"/>
    </row>
    <row r="23" spans="1:2" ht="12.75" thickBot="1" x14ac:dyDescent="0.25">
      <c r="A23" s="160" t="s">
        <v>128</v>
      </c>
    </row>
    <row r="24" spans="1:2" x14ac:dyDescent="0.2">
      <c r="A24" s="234" t="s">
        <v>129</v>
      </c>
    </row>
    <row r="25" spans="1:2" x14ac:dyDescent="0.2">
      <c r="A25" s="234" t="s">
        <v>130</v>
      </c>
    </row>
    <row r="26" spans="1:2" ht="12" customHeight="1" x14ac:dyDescent="0.2">
      <c r="A26" s="108" t="s">
        <v>131</v>
      </c>
    </row>
    <row r="27" spans="1:2" x14ac:dyDescent="0.2">
      <c r="A27" s="234" t="s">
        <v>247</v>
      </c>
    </row>
    <row r="28" spans="1:2" s="212" customFormat="1" ht="24" x14ac:dyDescent="0.2">
      <c r="A28" s="216" t="s">
        <v>286</v>
      </c>
    </row>
    <row r="29" spans="1:2" ht="11.45" customHeight="1" x14ac:dyDescent="0.2">
      <c r="A29" s="82"/>
    </row>
    <row r="30" spans="1:2" ht="135" x14ac:dyDescent="0.2">
      <c r="A30" s="236" t="s">
        <v>275</v>
      </c>
    </row>
    <row r="31" spans="1:2" ht="12.75" thickBot="1" x14ac:dyDescent="0.25">
      <c r="A31" s="181" t="s">
        <v>143</v>
      </c>
    </row>
    <row r="32" spans="1:2" ht="12.75" thickBot="1" x14ac:dyDescent="0.25">
      <c r="A32" s="183" t="s">
        <v>301</v>
      </c>
    </row>
    <row r="33" spans="1:1" x14ac:dyDescent="0.2">
      <c r="A33" s="182" t="s">
        <v>302</v>
      </c>
    </row>
    <row r="34" spans="1:1" x14ac:dyDescent="0.2">
      <c r="A34" s="135"/>
    </row>
    <row r="35" spans="1:1" ht="25.5" x14ac:dyDescent="0.2">
      <c r="A35" s="184" t="s">
        <v>223</v>
      </c>
    </row>
    <row r="36" spans="1:1" ht="31.5" x14ac:dyDescent="0.2">
      <c r="A36" s="175" t="s">
        <v>276</v>
      </c>
    </row>
    <row r="37" spans="1:1" ht="42" x14ac:dyDescent="0.2">
      <c r="A37" s="175" t="s">
        <v>277</v>
      </c>
    </row>
    <row r="38" spans="1:1" ht="21" x14ac:dyDescent="0.2">
      <c r="A38" s="175" t="s">
        <v>278</v>
      </c>
    </row>
    <row r="39" spans="1:1" ht="31.5" x14ac:dyDescent="0.2">
      <c r="A39" s="175" t="s">
        <v>279</v>
      </c>
    </row>
    <row r="40" spans="1:1" ht="31.5" x14ac:dyDescent="0.2">
      <c r="A40" s="175" t="s">
        <v>280</v>
      </c>
    </row>
    <row r="41" spans="1:1" ht="31.5" x14ac:dyDescent="0.2">
      <c r="A41" s="175" t="s">
        <v>281</v>
      </c>
    </row>
    <row r="42" spans="1:1" ht="21" x14ac:dyDescent="0.2">
      <c r="A42" s="175" t="s">
        <v>282</v>
      </c>
    </row>
    <row r="43" spans="1:1" ht="31.5" x14ac:dyDescent="0.2">
      <c r="A43" s="175" t="s">
        <v>283</v>
      </c>
    </row>
    <row r="44" spans="1:1" ht="31.5" x14ac:dyDescent="0.2">
      <c r="A44" s="175" t="s">
        <v>284</v>
      </c>
    </row>
    <row r="45" spans="1:1" ht="21" x14ac:dyDescent="0.2">
      <c r="A45" s="175" t="s">
        <v>285</v>
      </c>
    </row>
    <row r="46" spans="1:1" x14ac:dyDescent="0.2">
      <c r="A46" s="150"/>
    </row>
    <row r="47" spans="1:1" ht="42" x14ac:dyDescent="0.2">
      <c r="A47" s="166" t="s">
        <v>170</v>
      </c>
    </row>
    <row r="48" spans="1:1" ht="21" x14ac:dyDescent="0.2">
      <c r="A48" s="185" t="s">
        <v>166</v>
      </c>
    </row>
    <row r="49" spans="1:1" ht="42.75" x14ac:dyDescent="0.2">
      <c r="A49" s="153" t="s">
        <v>167</v>
      </c>
    </row>
    <row r="50" spans="1:1" ht="21" x14ac:dyDescent="0.2">
      <c r="A50" s="131" t="s">
        <v>168</v>
      </c>
    </row>
    <row r="51" spans="1:1" x14ac:dyDescent="0.2">
      <c r="A51" s="133"/>
    </row>
    <row r="52" spans="1:1" x14ac:dyDescent="0.2">
      <c r="A52" s="134" t="s">
        <v>133</v>
      </c>
    </row>
    <row r="53" spans="1:1" ht="24" x14ac:dyDescent="0.2">
      <c r="A53" s="135" t="s">
        <v>154</v>
      </c>
    </row>
    <row r="54" spans="1:1" ht="24" x14ac:dyDescent="0.2">
      <c r="A54" s="135" t="s">
        <v>155</v>
      </c>
    </row>
  </sheetData>
  <pageMargins left="0.7" right="0.7" top="0.75" bottom="0.75" header="0.3" footer="0.3"/>
  <pageSetup paperSize="9"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5"/>
  <sheetViews>
    <sheetView zoomScaleNormal="100" workbookViewId="0">
      <pane xSplit="1" topLeftCell="B1" activePane="topRight" state="frozen"/>
      <selection pane="topRight" activeCell="B25" activeCellId="1" sqref="B4:B5 B25:B26"/>
    </sheetView>
  </sheetViews>
  <sheetFormatPr defaultColWidth="9" defaultRowHeight="12" x14ac:dyDescent="0.2"/>
  <cols>
    <col min="1" max="1" width="80.5703125" style="65" customWidth="1"/>
    <col min="2" max="16384" width="9" style="65"/>
  </cols>
  <sheetData>
    <row r="1" spans="1:2" ht="11.45" customHeight="1" x14ac:dyDescent="0.2">
      <c r="A1" s="94" t="s">
        <v>134</v>
      </c>
    </row>
    <row r="2" spans="1:2" ht="11.45" customHeight="1" x14ac:dyDescent="0.2">
      <c r="A2" s="180" t="s">
        <v>224</v>
      </c>
    </row>
    <row r="3" spans="1:2" ht="11.45" customHeight="1" x14ac:dyDescent="0.2">
      <c r="A3" s="218"/>
    </row>
    <row r="4" spans="1:2" ht="11.45" customHeight="1" x14ac:dyDescent="0.2">
      <c r="A4" s="218" t="s">
        <v>125</v>
      </c>
      <c r="B4" s="244" t="e">
        <f>'C завтраками| Bed and breakfast'!#REF!</f>
        <v>#REF!</v>
      </c>
    </row>
    <row r="5" spans="1:2" s="34" customFormat="1" ht="21.6" customHeight="1" x14ac:dyDescent="0.2">
      <c r="A5" s="67" t="s">
        <v>124</v>
      </c>
      <c r="B5" s="244" t="e">
        <f>'C завтраками| Bed and breakfast'!#REF!</f>
        <v>#REF!</v>
      </c>
    </row>
    <row r="6" spans="1:2" x14ac:dyDescent="0.2">
      <c r="A6" s="74" t="s">
        <v>148</v>
      </c>
    </row>
    <row r="7" spans="1:2" x14ac:dyDescent="0.2">
      <c r="A7" s="75">
        <v>1</v>
      </c>
      <c r="B7" s="124" t="e">
        <f>ROUNDUP('C завтраками| Bed and breakfast'!#REF!*0.9,)</f>
        <v>#REF!</v>
      </c>
    </row>
    <row r="8" spans="1:2" x14ac:dyDescent="0.2">
      <c r="A8" s="75">
        <v>2</v>
      </c>
      <c r="B8" s="124" t="e">
        <f>ROUNDUP('C завтраками| Bed and breakfast'!#REF!*0.9,)</f>
        <v>#REF!</v>
      </c>
    </row>
    <row r="9" spans="1:2" x14ac:dyDescent="0.2">
      <c r="A9" s="74" t="s">
        <v>149</v>
      </c>
      <c r="B9" s="124"/>
    </row>
    <row r="10" spans="1:2" x14ac:dyDescent="0.2">
      <c r="A10" s="75">
        <v>1</v>
      </c>
      <c r="B10" s="124" t="e">
        <f>ROUNDUP('C завтраками| Bed and breakfast'!#REF!*0.9,)</f>
        <v>#REF!</v>
      </c>
    </row>
    <row r="11" spans="1:2" x14ac:dyDescent="0.2">
      <c r="A11" s="75">
        <v>2</v>
      </c>
      <c r="B11" s="124" t="e">
        <f>ROUNDUP('C завтраками| Bed and breakfast'!#REF!*0.9,)</f>
        <v>#REF!</v>
      </c>
    </row>
    <row r="12" spans="1:2" x14ac:dyDescent="0.2">
      <c r="A12" s="97" t="s">
        <v>135</v>
      </c>
      <c r="B12" s="124"/>
    </row>
    <row r="13" spans="1:2" x14ac:dyDescent="0.2">
      <c r="A13" s="98">
        <v>1</v>
      </c>
      <c r="B13" s="124" t="e">
        <f>ROUNDUP('C завтраками| Bed and breakfast'!#REF!*0.9,)</f>
        <v>#REF!</v>
      </c>
    </row>
    <row r="14" spans="1:2" x14ac:dyDescent="0.2">
      <c r="A14" s="98">
        <v>2</v>
      </c>
      <c r="B14" s="124" t="e">
        <f>ROUNDUP('C завтраками| Bed and breakfast'!#REF!*0.9,)</f>
        <v>#REF!</v>
      </c>
    </row>
    <row r="15" spans="1:2" x14ac:dyDescent="0.2">
      <c r="A15" s="97" t="s">
        <v>137</v>
      </c>
      <c r="B15" s="124"/>
    </row>
    <row r="16" spans="1:2" x14ac:dyDescent="0.2">
      <c r="A16" s="98">
        <v>1</v>
      </c>
      <c r="B16" s="124" t="e">
        <f>ROUNDUP('C завтраками| Bed and breakfast'!#REF!*0.9,)</f>
        <v>#REF!</v>
      </c>
    </row>
    <row r="17" spans="1:2" x14ac:dyDescent="0.2">
      <c r="A17" s="98">
        <v>2</v>
      </c>
      <c r="B17" s="124" t="e">
        <f>ROUNDUP('C завтраками| Bed and breakfast'!#REF!*0.9,)</f>
        <v>#REF!</v>
      </c>
    </row>
    <row r="18" spans="1:2" x14ac:dyDescent="0.2">
      <c r="A18" s="97" t="s">
        <v>139</v>
      </c>
      <c r="B18" s="124"/>
    </row>
    <row r="19" spans="1:2" x14ac:dyDescent="0.2">
      <c r="A19" s="98" t="s">
        <v>78</v>
      </c>
      <c r="B19" s="124" t="e">
        <f>ROUNDUP('C завтраками| Bed and breakfast'!#REF!*0.9,)</f>
        <v>#REF!</v>
      </c>
    </row>
    <row r="20" spans="1:2" x14ac:dyDescent="0.2">
      <c r="A20" s="97" t="s">
        <v>138</v>
      </c>
      <c r="B20" s="124"/>
    </row>
    <row r="21" spans="1:2" x14ac:dyDescent="0.2">
      <c r="A21" s="98" t="s">
        <v>67</v>
      </c>
      <c r="B21" s="124" t="e">
        <f>ROUNDUP('C завтраками| Bed and breakfast'!#REF!*0.9,)</f>
        <v>#REF!</v>
      </c>
    </row>
    <row r="22" spans="1:2" x14ac:dyDescent="0.2">
      <c r="A22" s="158"/>
      <c r="B22" s="125"/>
    </row>
    <row r="23" spans="1:2" ht="10.35" customHeight="1" x14ac:dyDescent="0.2">
      <c r="A23" s="158"/>
      <c r="B23" s="171"/>
    </row>
    <row r="24" spans="1:2" ht="10.35" customHeight="1" x14ac:dyDescent="0.2">
      <c r="A24" s="107"/>
      <c r="B24" s="125"/>
    </row>
    <row r="25" spans="1:2" ht="25.5" customHeight="1" x14ac:dyDescent="0.2">
      <c r="A25" s="157" t="s">
        <v>163</v>
      </c>
      <c r="B25" s="194" t="e">
        <f t="shared" ref="B25" si="0">B4</f>
        <v>#REF!</v>
      </c>
    </row>
    <row r="26" spans="1:2" s="34" customFormat="1" ht="24.6" customHeight="1" x14ac:dyDescent="0.2">
      <c r="A26" s="67" t="s">
        <v>124</v>
      </c>
      <c r="B26" s="196" t="e">
        <f t="shared" ref="B26" si="1">B5</f>
        <v>#REF!</v>
      </c>
    </row>
    <row r="27" spans="1:2" x14ac:dyDescent="0.2">
      <c r="A27" s="97" t="s">
        <v>136</v>
      </c>
    </row>
    <row r="28" spans="1:2" x14ac:dyDescent="0.2">
      <c r="A28" s="98">
        <v>1</v>
      </c>
      <c r="B28" s="124" t="e">
        <f t="shared" ref="B28" si="2">ROUND(B7*0.9,)</f>
        <v>#REF!</v>
      </c>
    </row>
    <row r="29" spans="1:2" x14ac:dyDescent="0.2">
      <c r="A29" s="98">
        <v>2</v>
      </c>
      <c r="B29" s="124" t="e">
        <f t="shared" ref="B29" si="3">ROUND(B8*0.9,)</f>
        <v>#REF!</v>
      </c>
    </row>
    <row r="30" spans="1:2" x14ac:dyDescent="0.2">
      <c r="A30" s="106" t="s">
        <v>147</v>
      </c>
      <c r="B30" s="124"/>
    </row>
    <row r="31" spans="1:2" x14ac:dyDescent="0.2">
      <c r="A31" s="98">
        <v>1</v>
      </c>
      <c r="B31" s="124" t="e">
        <f t="shared" ref="B31" si="4">ROUND(B10*0.9,)</f>
        <v>#REF!</v>
      </c>
    </row>
    <row r="32" spans="1:2" x14ac:dyDescent="0.2">
      <c r="A32" s="98">
        <v>2</v>
      </c>
      <c r="B32" s="124" t="e">
        <f t="shared" ref="B32" si="5">ROUND(B11*0.9,)</f>
        <v>#REF!</v>
      </c>
    </row>
    <row r="33" spans="1:2" x14ac:dyDescent="0.2">
      <c r="A33" s="97" t="s">
        <v>135</v>
      </c>
      <c r="B33" s="124"/>
    </row>
    <row r="34" spans="1:2" x14ac:dyDescent="0.2">
      <c r="A34" s="99">
        <v>1</v>
      </c>
      <c r="B34" s="124" t="e">
        <f t="shared" ref="B34" si="6">ROUND(B13*0.9,)</f>
        <v>#REF!</v>
      </c>
    </row>
    <row r="35" spans="1:2" x14ac:dyDescent="0.2">
      <c r="A35" s="99">
        <v>2</v>
      </c>
      <c r="B35" s="124" t="e">
        <f t="shared" ref="B35" si="7">ROUND(B14*0.9,)</f>
        <v>#REF!</v>
      </c>
    </row>
    <row r="36" spans="1:2" x14ac:dyDescent="0.2">
      <c r="A36" s="97" t="s">
        <v>137</v>
      </c>
      <c r="B36" s="124"/>
    </row>
    <row r="37" spans="1:2" x14ac:dyDescent="0.2">
      <c r="A37" s="99">
        <v>1</v>
      </c>
      <c r="B37" s="124" t="e">
        <f t="shared" ref="B37" si="8">ROUND(B16*0.9,)</f>
        <v>#REF!</v>
      </c>
    </row>
    <row r="38" spans="1:2" x14ac:dyDescent="0.2">
      <c r="A38" s="99">
        <v>2</v>
      </c>
      <c r="B38" s="124" t="e">
        <f t="shared" ref="B38" si="9">ROUND(B17*0.9,)</f>
        <v>#REF!</v>
      </c>
    </row>
    <row r="39" spans="1:2" x14ac:dyDescent="0.2">
      <c r="A39" s="97" t="s">
        <v>139</v>
      </c>
      <c r="B39" s="124"/>
    </row>
    <row r="40" spans="1:2" x14ac:dyDescent="0.2">
      <c r="A40" s="98" t="s">
        <v>78</v>
      </c>
      <c r="B40" s="124" t="e">
        <f t="shared" ref="B40" si="10">ROUND(B19*0.9,)</f>
        <v>#REF!</v>
      </c>
    </row>
    <row r="41" spans="1:2" x14ac:dyDescent="0.2">
      <c r="A41" s="97" t="s">
        <v>138</v>
      </c>
      <c r="B41" s="124"/>
    </row>
    <row r="42" spans="1:2" x14ac:dyDescent="0.2">
      <c r="A42" s="98" t="s">
        <v>67</v>
      </c>
      <c r="B42" s="124" t="e">
        <f t="shared" ref="B42" si="11">ROUND(B21*0.9,)</f>
        <v>#REF!</v>
      </c>
    </row>
    <row r="43" spans="1:2" ht="12.75" thickBot="1" x14ac:dyDescent="0.25">
      <c r="A43" s="158"/>
    </row>
    <row r="44" spans="1:2" ht="10.35" customHeight="1" thickBot="1" x14ac:dyDescent="0.25">
      <c r="A44" s="160" t="s">
        <v>128</v>
      </c>
    </row>
    <row r="45" spans="1:2" x14ac:dyDescent="0.2">
      <c r="A45" s="234" t="s">
        <v>129</v>
      </c>
    </row>
    <row r="46" spans="1:2" x14ac:dyDescent="0.2">
      <c r="A46" s="234" t="s">
        <v>130</v>
      </c>
    </row>
    <row r="47" spans="1:2" ht="24" x14ac:dyDescent="0.2">
      <c r="A47" s="108" t="s">
        <v>131</v>
      </c>
    </row>
    <row r="48" spans="1:2" ht="12" customHeight="1" x14ac:dyDescent="0.2">
      <c r="A48" s="234" t="s">
        <v>247</v>
      </c>
    </row>
    <row r="49" spans="1:1" s="212" customFormat="1" ht="24" x14ac:dyDescent="0.2">
      <c r="A49" s="216" t="s">
        <v>286</v>
      </c>
    </row>
    <row r="50" spans="1:1" x14ac:dyDescent="0.2">
      <c r="A50" s="82"/>
    </row>
    <row r="51" spans="1:1" ht="11.45" customHeight="1" x14ac:dyDescent="0.2">
      <c r="A51" s="236" t="s">
        <v>275</v>
      </c>
    </row>
    <row r="52" spans="1:1" ht="12.75" thickBot="1" x14ac:dyDescent="0.25">
      <c r="A52" s="181" t="s">
        <v>143</v>
      </c>
    </row>
    <row r="53" spans="1:1" ht="12.75" thickBot="1" x14ac:dyDescent="0.25">
      <c r="A53" s="183" t="s">
        <v>301</v>
      </c>
    </row>
    <row r="54" spans="1:1" x14ac:dyDescent="0.2">
      <c r="A54" s="182" t="s">
        <v>302</v>
      </c>
    </row>
    <row r="55" spans="1:1" x14ac:dyDescent="0.2">
      <c r="A55" s="135"/>
    </row>
    <row r="56" spans="1:1" ht="25.5" x14ac:dyDescent="0.2">
      <c r="A56" s="184" t="s">
        <v>223</v>
      </c>
    </row>
    <row r="57" spans="1:1" ht="31.5" x14ac:dyDescent="0.2">
      <c r="A57" s="175" t="s">
        <v>276</v>
      </c>
    </row>
    <row r="58" spans="1:1" ht="42" x14ac:dyDescent="0.2">
      <c r="A58" s="175" t="s">
        <v>277</v>
      </c>
    </row>
    <row r="59" spans="1:1" ht="21" x14ac:dyDescent="0.2">
      <c r="A59" s="175" t="s">
        <v>278</v>
      </c>
    </row>
    <row r="60" spans="1:1" ht="31.5" x14ac:dyDescent="0.2">
      <c r="A60" s="175" t="s">
        <v>279</v>
      </c>
    </row>
    <row r="61" spans="1:1" ht="31.5" x14ac:dyDescent="0.2">
      <c r="A61" s="175" t="s">
        <v>280</v>
      </c>
    </row>
    <row r="62" spans="1:1" ht="31.5" x14ac:dyDescent="0.2">
      <c r="A62" s="175" t="s">
        <v>281</v>
      </c>
    </row>
    <row r="63" spans="1:1" ht="21" x14ac:dyDescent="0.2">
      <c r="A63" s="175" t="s">
        <v>282</v>
      </c>
    </row>
    <row r="64" spans="1:1" ht="31.5" x14ac:dyDescent="0.2">
      <c r="A64" s="175" t="s">
        <v>283</v>
      </c>
    </row>
    <row r="65" spans="1:1" ht="31.5" x14ac:dyDescent="0.2">
      <c r="A65" s="175" t="s">
        <v>284</v>
      </c>
    </row>
    <row r="66" spans="1:1" ht="21" x14ac:dyDescent="0.2">
      <c r="A66" s="175" t="s">
        <v>285</v>
      </c>
    </row>
    <row r="67" spans="1:1" x14ac:dyDescent="0.2">
      <c r="A67" s="150"/>
    </row>
    <row r="68" spans="1:1" ht="42" x14ac:dyDescent="0.2">
      <c r="A68" s="166" t="s">
        <v>170</v>
      </c>
    </row>
    <row r="69" spans="1:1" ht="21" x14ac:dyDescent="0.2">
      <c r="A69" s="185" t="s">
        <v>166</v>
      </c>
    </row>
    <row r="70" spans="1:1" ht="42.75" x14ac:dyDescent="0.2">
      <c r="A70" s="153" t="s">
        <v>167</v>
      </c>
    </row>
    <row r="71" spans="1:1" ht="21" x14ac:dyDescent="0.2">
      <c r="A71" s="131" t="s">
        <v>168</v>
      </c>
    </row>
    <row r="72" spans="1:1" x14ac:dyDescent="0.2">
      <c r="A72" s="133"/>
    </row>
    <row r="73" spans="1:1" x14ac:dyDescent="0.2">
      <c r="A73" s="134" t="s">
        <v>133</v>
      </c>
    </row>
    <row r="74" spans="1:1" ht="24" x14ac:dyDescent="0.2">
      <c r="A74" s="135" t="s">
        <v>154</v>
      </c>
    </row>
    <row r="75" spans="1:1" ht="24" x14ac:dyDescent="0.2">
      <c r="A75" s="135" t="s">
        <v>155</v>
      </c>
    </row>
  </sheetData>
  <pageMargins left="0.7" right="0.7" top="0.75" bottom="0.75" header="0.3" footer="0.3"/>
  <pageSetup paperSize="9"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5"/>
  <sheetViews>
    <sheetView zoomScaleNormal="100" workbookViewId="0">
      <pane xSplit="1" topLeftCell="B1" activePane="topRight" state="frozen"/>
      <selection pane="topRight" activeCell="B25" activeCellId="1" sqref="B4:B5 B25:B26"/>
    </sheetView>
  </sheetViews>
  <sheetFormatPr defaultColWidth="9" defaultRowHeight="12" x14ac:dyDescent="0.2"/>
  <cols>
    <col min="1" max="1" width="80.5703125" style="65" customWidth="1"/>
    <col min="2" max="16384" width="9" style="65"/>
  </cols>
  <sheetData>
    <row r="1" spans="1:2" ht="11.45" customHeight="1" x14ac:dyDescent="0.2">
      <c r="A1" s="94" t="s">
        <v>134</v>
      </c>
    </row>
    <row r="2" spans="1:2" ht="11.45" customHeight="1" x14ac:dyDescent="0.2">
      <c r="A2" s="180" t="s">
        <v>224</v>
      </c>
    </row>
    <row r="3" spans="1:2" ht="11.45" customHeight="1" x14ac:dyDescent="0.2">
      <c r="A3" s="218"/>
    </row>
    <row r="4" spans="1:2" ht="11.45" customHeight="1" x14ac:dyDescent="0.2">
      <c r="A4" s="218" t="s">
        <v>125</v>
      </c>
      <c r="B4" s="244" t="e">
        <f>'C завтраками| Bed and breakfast'!#REF!</f>
        <v>#REF!</v>
      </c>
    </row>
    <row r="5" spans="1:2" s="34" customFormat="1" ht="21.6" customHeight="1" x14ac:dyDescent="0.2">
      <c r="A5" s="67" t="s">
        <v>124</v>
      </c>
      <c r="B5" s="244" t="e">
        <f>'C завтраками| Bed and breakfast'!#REF!</f>
        <v>#REF!</v>
      </c>
    </row>
    <row r="6" spans="1:2" x14ac:dyDescent="0.2">
      <c r="A6" s="74" t="s">
        <v>148</v>
      </c>
    </row>
    <row r="7" spans="1:2" x14ac:dyDescent="0.2">
      <c r="A7" s="75">
        <v>1</v>
      </c>
      <c r="B7" s="124" t="e">
        <f>ROUNDUP('C завтраками| Bed and breakfast'!#REF!*0.9,)</f>
        <v>#REF!</v>
      </c>
    </row>
    <row r="8" spans="1:2" x14ac:dyDescent="0.2">
      <c r="A8" s="75">
        <v>2</v>
      </c>
      <c r="B8" s="124" t="e">
        <f>ROUNDUP('C завтраками| Bed and breakfast'!#REF!*0.9,)</f>
        <v>#REF!</v>
      </c>
    </row>
    <row r="9" spans="1:2" x14ac:dyDescent="0.2">
      <c r="A9" s="74" t="s">
        <v>149</v>
      </c>
      <c r="B9" s="124"/>
    </row>
    <row r="10" spans="1:2" x14ac:dyDescent="0.2">
      <c r="A10" s="75">
        <v>1</v>
      </c>
      <c r="B10" s="124" t="e">
        <f>ROUNDUP('C завтраками| Bed and breakfast'!#REF!*0.9,)</f>
        <v>#REF!</v>
      </c>
    </row>
    <row r="11" spans="1:2" x14ac:dyDescent="0.2">
      <c r="A11" s="75">
        <v>2</v>
      </c>
      <c r="B11" s="124" t="e">
        <f>ROUNDUP('C завтраками| Bed and breakfast'!#REF!*0.9,)</f>
        <v>#REF!</v>
      </c>
    </row>
    <row r="12" spans="1:2" x14ac:dyDescent="0.2">
      <c r="A12" s="97" t="s">
        <v>135</v>
      </c>
      <c r="B12" s="124"/>
    </row>
    <row r="13" spans="1:2" x14ac:dyDescent="0.2">
      <c r="A13" s="98">
        <v>1</v>
      </c>
      <c r="B13" s="124" t="e">
        <f>ROUNDUP('C завтраками| Bed and breakfast'!#REF!*0.9,)</f>
        <v>#REF!</v>
      </c>
    </row>
    <row r="14" spans="1:2" x14ac:dyDescent="0.2">
      <c r="A14" s="98">
        <v>2</v>
      </c>
      <c r="B14" s="124" t="e">
        <f>ROUNDUP('C завтраками| Bed and breakfast'!#REF!*0.9,)</f>
        <v>#REF!</v>
      </c>
    </row>
    <row r="15" spans="1:2" x14ac:dyDescent="0.2">
      <c r="A15" s="97" t="s">
        <v>137</v>
      </c>
      <c r="B15" s="124"/>
    </row>
    <row r="16" spans="1:2" x14ac:dyDescent="0.2">
      <c r="A16" s="98">
        <v>1</v>
      </c>
      <c r="B16" s="124" t="e">
        <f>ROUNDUP('C завтраками| Bed and breakfast'!#REF!*0.9,)</f>
        <v>#REF!</v>
      </c>
    </row>
    <row r="17" spans="1:2" x14ac:dyDescent="0.2">
      <c r="A17" s="98">
        <v>2</v>
      </c>
      <c r="B17" s="124" t="e">
        <f>ROUNDUP('C завтраками| Bed and breakfast'!#REF!*0.9,)</f>
        <v>#REF!</v>
      </c>
    </row>
    <row r="18" spans="1:2" x14ac:dyDescent="0.2">
      <c r="A18" s="97" t="s">
        <v>139</v>
      </c>
      <c r="B18" s="124"/>
    </row>
    <row r="19" spans="1:2" x14ac:dyDescent="0.2">
      <c r="A19" s="98" t="s">
        <v>78</v>
      </c>
      <c r="B19" s="124" t="e">
        <f>ROUNDUP('C завтраками| Bed and breakfast'!#REF!*0.9,)</f>
        <v>#REF!</v>
      </c>
    </row>
    <row r="20" spans="1:2" x14ac:dyDescent="0.2">
      <c r="A20" s="97" t="s">
        <v>138</v>
      </c>
      <c r="B20" s="124"/>
    </row>
    <row r="21" spans="1:2" x14ac:dyDescent="0.2">
      <c r="A21" s="98" t="s">
        <v>67</v>
      </c>
      <c r="B21" s="124" t="e">
        <f>ROUNDUP('C завтраками| Bed and breakfast'!#REF!*0.9,)</f>
        <v>#REF!</v>
      </c>
    </row>
    <row r="22" spans="1:2" x14ac:dyDescent="0.2">
      <c r="A22" s="158"/>
      <c r="B22" s="125"/>
    </row>
    <row r="23" spans="1:2" ht="10.35" customHeight="1" x14ac:dyDescent="0.2">
      <c r="A23" s="158"/>
      <c r="B23" s="171"/>
    </row>
    <row r="24" spans="1:2" ht="10.35" customHeight="1" x14ac:dyDescent="0.2">
      <c r="A24" s="107"/>
      <c r="B24" s="125"/>
    </row>
    <row r="25" spans="1:2" ht="25.5" customHeight="1" x14ac:dyDescent="0.2">
      <c r="A25" s="157" t="s">
        <v>163</v>
      </c>
      <c r="B25" s="194" t="e">
        <f t="shared" ref="B25" si="0">B4</f>
        <v>#REF!</v>
      </c>
    </row>
    <row r="26" spans="1:2" s="34" customFormat="1" ht="24.6" customHeight="1" x14ac:dyDescent="0.2">
      <c r="A26" s="67" t="s">
        <v>124</v>
      </c>
      <c r="B26" s="196" t="e">
        <f t="shared" ref="B26" si="1">B5</f>
        <v>#REF!</v>
      </c>
    </row>
    <row r="27" spans="1:2" x14ac:dyDescent="0.2">
      <c r="A27" s="97" t="s">
        <v>136</v>
      </c>
    </row>
    <row r="28" spans="1:2" x14ac:dyDescent="0.2">
      <c r="A28" s="98">
        <v>1</v>
      </c>
      <c r="B28" s="124" t="e">
        <f t="shared" ref="B28" si="2">ROUND(B7*0.87,)</f>
        <v>#REF!</v>
      </c>
    </row>
    <row r="29" spans="1:2" x14ac:dyDescent="0.2">
      <c r="A29" s="98">
        <v>2</v>
      </c>
      <c r="B29" s="124" t="e">
        <f t="shared" ref="B29" si="3">ROUND(B8*0.87,)</f>
        <v>#REF!</v>
      </c>
    </row>
    <row r="30" spans="1:2" x14ac:dyDescent="0.2">
      <c r="A30" s="106" t="s">
        <v>147</v>
      </c>
      <c r="B30" s="124"/>
    </row>
    <row r="31" spans="1:2" x14ac:dyDescent="0.2">
      <c r="A31" s="98">
        <v>1</v>
      </c>
      <c r="B31" s="124" t="e">
        <f t="shared" ref="B31" si="4">ROUND(B10*0.87,)</f>
        <v>#REF!</v>
      </c>
    </row>
    <row r="32" spans="1:2" x14ac:dyDescent="0.2">
      <c r="A32" s="98">
        <v>2</v>
      </c>
      <c r="B32" s="124" t="e">
        <f t="shared" ref="B32" si="5">ROUND(B11*0.87,)</f>
        <v>#REF!</v>
      </c>
    </row>
    <row r="33" spans="1:2" x14ac:dyDescent="0.2">
      <c r="A33" s="97" t="s">
        <v>135</v>
      </c>
      <c r="B33" s="124"/>
    </row>
    <row r="34" spans="1:2" x14ac:dyDescent="0.2">
      <c r="A34" s="99">
        <v>1</v>
      </c>
      <c r="B34" s="124" t="e">
        <f t="shared" ref="B34" si="6">ROUND(B13*0.87,)</f>
        <v>#REF!</v>
      </c>
    </row>
    <row r="35" spans="1:2" x14ac:dyDescent="0.2">
      <c r="A35" s="99">
        <v>2</v>
      </c>
      <c r="B35" s="124" t="e">
        <f t="shared" ref="B35" si="7">ROUND(B14*0.87,)</f>
        <v>#REF!</v>
      </c>
    </row>
    <row r="36" spans="1:2" x14ac:dyDescent="0.2">
      <c r="A36" s="97" t="s">
        <v>137</v>
      </c>
      <c r="B36" s="124"/>
    </row>
    <row r="37" spans="1:2" x14ac:dyDescent="0.2">
      <c r="A37" s="99">
        <v>1</v>
      </c>
      <c r="B37" s="124" t="e">
        <f t="shared" ref="B37" si="8">ROUND(B16*0.87,)</f>
        <v>#REF!</v>
      </c>
    </row>
    <row r="38" spans="1:2" x14ac:dyDescent="0.2">
      <c r="A38" s="99">
        <v>2</v>
      </c>
      <c r="B38" s="124" t="e">
        <f t="shared" ref="B38" si="9">ROUND(B17*0.87,)</f>
        <v>#REF!</v>
      </c>
    </row>
    <row r="39" spans="1:2" x14ac:dyDescent="0.2">
      <c r="A39" s="97" t="s">
        <v>139</v>
      </c>
      <c r="B39" s="124"/>
    </row>
    <row r="40" spans="1:2" x14ac:dyDescent="0.2">
      <c r="A40" s="98" t="s">
        <v>78</v>
      </c>
      <c r="B40" s="124" t="e">
        <f t="shared" ref="B40" si="10">ROUND(B19*0.87,)</f>
        <v>#REF!</v>
      </c>
    </row>
    <row r="41" spans="1:2" x14ac:dyDescent="0.2">
      <c r="A41" s="97" t="s">
        <v>138</v>
      </c>
      <c r="B41" s="124"/>
    </row>
    <row r="42" spans="1:2" x14ac:dyDescent="0.2">
      <c r="A42" s="98" t="s">
        <v>67</v>
      </c>
      <c r="B42" s="124" t="e">
        <f t="shared" ref="B42" si="11">ROUND(B21*0.87,)</f>
        <v>#REF!</v>
      </c>
    </row>
    <row r="43" spans="1:2" ht="12.75" thickBot="1" x14ac:dyDescent="0.25">
      <c r="A43" s="158"/>
    </row>
    <row r="44" spans="1:2" ht="10.35" customHeight="1" thickBot="1" x14ac:dyDescent="0.25">
      <c r="A44" s="160" t="s">
        <v>128</v>
      </c>
    </row>
    <row r="45" spans="1:2" x14ac:dyDescent="0.2">
      <c r="A45" s="234" t="s">
        <v>129</v>
      </c>
    </row>
    <row r="46" spans="1:2" x14ac:dyDescent="0.2">
      <c r="A46" s="234" t="s">
        <v>130</v>
      </c>
    </row>
    <row r="47" spans="1:2" ht="24" x14ac:dyDescent="0.2">
      <c r="A47" s="108" t="s">
        <v>131</v>
      </c>
    </row>
    <row r="48" spans="1:2" ht="12" customHeight="1" x14ac:dyDescent="0.2">
      <c r="A48" s="234" t="s">
        <v>247</v>
      </c>
    </row>
    <row r="49" spans="1:1" s="212" customFormat="1" ht="24" x14ac:dyDescent="0.2">
      <c r="A49" s="216" t="s">
        <v>286</v>
      </c>
    </row>
    <row r="50" spans="1:1" x14ac:dyDescent="0.2">
      <c r="A50" s="82"/>
    </row>
    <row r="51" spans="1:1" ht="11.45" customHeight="1" x14ac:dyDescent="0.2">
      <c r="A51" s="236" t="s">
        <v>275</v>
      </c>
    </row>
    <row r="52" spans="1:1" ht="12.75" thickBot="1" x14ac:dyDescent="0.25">
      <c r="A52" s="181" t="s">
        <v>143</v>
      </c>
    </row>
    <row r="53" spans="1:1" ht="12.75" thickBot="1" x14ac:dyDescent="0.25">
      <c r="A53" s="183" t="s">
        <v>301</v>
      </c>
    </row>
    <row r="54" spans="1:1" x14ac:dyDescent="0.2">
      <c r="A54" s="182" t="s">
        <v>302</v>
      </c>
    </row>
    <row r="55" spans="1:1" x14ac:dyDescent="0.2">
      <c r="A55" s="135"/>
    </row>
    <row r="56" spans="1:1" ht="25.5" x14ac:dyDescent="0.2">
      <c r="A56" s="184" t="s">
        <v>223</v>
      </c>
    </row>
    <row r="57" spans="1:1" ht="31.5" x14ac:dyDescent="0.2">
      <c r="A57" s="175" t="s">
        <v>276</v>
      </c>
    </row>
    <row r="58" spans="1:1" ht="42" x14ac:dyDescent="0.2">
      <c r="A58" s="175" t="s">
        <v>277</v>
      </c>
    </row>
    <row r="59" spans="1:1" ht="21" x14ac:dyDescent="0.2">
      <c r="A59" s="175" t="s">
        <v>278</v>
      </c>
    </row>
    <row r="60" spans="1:1" ht="31.5" x14ac:dyDescent="0.2">
      <c r="A60" s="175" t="s">
        <v>279</v>
      </c>
    </row>
    <row r="61" spans="1:1" ht="31.5" x14ac:dyDescent="0.2">
      <c r="A61" s="175" t="s">
        <v>280</v>
      </c>
    </row>
    <row r="62" spans="1:1" ht="31.5" x14ac:dyDescent="0.2">
      <c r="A62" s="175" t="s">
        <v>281</v>
      </c>
    </row>
    <row r="63" spans="1:1" ht="21" x14ac:dyDescent="0.2">
      <c r="A63" s="175" t="s">
        <v>282</v>
      </c>
    </row>
    <row r="64" spans="1:1" ht="31.5" x14ac:dyDescent="0.2">
      <c r="A64" s="175" t="s">
        <v>283</v>
      </c>
    </row>
    <row r="65" spans="1:1" ht="31.5" x14ac:dyDescent="0.2">
      <c r="A65" s="175" t="s">
        <v>284</v>
      </c>
    </row>
    <row r="66" spans="1:1" ht="21" x14ac:dyDescent="0.2">
      <c r="A66" s="175" t="s">
        <v>285</v>
      </c>
    </row>
    <row r="67" spans="1:1" x14ac:dyDescent="0.2">
      <c r="A67" s="150"/>
    </row>
    <row r="68" spans="1:1" ht="42" x14ac:dyDescent="0.2">
      <c r="A68" s="166" t="s">
        <v>170</v>
      </c>
    </row>
    <row r="69" spans="1:1" ht="21" x14ac:dyDescent="0.2">
      <c r="A69" s="185" t="s">
        <v>166</v>
      </c>
    </row>
    <row r="70" spans="1:1" ht="42.75" x14ac:dyDescent="0.2">
      <c r="A70" s="153" t="s">
        <v>167</v>
      </c>
    </row>
    <row r="71" spans="1:1" ht="21" x14ac:dyDescent="0.2">
      <c r="A71" s="131" t="s">
        <v>168</v>
      </c>
    </row>
    <row r="72" spans="1:1" x14ac:dyDescent="0.2">
      <c r="A72" s="133"/>
    </row>
    <row r="73" spans="1:1" x14ac:dyDescent="0.2">
      <c r="A73" s="134" t="s">
        <v>133</v>
      </c>
    </row>
    <row r="74" spans="1:1" ht="24" x14ac:dyDescent="0.2">
      <c r="A74" s="135" t="s">
        <v>154</v>
      </c>
    </row>
    <row r="75" spans="1:1" ht="24" x14ac:dyDescent="0.2">
      <c r="A75" s="135" t="s">
        <v>155</v>
      </c>
    </row>
  </sheetData>
  <pageMargins left="0.7" right="0.7" top="0.75" bottom="0.75" header="0.3" footer="0.3"/>
  <pageSetup paperSize="9"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B71"/>
  <sheetViews>
    <sheetView zoomScaleNormal="100" workbookViewId="0">
      <pane xSplit="1" topLeftCell="B1" activePane="topRight" state="frozen"/>
      <selection pane="topRight" activeCell="B1" sqref="B1:B1048576"/>
    </sheetView>
  </sheetViews>
  <sheetFormatPr defaultColWidth="8.7109375" defaultRowHeight="12.75" x14ac:dyDescent="0.2"/>
  <cols>
    <col min="1" max="1" width="82.5703125" style="109" customWidth="1"/>
    <col min="2" max="16384" width="8.7109375" style="109"/>
  </cols>
  <sheetData>
    <row r="1" spans="1:2" x14ac:dyDescent="0.2">
      <c r="A1" s="238" t="s">
        <v>134</v>
      </c>
    </row>
    <row r="2" spans="1:2" ht="18" customHeight="1" x14ac:dyDescent="0.2">
      <c r="A2" s="239" t="s">
        <v>226</v>
      </c>
      <c r="B2" s="123" t="e">
        <f>'C завтраками| Bed and breakfast'!#REF!</f>
        <v>#REF!</v>
      </c>
    </row>
    <row r="3" spans="1:2" x14ac:dyDescent="0.2">
      <c r="A3" s="110" t="s">
        <v>124</v>
      </c>
      <c r="B3" s="123" t="e">
        <f>'C завтраками| Bed and breakfast'!#REF!</f>
        <v>#REF!</v>
      </c>
    </row>
    <row r="4" spans="1:2" x14ac:dyDescent="0.2">
      <c r="A4" s="113" t="s">
        <v>148</v>
      </c>
      <c r="B4" s="212"/>
    </row>
    <row r="5" spans="1:2" ht="20.25" customHeight="1" x14ac:dyDescent="0.2">
      <c r="A5" s="115">
        <v>1</v>
      </c>
      <c r="B5" s="66" t="e">
        <f>'C завтраками| Bed and breakfast'!#REF!</f>
        <v>#REF!</v>
      </c>
    </row>
    <row r="6" spans="1:2" x14ac:dyDescent="0.2">
      <c r="A6" s="115">
        <v>2</v>
      </c>
      <c r="B6" s="66" t="e">
        <f>'C завтраками| Bed and breakfast'!#REF!</f>
        <v>#REF!</v>
      </c>
    </row>
    <row r="7" spans="1:2" x14ac:dyDescent="0.2">
      <c r="A7" s="115" t="s">
        <v>149</v>
      </c>
      <c r="B7" s="66"/>
    </row>
    <row r="8" spans="1:2" ht="18.75" customHeight="1" x14ac:dyDescent="0.2">
      <c r="A8" s="115">
        <v>1</v>
      </c>
      <c r="B8" s="66" t="e">
        <f>'C завтраками| Bed and breakfast'!#REF!</f>
        <v>#REF!</v>
      </c>
    </row>
    <row r="9" spans="1:2" x14ac:dyDescent="0.2">
      <c r="A9" s="115">
        <v>2</v>
      </c>
      <c r="B9" s="66" t="e">
        <f>'C завтраками| Bed and breakfast'!#REF!</f>
        <v>#REF!</v>
      </c>
    </row>
    <row r="10" spans="1:2" x14ac:dyDescent="0.2">
      <c r="A10" s="115" t="s">
        <v>135</v>
      </c>
      <c r="B10" s="66"/>
    </row>
    <row r="11" spans="1:2" ht="21.75" customHeight="1" x14ac:dyDescent="0.2">
      <c r="A11" s="115">
        <v>1</v>
      </c>
      <c r="B11" s="66" t="e">
        <f>'C завтраками| Bed and breakfast'!#REF!</f>
        <v>#REF!</v>
      </c>
    </row>
    <row r="12" spans="1:2" x14ac:dyDescent="0.2">
      <c r="A12" s="115">
        <v>2</v>
      </c>
      <c r="B12" s="66" t="e">
        <f>'C завтраками| Bed and breakfast'!#REF!</f>
        <v>#REF!</v>
      </c>
    </row>
    <row r="13" spans="1:2" x14ac:dyDescent="0.2">
      <c r="A13" s="114" t="s">
        <v>137</v>
      </c>
      <c r="B13" s="66"/>
    </row>
    <row r="14" spans="1:2" ht="24" customHeight="1" x14ac:dyDescent="0.2">
      <c r="A14" s="115">
        <v>1</v>
      </c>
      <c r="B14" s="66" t="e">
        <f>'C завтраками| Bed and breakfast'!#REF!</f>
        <v>#REF!</v>
      </c>
    </row>
    <row r="15" spans="1:2" x14ac:dyDescent="0.2">
      <c r="A15" s="115">
        <v>2</v>
      </c>
      <c r="B15" s="66" t="e">
        <f>'C завтраками| Bed and breakfast'!#REF!</f>
        <v>#REF!</v>
      </c>
    </row>
    <row r="16" spans="1:2" x14ac:dyDescent="0.2">
      <c r="A16" s="97" t="s">
        <v>139</v>
      </c>
      <c r="B16" s="66"/>
    </row>
    <row r="17" spans="1:2" x14ac:dyDescent="0.2">
      <c r="A17" s="98" t="s">
        <v>78</v>
      </c>
      <c r="B17" s="66" t="e">
        <f>'C завтраками| Bed and breakfast'!#REF!</f>
        <v>#REF!</v>
      </c>
    </row>
    <row r="18" spans="1:2" x14ac:dyDescent="0.2">
      <c r="A18" s="97" t="s">
        <v>138</v>
      </c>
      <c r="B18" s="66"/>
    </row>
    <row r="19" spans="1:2" x14ac:dyDescent="0.2">
      <c r="A19" s="98" t="s">
        <v>67</v>
      </c>
      <c r="B19" s="66" t="e">
        <f>'C завтраками| Bed and breakfast'!#REF!</f>
        <v>#REF!</v>
      </c>
    </row>
    <row r="20" spans="1:2" x14ac:dyDescent="0.2">
      <c r="A20" s="86"/>
      <c r="B20" s="212"/>
    </row>
    <row r="21" spans="1:2" ht="30.75" customHeight="1" x14ac:dyDescent="0.2">
      <c r="A21" s="240" t="s">
        <v>163</v>
      </c>
      <c r="B21" s="201" t="e">
        <f t="shared" ref="B21" si="0">B2</f>
        <v>#REF!</v>
      </c>
    </row>
    <row r="22" spans="1:2" x14ac:dyDescent="0.2">
      <c r="A22" s="112" t="s">
        <v>124</v>
      </c>
      <c r="B22" s="202" t="e">
        <f t="shared" ref="B22" si="1">B3</f>
        <v>#REF!</v>
      </c>
    </row>
    <row r="23" spans="1:2" x14ac:dyDescent="0.2">
      <c r="A23" s="113" t="s">
        <v>148</v>
      </c>
      <c r="B23" s="118"/>
    </row>
    <row r="24" spans="1:2" ht="18" customHeight="1" x14ac:dyDescent="0.2">
      <c r="A24" s="115">
        <v>1</v>
      </c>
      <c r="B24" s="119" t="e">
        <f t="shared" ref="B24" si="2">B5*0.85</f>
        <v>#REF!</v>
      </c>
    </row>
    <row r="25" spans="1:2" ht="17.100000000000001" customHeight="1" x14ac:dyDescent="0.2">
      <c r="A25" s="115">
        <v>2</v>
      </c>
      <c r="B25" s="119" t="e">
        <f t="shared" ref="B25" si="3">B6*0.85</f>
        <v>#REF!</v>
      </c>
    </row>
    <row r="26" spans="1:2" x14ac:dyDescent="0.2">
      <c r="A26" s="115" t="s">
        <v>149</v>
      </c>
      <c r="B26" s="119"/>
    </row>
    <row r="27" spans="1:2" x14ac:dyDescent="0.2">
      <c r="A27" s="115">
        <v>1</v>
      </c>
      <c r="B27" s="119" t="e">
        <f t="shared" ref="B27" si="4">B8*0.85</f>
        <v>#REF!</v>
      </c>
    </row>
    <row r="28" spans="1:2" ht="11.45" customHeight="1" x14ac:dyDescent="0.2">
      <c r="A28" s="115">
        <v>2</v>
      </c>
      <c r="B28" s="119" t="e">
        <f t="shared" ref="B28" si="5">B9*0.85</f>
        <v>#REF!</v>
      </c>
    </row>
    <row r="29" spans="1:2" x14ac:dyDescent="0.2">
      <c r="A29" s="115" t="s">
        <v>135</v>
      </c>
      <c r="B29" s="119"/>
    </row>
    <row r="30" spans="1:2" x14ac:dyDescent="0.2">
      <c r="A30" s="115">
        <v>1</v>
      </c>
      <c r="B30" s="119" t="e">
        <f t="shared" ref="B30" si="6">B11*0.85</f>
        <v>#REF!</v>
      </c>
    </row>
    <row r="31" spans="1:2" x14ac:dyDescent="0.2">
      <c r="A31" s="115">
        <v>2</v>
      </c>
      <c r="B31" s="119" t="e">
        <f t="shared" ref="B31" si="7">B12*0.85</f>
        <v>#REF!</v>
      </c>
    </row>
    <row r="32" spans="1:2" x14ac:dyDescent="0.2">
      <c r="A32" s="114" t="s">
        <v>137</v>
      </c>
      <c r="B32" s="119"/>
    </row>
    <row r="33" spans="1:2" x14ac:dyDescent="0.2">
      <c r="A33" s="115">
        <v>1</v>
      </c>
      <c r="B33" s="119" t="e">
        <f t="shared" ref="B33" si="8">B14*0.85</f>
        <v>#REF!</v>
      </c>
    </row>
    <row r="34" spans="1:2" x14ac:dyDescent="0.2">
      <c r="A34" s="115">
        <v>2</v>
      </c>
      <c r="B34" s="119" t="e">
        <f t="shared" ref="B34" si="9">B15*0.85</f>
        <v>#REF!</v>
      </c>
    </row>
    <row r="35" spans="1:2" x14ac:dyDescent="0.2">
      <c r="A35" s="97" t="s">
        <v>139</v>
      </c>
      <c r="B35" s="119"/>
    </row>
    <row r="36" spans="1:2" x14ac:dyDescent="0.2">
      <c r="A36" s="98" t="s">
        <v>78</v>
      </c>
      <c r="B36" s="119" t="e">
        <f t="shared" ref="B36" si="10">B17*0.85</f>
        <v>#REF!</v>
      </c>
    </row>
    <row r="37" spans="1:2" x14ac:dyDescent="0.2">
      <c r="A37" s="97" t="s">
        <v>138</v>
      </c>
      <c r="B37" s="119"/>
    </row>
    <row r="38" spans="1:2" x14ac:dyDescent="0.2">
      <c r="A38" s="98" t="s">
        <v>67</v>
      </c>
      <c r="B38" s="119" t="e">
        <f t="shared" ref="B38" si="11">B19*0.85</f>
        <v>#REF!</v>
      </c>
    </row>
    <row r="39" spans="1:2" x14ac:dyDescent="0.2">
      <c r="B39" s="212"/>
    </row>
    <row r="40" spans="1:2" ht="135" x14ac:dyDescent="0.2">
      <c r="A40" s="208" t="s">
        <v>287</v>
      </c>
    </row>
    <row r="41" spans="1:2" x14ac:dyDescent="0.2">
      <c r="A41" s="191" t="s">
        <v>143</v>
      </c>
    </row>
    <row r="42" spans="1:2" x14ac:dyDescent="0.2">
      <c r="A42" s="120" t="s">
        <v>288</v>
      </c>
    </row>
    <row r="43" spans="1:2" x14ac:dyDescent="0.2">
      <c r="A43" s="120" t="s">
        <v>289</v>
      </c>
    </row>
    <row r="44" spans="1:2" x14ac:dyDescent="0.2">
      <c r="A44" s="163"/>
    </row>
    <row r="45" spans="1:2" x14ac:dyDescent="0.2">
      <c r="A45" s="191" t="s">
        <v>128</v>
      </c>
    </row>
    <row r="46" spans="1:2" x14ac:dyDescent="0.2">
      <c r="A46" s="116" t="s">
        <v>150</v>
      </c>
    </row>
    <row r="47" spans="1:2" x14ac:dyDescent="0.2">
      <c r="A47" s="116" t="s">
        <v>151</v>
      </c>
    </row>
    <row r="48" spans="1:2" x14ac:dyDescent="0.2">
      <c r="A48" s="116" t="s">
        <v>152</v>
      </c>
    </row>
    <row r="49" spans="1:1" x14ac:dyDescent="0.2">
      <c r="A49" s="116" t="s">
        <v>153</v>
      </c>
    </row>
    <row r="50" spans="1:1" x14ac:dyDescent="0.2">
      <c r="A50" s="121" t="s">
        <v>290</v>
      </c>
    </row>
    <row r="51" spans="1:1" x14ac:dyDescent="0.2">
      <c r="A51" s="121" t="s">
        <v>240</v>
      </c>
    </row>
    <row r="52" spans="1:1" s="212" customFormat="1" x14ac:dyDescent="0.2">
      <c r="A52" s="234" t="s">
        <v>247</v>
      </c>
    </row>
    <row r="53" spans="1:1" ht="21" x14ac:dyDescent="0.2">
      <c r="A53" s="192" t="s">
        <v>174</v>
      </c>
    </row>
    <row r="54" spans="1:1" ht="52.5" x14ac:dyDescent="0.2">
      <c r="A54" s="241" t="s">
        <v>291</v>
      </c>
    </row>
    <row r="55" spans="1:1" ht="21" x14ac:dyDescent="0.2">
      <c r="A55" s="241" t="s">
        <v>292</v>
      </c>
    </row>
    <row r="56" spans="1:1" ht="31.5" x14ac:dyDescent="0.2">
      <c r="A56" s="241" t="s">
        <v>293</v>
      </c>
    </row>
    <row r="57" spans="1:1" ht="31.5" x14ac:dyDescent="0.2">
      <c r="A57" s="241" t="s">
        <v>294</v>
      </c>
    </row>
    <row r="58" spans="1:1" ht="42" x14ac:dyDescent="0.2">
      <c r="A58" s="241" t="s">
        <v>295</v>
      </c>
    </row>
    <row r="59" spans="1:1" ht="21" x14ac:dyDescent="0.2">
      <c r="A59" s="241" t="s">
        <v>296</v>
      </c>
    </row>
    <row r="60" spans="1:1" ht="34.5" x14ac:dyDescent="0.2">
      <c r="A60" s="241" t="s">
        <v>297</v>
      </c>
    </row>
    <row r="61" spans="1:1" ht="23.25" x14ac:dyDescent="0.2">
      <c r="A61" s="241" t="s">
        <v>298</v>
      </c>
    </row>
    <row r="62" spans="1:1" ht="31.5" x14ac:dyDescent="0.2">
      <c r="A62" s="241" t="s">
        <v>299</v>
      </c>
    </row>
    <row r="63" spans="1:1" ht="31.5" x14ac:dyDescent="0.2">
      <c r="A63" s="241" t="s">
        <v>300</v>
      </c>
    </row>
    <row r="64" spans="1:1" ht="42" x14ac:dyDescent="0.2">
      <c r="A64" s="166" t="s">
        <v>170</v>
      </c>
    </row>
    <row r="65" spans="1:1" ht="21" x14ac:dyDescent="0.2">
      <c r="A65" s="185" t="s">
        <v>166</v>
      </c>
    </row>
    <row r="66" spans="1:1" ht="42.75" x14ac:dyDescent="0.2">
      <c r="A66" s="153" t="s">
        <v>167</v>
      </c>
    </row>
    <row r="67" spans="1:1" ht="21" x14ac:dyDescent="0.2">
      <c r="A67" s="131" t="s">
        <v>168</v>
      </c>
    </row>
    <row r="68" spans="1:1" x14ac:dyDescent="0.2">
      <c r="A68" s="133"/>
    </row>
    <row r="69" spans="1:1" x14ac:dyDescent="0.2">
      <c r="A69" s="134" t="s">
        <v>133</v>
      </c>
    </row>
    <row r="70" spans="1:1" ht="24" x14ac:dyDescent="0.2">
      <c r="A70" s="135" t="s">
        <v>154</v>
      </c>
    </row>
    <row r="71" spans="1:1" ht="24" x14ac:dyDescent="0.2">
      <c r="A71" s="135" t="s">
        <v>155</v>
      </c>
    </row>
  </sheetData>
  <pageMargins left="0.7" right="0.7" top="0.75" bottom="0.75" header="0.3" footer="0.3"/>
  <pageSetup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dimension ref="A1:B71"/>
  <sheetViews>
    <sheetView zoomScaleNormal="100" workbookViewId="0">
      <pane xSplit="1" topLeftCell="B1" activePane="topRight" state="frozen"/>
      <selection pane="topRight" activeCell="B1" sqref="B1:B1048576"/>
    </sheetView>
  </sheetViews>
  <sheetFormatPr defaultColWidth="8.7109375" defaultRowHeight="12.75" x14ac:dyDescent="0.2"/>
  <cols>
    <col min="1" max="1" width="82.5703125" style="109" customWidth="1"/>
    <col min="2" max="16384" width="8.7109375" style="109"/>
  </cols>
  <sheetData>
    <row r="1" spans="1:2" x14ac:dyDescent="0.2">
      <c r="A1" s="238" t="s">
        <v>134</v>
      </c>
    </row>
    <row r="2" spans="1:2" ht="18" customHeight="1" x14ac:dyDescent="0.2">
      <c r="A2" s="239" t="s">
        <v>226</v>
      </c>
      <c r="B2" s="245" t="e">
        <f>'ЗЭГ | FIT15'!B2</f>
        <v>#REF!</v>
      </c>
    </row>
    <row r="3" spans="1:2" x14ac:dyDescent="0.2">
      <c r="A3" s="110" t="s">
        <v>124</v>
      </c>
      <c r="B3" s="245" t="e">
        <f>'ЗЭГ | FIT15'!B3</f>
        <v>#REF!</v>
      </c>
    </row>
    <row r="4" spans="1:2" x14ac:dyDescent="0.2">
      <c r="A4" s="113" t="s">
        <v>148</v>
      </c>
      <c r="B4" s="258"/>
    </row>
    <row r="5" spans="1:2" ht="20.25" customHeight="1" x14ac:dyDescent="0.2">
      <c r="A5" s="115">
        <v>1</v>
      </c>
      <c r="B5" s="257" t="e">
        <f>'ЗЭГ | FIT15'!B5</f>
        <v>#REF!</v>
      </c>
    </row>
    <row r="6" spans="1:2" x14ac:dyDescent="0.2">
      <c r="A6" s="115">
        <v>2</v>
      </c>
      <c r="B6" s="257" t="e">
        <f>'ЗЭГ | FIT15'!B6</f>
        <v>#REF!</v>
      </c>
    </row>
    <row r="7" spans="1:2" x14ac:dyDescent="0.2">
      <c r="A7" s="115" t="s">
        <v>149</v>
      </c>
      <c r="B7" s="257"/>
    </row>
    <row r="8" spans="1:2" ht="18.75" customHeight="1" x14ac:dyDescent="0.2">
      <c r="A8" s="115">
        <v>1</v>
      </c>
      <c r="B8" s="257" t="e">
        <f>'ЗЭГ | FIT15'!B8</f>
        <v>#REF!</v>
      </c>
    </row>
    <row r="9" spans="1:2" x14ac:dyDescent="0.2">
      <c r="A9" s="115">
        <v>2</v>
      </c>
      <c r="B9" s="257" t="e">
        <f>'ЗЭГ | FIT15'!B9</f>
        <v>#REF!</v>
      </c>
    </row>
    <row r="10" spans="1:2" x14ac:dyDescent="0.2">
      <c r="A10" s="115" t="s">
        <v>135</v>
      </c>
      <c r="B10" s="257"/>
    </row>
    <row r="11" spans="1:2" ht="21.75" customHeight="1" x14ac:dyDescent="0.2">
      <c r="A11" s="115">
        <v>1</v>
      </c>
      <c r="B11" s="257" t="e">
        <f>'ЗЭГ | FIT15'!B11</f>
        <v>#REF!</v>
      </c>
    </row>
    <row r="12" spans="1:2" x14ac:dyDescent="0.2">
      <c r="A12" s="115">
        <v>2</v>
      </c>
      <c r="B12" s="257" t="e">
        <f>'ЗЭГ | FIT15'!B12</f>
        <v>#REF!</v>
      </c>
    </row>
    <row r="13" spans="1:2" x14ac:dyDescent="0.2">
      <c r="A13" s="114" t="s">
        <v>137</v>
      </c>
      <c r="B13" s="257"/>
    </row>
    <row r="14" spans="1:2" ht="24" customHeight="1" x14ac:dyDescent="0.2">
      <c r="A14" s="115">
        <v>1</v>
      </c>
      <c r="B14" s="257" t="e">
        <f>'ЗЭГ | FIT15'!B14</f>
        <v>#REF!</v>
      </c>
    </row>
    <row r="15" spans="1:2" x14ac:dyDescent="0.2">
      <c r="A15" s="115">
        <v>2</v>
      </c>
      <c r="B15" s="257" t="e">
        <f>'ЗЭГ | FIT15'!B15</f>
        <v>#REF!</v>
      </c>
    </row>
    <row r="16" spans="1:2" x14ac:dyDescent="0.2">
      <c r="A16" s="97" t="s">
        <v>139</v>
      </c>
      <c r="B16" s="257"/>
    </row>
    <row r="17" spans="1:2" x14ac:dyDescent="0.2">
      <c r="A17" s="98" t="s">
        <v>78</v>
      </c>
      <c r="B17" s="257" t="e">
        <f>'ЗЭГ | FIT15'!B17</f>
        <v>#REF!</v>
      </c>
    </row>
    <row r="18" spans="1:2" x14ac:dyDescent="0.2">
      <c r="A18" s="97" t="s">
        <v>138</v>
      </c>
      <c r="B18" s="257"/>
    </row>
    <row r="19" spans="1:2" x14ac:dyDescent="0.2">
      <c r="A19" s="98" t="s">
        <v>67</v>
      </c>
      <c r="B19" s="257" t="e">
        <f>'ЗЭГ | FIT15'!B19</f>
        <v>#REF!</v>
      </c>
    </row>
    <row r="20" spans="1:2" x14ac:dyDescent="0.2">
      <c r="A20" s="86"/>
      <c r="B20" s="258"/>
    </row>
    <row r="21" spans="1:2" ht="30.75" customHeight="1" x14ac:dyDescent="0.2">
      <c r="A21" s="240" t="s">
        <v>163</v>
      </c>
      <c r="B21" s="246" t="e">
        <f t="shared" ref="B21" si="0">B2</f>
        <v>#REF!</v>
      </c>
    </row>
    <row r="22" spans="1:2" x14ac:dyDescent="0.2">
      <c r="A22" s="112" t="s">
        <v>124</v>
      </c>
      <c r="B22" s="247" t="e">
        <f t="shared" ref="B22" si="1">B3</f>
        <v>#REF!</v>
      </c>
    </row>
    <row r="23" spans="1:2" x14ac:dyDescent="0.2">
      <c r="A23" s="113" t="s">
        <v>148</v>
      </c>
      <c r="B23" s="258"/>
    </row>
    <row r="24" spans="1:2" ht="18" customHeight="1" x14ac:dyDescent="0.2">
      <c r="A24" s="115">
        <v>1</v>
      </c>
      <c r="B24" s="263" t="e">
        <f t="shared" ref="B24" si="2">B5*0.82</f>
        <v>#REF!</v>
      </c>
    </row>
    <row r="25" spans="1:2" ht="17.100000000000001" customHeight="1" x14ac:dyDescent="0.2">
      <c r="A25" s="115">
        <v>2</v>
      </c>
      <c r="B25" s="263" t="e">
        <f t="shared" ref="B25" si="3">B6*0.82</f>
        <v>#REF!</v>
      </c>
    </row>
    <row r="26" spans="1:2" x14ac:dyDescent="0.2">
      <c r="A26" s="115" t="s">
        <v>149</v>
      </c>
      <c r="B26" s="263"/>
    </row>
    <row r="27" spans="1:2" x14ac:dyDescent="0.2">
      <c r="A27" s="115">
        <v>1</v>
      </c>
      <c r="B27" s="263" t="e">
        <f t="shared" ref="B27" si="4">B8*0.82</f>
        <v>#REF!</v>
      </c>
    </row>
    <row r="28" spans="1:2" ht="11.45" customHeight="1" x14ac:dyDescent="0.2">
      <c r="A28" s="115">
        <v>2</v>
      </c>
      <c r="B28" s="263" t="e">
        <f t="shared" ref="B28" si="5">B9*0.82</f>
        <v>#REF!</v>
      </c>
    </row>
    <row r="29" spans="1:2" x14ac:dyDescent="0.2">
      <c r="A29" s="115" t="s">
        <v>135</v>
      </c>
      <c r="B29" s="263"/>
    </row>
    <row r="30" spans="1:2" x14ac:dyDescent="0.2">
      <c r="A30" s="115">
        <v>1</v>
      </c>
      <c r="B30" s="263" t="e">
        <f t="shared" ref="B30" si="6">B11*0.82</f>
        <v>#REF!</v>
      </c>
    </row>
    <row r="31" spans="1:2" x14ac:dyDescent="0.2">
      <c r="A31" s="115">
        <v>2</v>
      </c>
      <c r="B31" s="263" t="e">
        <f t="shared" ref="B31" si="7">B12*0.82</f>
        <v>#REF!</v>
      </c>
    </row>
    <row r="32" spans="1:2" x14ac:dyDescent="0.2">
      <c r="A32" s="114" t="s">
        <v>137</v>
      </c>
      <c r="B32" s="263"/>
    </row>
    <row r="33" spans="1:2" x14ac:dyDescent="0.2">
      <c r="A33" s="115">
        <v>1</v>
      </c>
      <c r="B33" s="263" t="e">
        <f t="shared" ref="B33" si="8">B14*0.82</f>
        <v>#REF!</v>
      </c>
    </row>
    <row r="34" spans="1:2" x14ac:dyDescent="0.2">
      <c r="A34" s="115">
        <v>2</v>
      </c>
      <c r="B34" s="263" t="e">
        <f t="shared" ref="B34" si="9">B15*0.82</f>
        <v>#REF!</v>
      </c>
    </row>
    <row r="35" spans="1:2" x14ac:dyDescent="0.2">
      <c r="A35" s="97" t="s">
        <v>139</v>
      </c>
      <c r="B35" s="263"/>
    </row>
    <row r="36" spans="1:2" x14ac:dyDescent="0.2">
      <c r="A36" s="98" t="s">
        <v>78</v>
      </c>
      <c r="B36" s="263" t="e">
        <f t="shared" ref="B36" si="10">B17*0.82</f>
        <v>#REF!</v>
      </c>
    </row>
    <row r="37" spans="1:2" x14ac:dyDescent="0.2">
      <c r="A37" s="97" t="s">
        <v>138</v>
      </c>
      <c r="B37" s="263"/>
    </row>
    <row r="38" spans="1:2" x14ac:dyDescent="0.2">
      <c r="A38" s="98" t="s">
        <v>67</v>
      </c>
      <c r="B38" s="263" t="e">
        <f t="shared" ref="B38" si="11">B19*0.82</f>
        <v>#REF!</v>
      </c>
    </row>
    <row r="39" spans="1:2" x14ac:dyDescent="0.2">
      <c r="B39" s="212"/>
    </row>
    <row r="40" spans="1:2" ht="135" x14ac:dyDescent="0.2">
      <c r="A40" s="237" t="s">
        <v>287</v>
      </c>
    </row>
    <row r="41" spans="1:2" x14ac:dyDescent="0.2">
      <c r="A41" s="191" t="s">
        <v>143</v>
      </c>
    </row>
    <row r="42" spans="1:2" x14ac:dyDescent="0.2">
      <c r="A42" s="120" t="s">
        <v>288</v>
      </c>
    </row>
    <row r="43" spans="1:2" x14ac:dyDescent="0.2">
      <c r="A43" s="120" t="s">
        <v>289</v>
      </c>
    </row>
    <row r="44" spans="1:2" x14ac:dyDescent="0.2">
      <c r="A44" s="163"/>
    </row>
    <row r="45" spans="1:2" x14ac:dyDescent="0.2">
      <c r="A45" s="191" t="s">
        <v>128</v>
      </c>
    </row>
    <row r="46" spans="1:2" x14ac:dyDescent="0.2">
      <c r="A46" s="116" t="s">
        <v>150</v>
      </c>
    </row>
    <row r="47" spans="1:2" x14ac:dyDescent="0.2">
      <c r="A47" s="116" t="s">
        <v>151</v>
      </c>
    </row>
    <row r="48" spans="1:2" x14ac:dyDescent="0.2">
      <c r="A48" s="116" t="s">
        <v>152</v>
      </c>
    </row>
    <row r="49" spans="1:1" x14ac:dyDescent="0.2">
      <c r="A49" s="116" t="s">
        <v>153</v>
      </c>
    </row>
    <row r="50" spans="1:1" x14ac:dyDescent="0.2">
      <c r="A50" s="121" t="s">
        <v>290</v>
      </c>
    </row>
    <row r="51" spans="1:1" ht="12" customHeight="1" x14ac:dyDescent="0.2">
      <c r="A51" s="121" t="s">
        <v>240</v>
      </c>
    </row>
    <row r="52" spans="1:1" s="212" customFormat="1" x14ac:dyDescent="0.2">
      <c r="A52" s="234" t="s">
        <v>247</v>
      </c>
    </row>
    <row r="53" spans="1:1" ht="21" x14ac:dyDescent="0.2">
      <c r="A53" s="192" t="s">
        <v>174</v>
      </c>
    </row>
    <row r="54" spans="1:1" ht="52.5" x14ac:dyDescent="0.2">
      <c r="A54" s="241" t="s">
        <v>291</v>
      </c>
    </row>
    <row r="55" spans="1:1" ht="21" x14ac:dyDescent="0.2">
      <c r="A55" s="241" t="s">
        <v>292</v>
      </c>
    </row>
    <row r="56" spans="1:1" ht="31.5" x14ac:dyDescent="0.2">
      <c r="A56" s="241" t="s">
        <v>293</v>
      </c>
    </row>
    <row r="57" spans="1:1" ht="31.5" x14ac:dyDescent="0.2">
      <c r="A57" s="241" t="s">
        <v>294</v>
      </c>
    </row>
    <row r="58" spans="1:1" ht="42" x14ac:dyDescent="0.2">
      <c r="A58" s="241" t="s">
        <v>295</v>
      </c>
    </row>
    <row r="59" spans="1:1" ht="21" x14ac:dyDescent="0.2">
      <c r="A59" s="241" t="s">
        <v>296</v>
      </c>
    </row>
    <row r="60" spans="1:1" ht="34.5" x14ac:dyDescent="0.2">
      <c r="A60" s="241" t="s">
        <v>297</v>
      </c>
    </row>
    <row r="61" spans="1:1" ht="23.25" x14ac:dyDescent="0.2">
      <c r="A61" s="241" t="s">
        <v>298</v>
      </c>
    </row>
    <row r="62" spans="1:1" ht="31.5" x14ac:dyDescent="0.2">
      <c r="A62" s="241" t="s">
        <v>299</v>
      </c>
    </row>
    <row r="63" spans="1:1" ht="31.5" x14ac:dyDescent="0.2">
      <c r="A63" s="241" t="s">
        <v>300</v>
      </c>
    </row>
    <row r="64" spans="1:1" ht="42" x14ac:dyDescent="0.2">
      <c r="A64" s="166" t="s">
        <v>170</v>
      </c>
    </row>
    <row r="65" spans="1:1" ht="21" x14ac:dyDescent="0.2">
      <c r="A65" s="185" t="s">
        <v>166</v>
      </c>
    </row>
    <row r="66" spans="1:1" ht="42.75" x14ac:dyDescent="0.2">
      <c r="A66" s="153" t="s">
        <v>167</v>
      </c>
    </row>
    <row r="67" spans="1:1" ht="21" x14ac:dyDescent="0.2">
      <c r="A67" s="131" t="s">
        <v>168</v>
      </c>
    </row>
    <row r="68" spans="1:1" x14ac:dyDescent="0.2">
      <c r="A68" s="133"/>
    </row>
    <row r="69" spans="1:1" x14ac:dyDescent="0.2">
      <c r="A69" s="134" t="s">
        <v>133</v>
      </c>
    </row>
    <row r="70" spans="1:1" ht="24" x14ac:dyDescent="0.2">
      <c r="A70" s="135" t="s">
        <v>154</v>
      </c>
    </row>
    <row r="71" spans="1:1" ht="24" x14ac:dyDescent="0.2">
      <c r="A71" s="135" t="s">
        <v>155</v>
      </c>
    </row>
  </sheetData>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dimension ref="A1:B53"/>
  <sheetViews>
    <sheetView zoomScaleNormal="100" workbookViewId="0">
      <pane xSplit="1" topLeftCell="B1" activePane="topRight" state="frozen"/>
      <selection pane="topRight" activeCell="B1" sqref="B1:B1048576"/>
    </sheetView>
  </sheetViews>
  <sheetFormatPr defaultColWidth="8.7109375" defaultRowHeight="12.75" x14ac:dyDescent="0.2"/>
  <cols>
    <col min="1" max="1" width="82.5703125" style="109" customWidth="1"/>
    <col min="2" max="16384" width="8.7109375" style="109"/>
  </cols>
  <sheetData>
    <row r="1" spans="1:2" x14ac:dyDescent="0.2">
      <c r="A1" s="238" t="s">
        <v>134</v>
      </c>
    </row>
    <row r="2" spans="1:2" ht="18" customHeight="1" x14ac:dyDescent="0.2">
      <c r="A2" s="239" t="s">
        <v>226</v>
      </c>
      <c r="B2" s="201" t="e">
        <f>'ЗЭГ | FIT15'!B2</f>
        <v>#REF!</v>
      </c>
    </row>
    <row r="3" spans="1:2" x14ac:dyDescent="0.2">
      <c r="A3" s="110" t="s">
        <v>124</v>
      </c>
      <c r="B3" s="202" t="e">
        <f>'ЗЭГ | FIT15'!B3</f>
        <v>#REF!</v>
      </c>
    </row>
    <row r="4" spans="1:2" x14ac:dyDescent="0.2">
      <c r="A4" s="113" t="s">
        <v>148</v>
      </c>
      <c r="B4" s="212"/>
    </row>
    <row r="5" spans="1:2" ht="20.25" customHeight="1" x14ac:dyDescent="0.2">
      <c r="A5" s="115">
        <v>1</v>
      </c>
      <c r="B5" s="66" t="e">
        <f>'ЗЭГ | FIT15'!B5</f>
        <v>#REF!</v>
      </c>
    </row>
    <row r="6" spans="1:2" x14ac:dyDescent="0.2">
      <c r="A6" s="115">
        <v>2</v>
      </c>
      <c r="B6" s="66" t="e">
        <f>'ЗЭГ | FIT15'!B6</f>
        <v>#REF!</v>
      </c>
    </row>
    <row r="7" spans="1:2" x14ac:dyDescent="0.2">
      <c r="A7" s="115" t="s">
        <v>149</v>
      </c>
      <c r="B7" s="66"/>
    </row>
    <row r="8" spans="1:2" ht="18.75" customHeight="1" x14ac:dyDescent="0.2">
      <c r="A8" s="115">
        <v>1</v>
      </c>
      <c r="B8" s="66" t="e">
        <f>'ЗЭГ | FIT15'!B8</f>
        <v>#REF!</v>
      </c>
    </row>
    <row r="9" spans="1:2" x14ac:dyDescent="0.2">
      <c r="A9" s="115">
        <v>2</v>
      </c>
      <c r="B9" s="66" t="e">
        <f>'ЗЭГ | FIT15'!B9</f>
        <v>#REF!</v>
      </c>
    </row>
    <row r="10" spans="1:2" x14ac:dyDescent="0.2">
      <c r="A10" s="115" t="s">
        <v>135</v>
      </c>
      <c r="B10" s="66"/>
    </row>
    <row r="11" spans="1:2" ht="21.75" customHeight="1" x14ac:dyDescent="0.2">
      <c r="A11" s="115">
        <v>1</v>
      </c>
      <c r="B11" s="66" t="e">
        <f>'ЗЭГ | FIT15'!B11</f>
        <v>#REF!</v>
      </c>
    </row>
    <row r="12" spans="1:2" x14ac:dyDescent="0.2">
      <c r="A12" s="115">
        <v>2</v>
      </c>
      <c r="B12" s="66" t="e">
        <f>'ЗЭГ | FIT15'!B12</f>
        <v>#REF!</v>
      </c>
    </row>
    <row r="13" spans="1:2" x14ac:dyDescent="0.2">
      <c r="A13" s="114" t="s">
        <v>137</v>
      </c>
      <c r="B13" s="66"/>
    </row>
    <row r="14" spans="1:2" ht="24" customHeight="1" x14ac:dyDescent="0.2">
      <c r="A14" s="115">
        <v>1</v>
      </c>
      <c r="B14" s="66" t="e">
        <f>'ЗЭГ | FIT15'!B14</f>
        <v>#REF!</v>
      </c>
    </row>
    <row r="15" spans="1:2" x14ac:dyDescent="0.2">
      <c r="A15" s="115">
        <v>2</v>
      </c>
      <c r="B15" s="66" t="e">
        <f>'ЗЭГ | FIT15'!B15</f>
        <v>#REF!</v>
      </c>
    </row>
    <row r="16" spans="1:2" x14ac:dyDescent="0.2">
      <c r="A16" s="97" t="s">
        <v>139</v>
      </c>
      <c r="B16" s="66"/>
    </row>
    <row r="17" spans="1:2" x14ac:dyDescent="0.2">
      <c r="A17" s="98" t="s">
        <v>78</v>
      </c>
      <c r="B17" s="66" t="e">
        <f>'ЗЭГ | FIT15'!B17</f>
        <v>#REF!</v>
      </c>
    </row>
    <row r="18" spans="1:2" x14ac:dyDescent="0.2">
      <c r="A18" s="97" t="s">
        <v>138</v>
      </c>
      <c r="B18" s="66"/>
    </row>
    <row r="19" spans="1:2" x14ac:dyDescent="0.2">
      <c r="A19" s="98" t="s">
        <v>67</v>
      </c>
      <c r="B19" s="66" t="e">
        <f>'ЗЭГ | FIT15'!B19</f>
        <v>#REF!</v>
      </c>
    </row>
    <row r="21" spans="1:2" ht="135" x14ac:dyDescent="0.2">
      <c r="A21" s="237" t="s">
        <v>287</v>
      </c>
    </row>
    <row r="22" spans="1:2" x14ac:dyDescent="0.2">
      <c r="A22" s="191" t="s">
        <v>143</v>
      </c>
    </row>
    <row r="23" spans="1:2" x14ac:dyDescent="0.2">
      <c r="A23" s="120" t="s">
        <v>288</v>
      </c>
    </row>
    <row r="24" spans="1:2" x14ac:dyDescent="0.2">
      <c r="A24" s="120" t="s">
        <v>289</v>
      </c>
    </row>
    <row r="25" spans="1:2" x14ac:dyDescent="0.2">
      <c r="A25" s="163"/>
    </row>
    <row r="26" spans="1:2" x14ac:dyDescent="0.2">
      <c r="A26" s="191" t="s">
        <v>128</v>
      </c>
    </row>
    <row r="27" spans="1:2" x14ac:dyDescent="0.2">
      <c r="A27" s="116" t="s">
        <v>150</v>
      </c>
    </row>
    <row r="28" spans="1:2" x14ac:dyDescent="0.2">
      <c r="A28" s="116" t="s">
        <v>151</v>
      </c>
    </row>
    <row r="29" spans="1:2" x14ac:dyDescent="0.2">
      <c r="A29" s="116" t="s">
        <v>152</v>
      </c>
    </row>
    <row r="30" spans="1:2" x14ac:dyDescent="0.2">
      <c r="A30" s="116" t="s">
        <v>153</v>
      </c>
    </row>
    <row r="31" spans="1:2" x14ac:dyDescent="0.2">
      <c r="A31" s="121" t="s">
        <v>290</v>
      </c>
    </row>
    <row r="32" spans="1:2" x14ac:dyDescent="0.2">
      <c r="A32" s="121" t="s">
        <v>240</v>
      </c>
    </row>
    <row r="33" spans="1:1" s="212" customFormat="1" x14ac:dyDescent="0.2">
      <c r="A33" s="234" t="s">
        <v>247</v>
      </c>
    </row>
    <row r="34" spans="1:1" ht="21" x14ac:dyDescent="0.2">
      <c r="A34" s="192" t="s">
        <v>174</v>
      </c>
    </row>
    <row r="35" spans="1:1" ht="52.5" x14ac:dyDescent="0.2">
      <c r="A35" s="241" t="s">
        <v>291</v>
      </c>
    </row>
    <row r="36" spans="1:1" ht="21" x14ac:dyDescent="0.2">
      <c r="A36" s="241" t="s">
        <v>292</v>
      </c>
    </row>
    <row r="37" spans="1:1" ht="31.5" x14ac:dyDescent="0.2">
      <c r="A37" s="241" t="s">
        <v>293</v>
      </c>
    </row>
    <row r="38" spans="1:1" ht="31.5" x14ac:dyDescent="0.2">
      <c r="A38" s="241" t="s">
        <v>294</v>
      </c>
    </row>
    <row r="39" spans="1:1" ht="42" x14ac:dyDescent="0.2">
      <c r="A39" s="241" t="s">
        <v>295</v>
      </c>
    </row>
    <row r="40" spans="1:1" ht="21" x14ac:dyDescent="0.2">
      <c r="A40" s="241" t="s">
        <v>296</v>
      </c>
    </row>
    <row r="41" spans="1:1" ht="34.5" x14ac:dyDescent="0.2">
      <c r="A41" s="241" t="s">
        <v>297</v>
      </c>
    </row>
    <row r="42" spans="1:1" ht="23.25" x14ac:dyDescent="0.2">
      <c r="A42" s="241" t="s">
        <v>298</v>
      </c>
    </row>
    <row r="43" spans="1:1" ht="31.5" x14ac:dyDescent="0.2">
      <c r="A43" s="241" t="s">
        <v>299</v>
      </c>
    </row>
    <row r="44" spans="1:1" ht="31.5" x14ac:dyDescent="0.2">
      <c r="A44" s="241" t="s">
        <v>300</v>
      </c>
    </row>
    <row r="45" spans="1:1" ht="42" x14ac:dyDescent="0.2">
      <c r="A45" s="166" t="s">
        <v>170</v>
      </c>
    </row>
    <row r="46" spans="1:1" ht="63" x14ac:dyDescent="0.2">
      <c r="A46" s="198" t="s">
        <v>241</v>
      </c>
    </row>
    <row r="47" spans="1:1" ht="21" x14ac:dyDescent="0.2">
      <c r="A47" s="185" t="s">
        <v>166</v>
      </c>
    </row>
    <row r="48" spans="1:1" ht="42.75" x14ac:dyDescent="0.2">
      <c r="A48" s="153" t="s">
        <v>167</v>
      </c>
    </row>
    <row r="49" spans="1:1" ht="21" x14ac:dyDescent="0.2">
      <c r="A49" s="131" t="s">
        <v>168</v>
      </c>
    </row>
    <row r="50" spans="1:1" x14ac:dyDescent="0.2">
      <c r="A50" s="133"/>
    </row>
    <row r="51" spans="1:1" x14ac:dyDescent="0.2">
      <c r="A51" s="134" t="s">
        <v>133</v>
      </c>
    </row>
    <row r="52" spans="1:1" ht="24" x14ac:dyDescent="0.2">
      <c r="A52" s="135" t="s">
        <v>154</v>
      </c>
    </row>
    <row r="53" spans="1:1" ht="24" x14ac:dyDescent="0.2">
      <c r="A53" s="135" t="s">
        <v>155</v>
      </c>
    </row>
  </sheetData>
  <pageMargins left="0.7" right="0.7" top="0.75" bottom="0.75" header="0.3" footer="0.3"/>
  <pageSetup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L31"/>
  <sheetViews>
    <sheetView zoomScale="90" zoomScaleNormal="90" workbookViewId="0">
      <pane xSplit="1" topLeftCell="B1" activePane="topRight" state="frozen"/>
      <selection activeCell="B7" sqref="B7"/>
      <selection pane="topRight" activeCell="B7" sqref="B7"/>
    </sheetView>
  </sheetViews>
  <sheetFormatPr defaultColWidth="9" defaultRowHeight="12" x14ac:dyDescent="0.2"/>
  <cols>
    <col min="1" max="1" width="84.5703125" style="82" customWidth="1"/>
    <col min="2" max="16384" width="9" style="82"/>
  </cols>
  <sheetData>
    <row r="1" spans="1:64" s="101" customFormat="1" ht="12" customHeight="1" x14ac:dyDescent="0.2">
      <c r="A1" s="100" t="s">
        <v>134</v>
      </c>
    </row>
    <row r="2" spans="1:64" s="101" customFormat="1" ht="12" customHeight="1" x14ac:dyDescent="0.2">
      <c r="A2" s="102" t="s">
        <v>127</v>
      </c>
    </row>
    <row r="3" spans="1:64" ht="12.6" customHeight="1" x14ac:dyDescent="0.2">
      <c r="A3" s="157" t="s">
        <v>163</v>
      </c>
      <c r="B3" s="314">
        <f>'нетто 18'!B24</f>
        <v>45824</v>
      </c>
      <c r="C3" s="314">
        <f>'нетто 18'!C24</f>
        <v>45827</v>
      </c>
      <c r="D3" s="314">
        <f>'нетто 18'!D24</f>
        <v>45829</v>
      </c>
      <c r="E3" s="314">
        <f>'нетто 18'!E24</f>
        <v>45831</v>
      </c>
      <c r="F3" s="314">
        <f>'нетто 18'!F24</f>
        <v>45832</v>
      </c>
      <c r="G3" s="314">
        <f>'нетто 18'!G24</f>
        <v>45835</v>
      </c>
      <c r="H3" s="314">
        <f>'нетто 18'!H24</f>
        <v>45836</v>
      </c>
      <c r="I3" s="314">
        <f>'нетто 18'!I24</f>
        <v>45839</v>
      </c>
      <c r="J3" s="314">
        <f>'нетто 18'!J24</f>
        <v>45847</v>
      </c>
      <c r="K3" s="314">
        <f>'нетто 18'!K24</f>
        <v>45849</v>
      </c>
      <c r="L3" s="314">
        <f>'нетто 18'!L24</f>
        <v>45851</v>
      </c>
      <c r="M3" s="314">
        <f>'нетто 18'!M24</f>
        <v>45852</v>
      </c>
      <c r="N3" s="314">
        <f>'нетто 18'!N24</f>
        <v>45856</v>
      </c>
      <c r="O3" s="314">
        <f>'нетто 18'!O24</f>
        <v>45858</v>
      </c>
      <c r="P3" s="314">
        <f>'нетто 18'!P24</f>
        <v>45860</v>
      </c>
      <c r="Q3" s="314">
        <f>'нетто 18'!Q24</f>
        <v>45861</v>
      </c>
      <c r="R3" s="314">
        <f>'нетто 18'!R24</f>
        <v>45863</v>
      </c>
      <c r="S3" s="314">
        <f>'нетто 18'!S24</f>
        <v>45864</v>
      </c>
      <c r="T3" s="314">
        <f>'нетто 18'!T24</f>
        <v>45865</v>
      </c>
      <c r="U3" s="314">
        <f>'нетто 18'!U24</f>
        <v>45867</v>
      </c>
      <c r="V3" s="314">
        <f>'нетто 18'!V24</f>
        <v>45869</v>
      </c>
      <c r="W3" s="314">
        <f>'нетто 18'!W24</f>
        <v>45870</v>
      </c>
      <c r="X3" s="314">
        <f>'нетто 18'!X24</f>
        <v>45873</v>
      </c>
      <c r="Y3" s="314">
        <f>'нетто 18'!Y24</f>
        <v>45878</v>
      </c>
      <c r="Z3" s="314">
        <f>'нетто 18'!Z24</f>
        <v>45879</v>
      </c>
      <c r="AA3" s="314">
        <f>'нетто 18'!AA24</f>
        <v>45880</v>
      </c>
      <c r="AB3" s="314">
        <f>'нетто 18'!AB24</f>
        <v>45881</v>
      </c>
      <c r="AC3" s="314">
        <f>'нетто 18'!AC24</f>
        <v>45883</v>
      </c>
      <c r="AD3" s="314">
        <f>'нетто 18'!AD24</f>
        <v>45887</v>
      </c>
      <c r="AE3" s="314">
        <f>'нетто 18'!AE24</f>
        <v>45891</v>
      </c>
      <c r="AF3" s="314">
        <f>'нетто 18'!AF24</f>
        <v>45893</v>
      </c>
      <c r="AG3" s="314">
        <f>'нетто 18'!AG24</f>
        <v>45896</v>
      </c>
      <c r="AH3" s="314">
        <f>'нетто 18'!AH24</f>
        <v>45899</v>
      </c>
      <c r="AI3" s="314">
        <f>'нетто 18'!AI24</f>
        <v>45901</v>
      </c>
      <c r="AJ3" s="314">
        <f>'нетто 18'!AJ24</f>
        <v>45902</v>
      </c>
      <c r="AK3" s="314">
        <f>'нетто 18'!AK24</f>
        <v>45905</v>
      </c>
      <c r="AL3" s="314">
        <f>'нетто 18'!AL24</f>
        <v>45913</v>
      </c>
      <c r="AM3" s="314">
        <f>'нетто 18'!AM24</f>
        <v>45921</v>
      </c>
      <c r="AN3" s="314">
        <f>'нетто 18'!AN24</f>
        <v>45931</v>
      </c>
      <c r="AO3" s="314">
        <f>'нетто 18'!AO24</f>
        <v>45942</v>
      </c>
      <c r="AP3" s="314">
        <f>'нетто 18'!AP24</f>
        <v>45947</v>
      </c>
      <c r="AQ3" s="314">
        <f>'нетто 18'!AQ24</f>
        <v>45949</v>
      </c>
      <c r="AR3" s="314">
        <f>'нетто 18'!AR24</f>
        <v>45954</v>
      </c>
      <c r="AS3" s="314">
        <f>'нетто 18'!AS24</f>
        <v>45956</v>
      </c>
      <c r="AT3" s="314">
        <f>'нетто 18'!AT24</f>
        <v>45961</v>
      </c>
      <c r="AU3" s="314">
        <f>'нетто 18'!AU24</f>
        <v>45962</v>
      </c>
      <c r="AV3" s="314">
        <f>'нетто 18'!AV24</f>
        <v>45965</v>
      </c>
      <c r="AW3" s="314">
        <f>'нетто 18'!AW24</f>
        <v>45966</v>
      </c>
      <c r="AX3" s="314">
        <f>'нетто 18'!AX24</f>
        <v>45968</v>
      </c>
      <c r="AY3" s="314">
        <f>'нетто 18'!AY24</f>
        <v>45970</v>
      </c>
      <c r="AZ3" s="314">
        <f>'нетто 18'!AZ24</f>
        <v>45975</v>
      </c>
      <c r="BA3" s="314">
        <f>'нетто 18'!BA24</f>
        <v>45977</v>
      </c>
      <c r="BB3" s="314">
        <f>'нетто 18'!BB24</f>
        <v>45982</v>
      </c>
      <c r="BC3" s="314">
        <f>'нетто 18'!BC24</f>
        <v>45984</v>
      </c>
      <c r="BD3" s="314">
        <f>'нетто 18'!BD24</f>
        <v>45989</v>
      </c>
      <c r="BE3" s="314">
        <f>'нетто 18'!BE24</f>
        <v>45991</v>
      </c>
      <c r="BF3" s="314">
        <f>'нетто 18'!BF24</f>
        <v>45992</v>
      </c>
      <c r="BG3" s="314">
        <f>'нетто 18'!BG24</f>
        <v>45996</v>
      </c>
      <c r="BH3" s="314">
        <f>'нетто 18'!BH24</f>
        <v>45998</v>
      </c>
      <c r="BI3" s="314">
        <f>'нетто 18'!BI24</f>
        <v>46002</v>
      </c>
      <c r="BJ3" s="314">
        <f>'нетто 18'!BJ24</f>
        <v>46003</v>
      </c>
      <c r="BK3" s="314">
        <f>'нетто 18'!BK24</f>
        <v>46010</v>
      </c>
      <c r="BL3" s="314">
        <f>'нетто 18'!BL24</f>
        <v>46012</v>
      </c>
    </row>
    <row r="4" spans="1:64" s="71" customFormat="1" ht="22.5" customHeight="1" x14ac:dyDescent="0.2">
      <c r="A4" s="67" t="s">
        <v>124</v>
      </c>
      <c r="B4" s="314">
        <f>'нетто 18'!B25</f>
        <v>45826</v>
      </c>
      <c r="C4" s="314">
        <f>'нетто 18'!C25</f>
        <v>45828</v>
      </c>
      <c r="D4" s="314">
        <f>'нетто 18'!D25</f>
        <v>45830</v>
      </c>
      <c r="E4" s="314">
        <f>'нетто 18'!E25</f>
        <v>45831</v>
      </c>
      <c r="F4" s="314">
        <f>'нетто 18'!F25</f>
        <v>45834</v>
      </c>
      <c r="G4" s="314">
        <f>'нетто 18'!G25</f>
        <v>45835</v>
      </c>
      <c r="H4" s="314">
        <f>'нетто 18'!H25</f>
        <v>45838</v>
      </c>
      <c r="I4" s="314">
        <f>'нетто 18'!I25</f>
        <v>45846</v>
      </c>
      <c r="J4" s="314">
        <f>'нетто 18'!J25</f>
        <v>45848</v>
      </c>
      <c r="K4" s="314">
        <f>'нетто 18'!K25</f>
        <v>45850</v>
      </c>
      <c r="L4" s="314">
        <f>'нетто 18'!L25</f>
        <v>45851</v>
      </c>
      <c r="M4" s="314">
        <f>'нетто 18'!M25</f>
        <v>45855</v>
      </c>
      <c r="N4" s="314">
        <f>'нетто 18'!N25</f>
        <v>45857</v>
      </c>
      <c r="O4" s="314">
        <f>'нетто 18'!O25</f>
        <v>45859</v>
      </c>
      <c r="P4" s="314">
        <f>'нетто 18'!P25</f>
        <v>45860</v>
      </c>
      <c r="Q4" s="314">
        <f>'нетто 18'!Q25</f>
        <v>45862</v>
      </c>
      <c r="R4" s="314">
        <f>'нетто 18'!R25</f>
        <v>45863</v>
      </c>
      <c r="S4" s="314">
        <f>'нетто 18'!S25</f>
        <v>45864</v>
      </c>
      <c r="T4" s="314">
        <f>'нетто 18'!T25</f>
        <v>45866</v>
      </c>
      <c r="U4" s="314">
        <f>'нетто 18'!U25</f>
        <v>45868</v>
      </c>
      <c r="V4" s="314">
        <f>'нетто 18'!V25</f>
        <v>45869</v>
      </c>
      <c r="W4" s="314">
        <f>'нетто 18'!W25</f>
        <v>45872</v>
      </c>
      <c r="X4" s="314">
        <f>'нетто 18'!X25</f>
        <v>45877</v>
      </c>
      <c r="Y4" s="314">
        <f>'нетто 18'!Y25</f>
        <v>45878</v>
      </c>
      <c r="Z4" s="314">
        <f>'нетто 18'!Z25</f>
        <v>45879</v>
      </c>
      <c r="AA4" s="314">
        <f>'нетто 18'!AA25</f>
        <v>45880</v>
      </c>
      <c r="AB4" s="314">
        <f>'нетто 18'!AB25</f>
        <v>45882</v>
      </c>
      <c r="AC4" s="314">
        <f>'нетто 18'!AC25</f>
        <v>45886</v>
      </c>
      <c r="AD4" s="314">
        <f>'нетто 18'!AD25</f>
        <v>45890</v>
      </c>
      <c r="AE4" s="314">
        <f>'нетто 18'!AE25</f>
        <v>45892</v>
      </c>
      <c r="AF4" s="314">
        <f>'нетто 18'!AF25</f>
        <v>45895</v>
      </c>
      <c r="AG4" s="314">
        <f>'нетто 18'!AG25</f>
        <v>45898</v>
      </c>
      <c r="AH4" s="314">
        <f>'нетто 18'!AH25</f>
        <v>45900</v>
      </c>
      <c r="AI4" s="314">
        <f>'нетто 18'!AI25</f>
        <v>45901</v>
      </c>
      <c r="AJ4" s="314">
        <f>'нетто 18'!AJ25</f>
        <v>45904</v>
      </c>
      <c r="AK4" s="314">
        <f>'нетто 18'!AK25</f>
        <v>45912</v>
      </c>
      <c r="AL4" s="314">
        <f>'нетто 18'!AL25</f>
        <v>45920</v>
      </c>
      <c r="AM4" s="314">
        <f>'нетто 18'!AM25</f>
        <v>45930</v>
      </c>
      <c r="AN4" s="314">
        <f>'нетто 18'!AN25</f>
        <v>45941</v>
      </c>
      <c r="AO4" s="314">
        <f>'нетто 18'!AO25</f>
        <v>45946</v>
      </c>
      <c r="AP4" s="314">
        <f>'нетто 18'!AP25</f>
        <v>45948</v>
      </c>
      <c r="AQ4" s="314">
        <f>'нетто 18'!AQ25</f>
        <v>45953</v>
      </c>
      <c r="AR4" s="314">
        <f>'нетто 18'!AR25</f>
        <v>45955</v>
      </c>
      <c r="AS4" s="314">
        <f>'нетто 18'!AS25</f>
        <v>45960</v>
      </c>
      <c r="AT4" s="314">
        <f>'нетто 18'!AT25</f>
        <v>45961</v>
      </c>
      <c r="AU4" s="314">
        <f>'нетто 18'!AU25</f>
        <v>45964</v>
      </c>
      <c r="AV4" s="314">
        <f>'нетто 18'!AV25</f>
        <v>45965</v>
      </c>
      <c r="AW4" s="314">
        <f>'нетто 18'!AW25</f>
        <v>45967</v>
      </c>
      <c r="AX4" s="314">
        <f>'нетто 18'!AX25</f>
        <v>45969</v>
      </c>
      <c r="AY4" s="314">
        <f>'нетто 18'!AY25</f>
        <v>45974</v>
      </c>
      <c r="AZ4" s="314">
        <f>'нетто 18'!AZ25</f>
        <v>45976</v>
      </c>
      <c r="BA4" s="314">
        <f>'нетто 18'!BA25</f>
        <v>45981</v>
      </c>
      <c r="BB4" s="314">
        <f>'нетто 18'!BB25</f>
        <v>45983</v>
      </c>
      <c r="BC4" s="314">
        <f>'нетто 18'!BC25</f>
        <v>45988</v>
      </c>
      <c r="BD4" s="314">
        <f>'нетто 18'!BD25</f>
        <v>45990</v>
      </c>
      <c r="BE4" s="314">
        <f>'нетто 18'!BE25</f>
        <v>45991</v>
      </c>
      <c r="BF4" s="314">
        <f>'нетто 18'!BF25</f>
        <v>45995</v>
      </c>
      <c r="BG4" s="314">
        <f>'нетто 18'!BG25</f>
        <v>45997</v>
      </c>
      <c r="BH4" s="314">
        <f>'нетто 18'!BH25</f>
        <v>46001</v>
      </c>
      <c r="BI4" s="314">
        <f>'нетто 18'!BI25</f>
        <v>46002</v>
      </c>
      <c r="BJ4" s="314">
        <f>'нетто 18'!BJ25</f>
        <v>46009</v>
      </c>
      <c r="BK4" s="314">
        <f>'нетто 18'!BK25</f>
        <v>46011</v>
      </c>
      <c r="BL4" s="314">
        <f>'нетто 18'!BL25</f>
        <v>46016</v>
      </c>
    </row>
    <row r="5" spans="1:64" s="96" customFormat="1" ht="10.35" customHeight="1" x14ac:dyDescent="0.2">
      <c r="A5" s="97" t="s">
        <v>136</v>
      </c>
      <c r="B5" s="310"/>
      <c r="C5" s="310"/>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310"/>
      <c r="AI5" s="310"/>
      <c r="AJ5" s="310"/>
      <c r="AK5" s="310"/>
      <c r="AL5" s="310"/>
      <c r="AM5" s="310"/>
      <c r="AN5" s="310"/>
      <c r="AO5" s="310"/>
      <c r="AP5" s="310"/>
      <c r="AQ5" s="310"/>
      <c r="AR5" s="310"/>
      <c r="AS5" s="310"/>
      <c r="AT5" s="310"/>
      <c r="AU5" s="310"/>
      <c r="AV5" s="310"/>
      <c r="AW5" s="310"/>
      <c r="AX5" s="310"/>
      <c r="AY5" s="310"/>
      <c r="AZ5" s="310"/>
      <c r="BA5" s="310"/>
      <c r="BB5" s="310"/>
      <c r="BC5" s="310"/>
      <c r="BD5" s="310"/>
      <c r="BE5" s="310"/>
      <c r="BF5" s="310"/>
      <c r="BG5" s="310"/>
      <c r="BH5" s="310"/>
      <c r="BI5" s="310"/>
      <c r="BJ5" s="310"/>
      <c r="BK5" s="310"/>
      <c r="BL5" s="310"/>
    </row>
    <row r="6" spans="1:64" s="96" customFormat="1" ht="10.35" customHeight="1" x14ac:dyDescent="0.2">
      <c r="A6" s="98">
        <v>1</v>
      </c>
      <c r="B6" s="310">
        <f>'нетто 18'!B27+25</f>
        <v>11259</v>
      </c>
      <c r="C6" s="310">
        <f>'нетто 18'!C27+25</f>
        <v>11259</v>
      </c>
      <c r="D6" s="310">
        <f>'нетто 18'!D27+25</f>
        <v>9701</v>
      </c>
      <c r="E6" s="310">
        <f>'нетто 18'!E27+25</f>
        <v>14785</v>
      </c>
      <c r="F6" s="310">
        <f>'нетто 18'!F27+25</f>
        <v>16179</v>
      </c>
      <c r="G6" s="310">
        <f>'нетто 18'!G27+25</f>
        <v>14785</v>
      </c>
      <c r="H6" s="310">
        <f>'нетто 18'!H27+25</f>
        <v>9701</v>
      </c>
      <c r="I6" s="310">
        <f>'нетто 18'!I27+25</f>
        <v>14211</v>
      </c>
      <c r="J6" s="310">
        <f>'нетто 18'!J27+25</f>
        <v>14785</v>
      </c>
      <c r="K6" s="310">
        <f>'нетто 18'!K27+25</f>
        <v>14211</v>
      </c>
      <c r="L6" s="310">
        <f>'нетто 18'!L27+25</f>
        <v>14211</v>
      </c>
      <c r="M6" s="310">
        <f>'нетто 18'!M27+25</f>
        <v>13227</v>
      </c>
      <c r="N6" s="310">
        <f>'нетто 18'!N27+25</f>
        <v>13227</v>
      </c>
      <c r="O6" s="310">
        <f>'нетто 18'!O27+25</f>
        <v>13227</v>
      </c>
      <c r="P6" s="310">
        <f>'нетто 18'!P27+25</f>
        <v>13227</v>
      </c>
      <c r="Q6" s="310">
        <f>'нетто 18'!Q27+25</f>
        <v>14211</v>
      </c>
      <c r="R6" s="310">
        <f>'нетто 18'!R27+25</f>
        <v>16179</v>
      </c>
      <c r="S6" s="310">
        <f>'нетто 18'!S27+25</f>
        <v>14785</v>
      </c>
      <c r="T6" s="310">
        <f>'нетто 18'!T27+25</f>
        <v>14211</v>
      </c>
      <c r="U6" s="310">
        <f>'нетто 18'!U27+25</f>
        <v>12243</v>
      </c>
      <c r="V6" s="310">
        <f>'нетто 18'!V27+25</f>
        <v>11259</v>
      </c>
      <c r="W6" s="310">
        <f>'нетто 18'!W27+25</f>
        <v>12243</v>
      </c>
      <c r="X6" s="310">
        <f>'нетто 18'!X27+25</f>
        <v>14211</v>
      </c>
      <c r="Y6" s="310">
        <f>'нетто 18'!Y27+25</f>
        <v>13227</v>
      </c>
      <c r="Z6" s="310">
        <f>'нетто 18'!Z27+25</f>
        <v>13227</v>
      </c>
      <c r="AA6" s="310">
        <f>'нетто 18'!AA27+25</f>
        <v>14211</v>
      </c>
      <c r="AB6" s="310">
        <f>'нетто 18'!AB27+25</f>
        <v>14211</v>
      </c>
      <c r="AC6" s="310">
        <f>'нетто 18'!AC27+25</f>
        <v>14211</v>
      </c>
      <c r="AD6" s="310">
        <f>'нетто 18'!AD27+25</f>
        <v>14211</v>
      </c>
      <c r="AE6" s="310">
        <f>'нетто 18'!AE27+25</f>
        <v>13227</v>
      </c>
      <c r="AF6" s="310">
        <f>'нетто 18'!AF27+25</f>
        <v>13227</v>
      </c>
      <c r="AG6" s="310">
        <f>'нетто 18'!AG27+25</f>
        <v>11259</v>
      </c>
      <c r="AH6" s="310">
        <f>'нетто 18'!AH27+25</f>
        <v>10275</v>
      </c>
      <c r="AI6" s="310">
        <f>'нетто 18'!AI27+25</f>
        <v>10275</v>
      </c>
      <c r="AJ6" s="310">
        <f>'нетто 18'!AJ27+25</f>
        <v>11259</v>
      </c>
      <c r="AK6" s="310">
        <f>'нетто 18'!AK27+25</f>
        <v>10275</v>
      </c>
      <c r="AL6" s="310">
        <f>'нетто 18'!AL27+25</f>
        <v>12243</v>
      </c>
      <c r="AM6" s="310">
        <f>'нетто 18'!AM27+25</f>
        <v>10275</v>
      </c>
      <c r="AN6" s="310">
        <f>'нетто 18'!AN27+25</f>
        <v>9783</v>
      </c>
      <c r="AO6" s="310">
        <f>'нетто 18'!AO27+25</f>
        <v>8225</v>
      </c>
      <c r="AP6" s="310">
        <f>'нетто 18'!AP27+25</f>
        <v>8799</v>
      </c>
      <c r="AQ6" s="310">
        <f>'нетто 18'!AQ27+25</f>
        <v>8225</v>
      </c>
      <c r="AR6" s="310">
        <f>'нетто 18'!AR27+25</f>
        <v>8799</v>
      </c>
      <c r="AS6" s="310">
        <f>'нетто 18'!AS27+25</f>
        <v>8225</v>
      </c>
      <c r="AT6" s="310">
        <f>'нетто 18'!AT27+25</f>
        <v>8799</v>
      </c>
      <c r="AU6" s="310">
        <f>'нетто 18'!AU27+25</f>
        <v>8799</v>
      </c>
      <c r="AV6" s="310">
        <f>'нетто 18'!AV27+25</f>
        <v>8225</v>
      </c>
      <c r="AW6" s="310">
        <f>'нетто 18'!AW27+25</f>
        <v>7077</v>
      </c>
      <c r="AX6" s="310">
        <f>'нетто 18'!AX27+25</f>
        <v>7651</v>
      </c>
      <c r="AY6" s="310">
        <f>'нетто 18'!AY27+25</f>
        <v>7077</v>
      </c>
      <c r="AZ6" s="310">
        <f>'нетто 18'!AZ27+25</f>
        <v>7651</v>
      </c>
      <c r="BA6" s="310">
        <f>'нетто 18'!BA27+25</f>
        <v>7077</v>
      </c>
      <c r="BB6" s="310">
        <f>'нетто 18'!BB27+25</f>
        <v>7651</v>
      </c>
      <c r="BC6" s="310">
        <f>'нетто 18'!BC27+25</f>
        <v>7077</v>
      </c>
      <c r="BD6" s="310">
        <f>'нетто 18'!BD27+25</f>
        <v>7651</v>
      </c>
      <c r="BE6" s="310">
        <f>'нетто 18'!BE27+25</f>
        <v>7077</v>
      </c>
      <c r="BF6" s="310">
        <f>'нетто 18'!BF27+25</f>
        <v>7241</v>
      </c>
      <c r="BG6" s="310">
        <f>'нетто 18'!BG27+25</f>
        <v>7979</v>
      </c>
      <c r="BH6" s="310">
        <f>'нетто 18'!BH27+25</f>
        <v>7241</v>
      </c>
      <c r="BI6" s="310">
        <f>'нетто 18'!BI27+25</f>
        <v>8717</v>
      </c>
      <c r="BJ6" s="310">
        <f>'нетто 18'!BJ27+25</f>
        <v>9455</v>
      </c>
      <c r="BK6" s="310">
        <f>'нетто 18'!BK27+25</f>
        <v>9455</v>
      </c>
      <c r="BL6" s="310">
        <f>'нетто 18'!BL27+25</f>
        <v>9455</v>
      </c>
    </row>
    <row r="7" spans="1:64" s="96" customFormat="1" ht="10.35" customHeight="1" x14ac:dyDescent="0.2">
      <c r="A7" s="98">
        <v>2</v>
      </c>
      <c r="B7" s="310">
        <f>'нетто 18'!B28+25</f>
        <v>12817</v>
      </c>
      <c r="C7" s="310">
        <f>'нетто 18'!C28+25</f>
        <v>12817</v>
      </c>
      <c r="D7" s="310">
        <f>'нетто 18'!D28+25</f>
        <v>11259</v>
      </c>
      <c r="E7" s="310">
        <f>'нетто 18'!E28+25</f>
        <v>16343</v>
      </c>
      <c r="F7" s="310">
        <f>'нетто 18'!F28+25</f>
        <v>17737</v>
      </c>
      <c r="G7" s="310">
        <f>'нетто 18'!G28+25</f>
        <v>16343</v>
      </c>
      <c r="H7" s="310">
        <f>'нетто 18'!H28+25</f>
        <v>11259</v>
      </c>
      <c r="I7" s="310">
        <f>'нетто 18'!I28+25</f>
        <v>15769</v>
      </c>
      <c r="J7" s="310">
        <f>'нетто 18'!J28+25</f>
        <v>16343</v>
      </c>
      <c r="K7" s="310">
        <f>'нетто 18'!K28+25</f>
        <v>15769</v>
      </c>
      <c r="L7" s="310">
        <f>'нетто 18'!L28+25</f>
        <v>15769</v>
      </c>
      <c r="M7" s="310">
        <f>'нетто 18'!M28+25</f>
        <v>14785</v>
      </c>
      <c r="N7" s="310">
        <f>'нетто 18'!N28+25</f>
        <v>14785</v>
      </c>
      <c r="O7" s="310">
        <f>'нетто 18'!O28+25</f>
        <v>14785</v>
      </c>
      <c r="P7" s="310">
        <f>'нетто 18'!P28+25</f>
        <v>14785</v>
      </c>
      <c r="Q7" s="310">
        <f>'нетто 18'!Q28+25</f>
        <v>15769</v>
      </c>
      <c r="R7" s="310">
        <f>'нетто 18'!R28+25</f>
        <v>17737</v>
      </c>
      <c r="S7" s="310">
        <f>'нетто 18'!S28+25</f>
        <v>16343</v>
      </c>
      <c r="T7" s="310">
        <f>'нетто 18'!T28+25</f>
        <v>15769</v>
      </c>
      <c r="U7" s="310">
        <f>'нетто 18'!U28+25</f>
        <v>13801</v>
      </c>
      <c r="V7" s="310">
        <f>'нетто 18'!V28+25</f>
        <v>12817</v>
      </c>
      <c r="W7" s="310">
        <f>'нетто 18'!W28+25</f>
        <v>13801</v>
      </c>
      <c r="X7" s="310">
        <f>'нетто 18'!X28+25</f>
        <v>15769</v>
      </c>
      <c r="Y7" s="310">
        <f>'нетто 18'!Y28+25</f>
        <v>14785</v>
      </c>
      <c r="Z7" s="310">
        <f>'нетто 18'!Z28+25</f>
        <v>14785</v>
      </c>
      <c r="AA7" s="310">
        <f>'нетто 18'!AA28+25</f>
        <v>15769</v>
      </c>
      <c r="AB7" s="310">
        <f>'нетто 18'!AB28+25</f>
        <v>15769</v>
      </c>
      <c r="AC7" s="310">
        <f>'нетто 18'!AC28+25</f>
        <v>15769</v>
      </c>
      <c r="AD7" s="310">
        <f>'нетто 18'!AD28+25</f>
        <v>15769</v>
      </c>
      <c r="AE7" s="310">
        <f>'нетто 18'!AE28+25</f>
        <v>14785</v>
      </c>
      <c r="AF7" s="310">
        <f>'нетто 18'!AF28+25</f>
        <v>14785</v>
      </c>
      <c r="AG7" s="310">
        <f>'нетто 18'!AG28+25</f>
        <v>12817</v>
      </c>
      <c r="AH7" s="310">
        <f>'нетто 18'!AH28+25</f>
        <v>11833</v>
      </c>
      <c r="AI7" s="310">
        <f>'нетто 18'!AI28+25</f>
        <v>11833</v>
      </c>
      <c r="AJ7" s="310">
        <f>'нетто 18'!AJ28+25</f>
        <v>12817</v>
      </c>
      <c r="AK7" s="310">
        <f>'нетто 18'!AK28+25</f>
        <v>11833</v>
      </c>
      <c r="AL7" s="310">
        <f>'нетто 18'!AL28+25</f>
        <v>13801</v>
      </c>
      <c r="AM7" s="310">
        <f>'нетто 18'!AM28+25</f>
        <v>11833</v>
      </c>
      <c r="AN7" s="310">
        <f>'нетто 18'!AN28+25</f>
        <v>11341</v>
      </c>
      <c r="AO7" s="310">
        <f>'нетто 18'!AO28+25</f>
        <v>9783</v>
      </c>
      <c r="AP7" s="310">
        <f>'нетто 18'!AP28+25</f>
        <v>10357</v>
      </c>
      <c r="AQ7" s="310">
        <f>'нетто 18'!AQ28+25</f>
        <v>9783</v>
      </c>
      <c r="AR7" s="310">
        <f>'нетто 18'!AR28+25</f>
        <v>10357</v>
      </c>
      <c r="AS7" s="310">
        <f>'нетто 18'!AS28+25</f>
        <v>9783</v>
      </c>
      <c r="AT7" s="310">
        <f>'нетто 18'!AT28+25</f>
        <v>10357</v>
      </c>
      <c r="AU7" s="310">
        <f>'нетто 18'!AU28+25</f>
        <v>10357</v>
      </c>
      <c r="AV7" s="310">
        <f>'нетто 18'!AV28+25</f>
        <v>9783</v>
      </c>
      <c r="AW7" s="310">
        <f>'нетто 18'!AW28+25</f>
        <v>8635</v>
      </c>
      <c r="AX7" s="310">
        <f>'нетто 18'!AX28+25</f>
        <v>9209</v>
      </c>
      <c r="AY7" s="310">
        <f>'нетто 18'!AY28+25</f>
        <v>8635</v>
      </c>
      <c r="AZ7" s="310">
        <f>'нетто 18'!AZ28+25</f>
        <v>9209</v>
      </c>
      <c r="BA7" s="310">
        <f>'нетто 18'!BA28+25</f>
        <v>8635</v>
      </c>
      <c r="BB7" s="310">
        <f>'нетто 18'!BB28+25</f>
        <v>9209</v>
      </c>
      <c r="BC7" s="310">
        <f>'нетто 18'!BC28+25</f>
        <v>8635</v>
      </c>
      <c r="BD7" s="310">
        <f>'нетто 18'!BD28+25</f>
        <v>9209</v>
      </c>
      <c r="BE7" s="310">
        <f>'нетто 18'!BE28+25</f>
        <v>8635</v>
      </c>
      <c r="BF7" s="310">
        <f>'нетто 18'!BF28+25</f>
        <v>8799</v>
      </c>
      <c r="BG7" s="310">
        <f>'нетто 18'!BG28+25</f>
        <v>9537</v>
      </c>
      <c r="BH7" s="310">
        <f>'нетто 18'!BH28+25</f>
        <v>8799</v>
      </c>
      <c r="BI7" s="310">
        <f>'нетто 18'!BI28+25</f>
        <v>10275</v>
      </c>
      <c r="BJ7" s="310">
        <f>'нетто 18'!BJ28+25</f>
        <v>11013</v>
      </c>
      <c r="BK7" s="310">
        <f>'нетто 18'!BK28+25</f>
        <v>11013</v>
      </c>
      <c r="BL7" s="310">
        <f>'нетто 18'!BL28+25</f>
        <v>11013</v>
      </c>
    </row>
    <row r="8" spans="1:64" s="96" customFormat="1" ht="10.35" customHeight="1" x14ac:dyDescent="0.2">
      <c r="A8" s="106" t="s">
        <v>147</v>
      </c>
      <c r="B8" s="310"/>
      <c r="C8" s="310"/>
      <c r="D8" s="310"/>
      <c r="E8" s="310"/>
      <c r="F8" s="310"/>
      <c r="G8" s="310"/>
      <c r="H8" s="310"/>
      <c r="I8" s="310"/>
      <c r="J8" s="310"/>
      <c r="K8" s="310"/>
      <c r="L8" s="310"/>
      <c r="M8" s="310"/>
      <c r="N8" s="310"/>
      <c r="O8" s="310"/>
      <c r="P8" s="310"/>
      <c r="Q8" s="310"/>
      <c r="R8" s="310"/>
      <c r="S8" s="310"/>
      <c r="T8" s="310"/>
      <c r="U8" s="310"/>
      <c r="V8" s="310"/>
      <c r="W8" s="310"/>
      <c r="X8" s="310"/>
      <c r="Y8" s="310"/>
      <c r="Z8" s="310"/>
      <c r="AA8" s="310"/>
      <c r="AB8" s="310"/>
      <c r="AC8" s="310"/>
      <c r="AD8" s="310"/>
      <c r="AE8" s="310"/>
      <c r="AF8" s="310"/>
      <c r="AG8" s="310"/>
      <c r="AH8" s="310"/>
      <c r="AI8" s="310"/>
      <c r="AJ8" s="310"/>
      <c r="AK8" s="310"/>
      <c r="AL8" s="310"/>
      <c r="AM8" s="310"/>
      <c r="AN8" s="310"/>
      <c r="AO8" s="310"/>
      <c r="AP8" s="310"/>
      <c r="AQ8" s="310"/>
      <c r="AR8" s="310"/>
      <c r="AS8" s="310"/>
      <c r="AT8" s="310"/>
      <c r="AU8" s="310"/>
      <c r="AV8" s="310"/>
      <c r="AW8" s="310"/>
      <c r="AX8" s="310"/>
      <c r="AY8" s="310"/>
      <c r="AZ8" s="310"/>
      <c r="BA8" s="310"/>
      <c r="BB8" s="310"/>
      <c r="BC8" s="310"/>
      <c r="BD8" s="310"/>
      <c r="BE8" s="310"/>
      <c r="BF8" s="310"/>
      <c r="BG8" s="310"/>
      <c r="BH8" s="310"/>
      <c r="BI8" s="310"/>
      <c r="BJ8" s="310"/>
      <c r="BK8" s="310"/>
      <c r="BL8" s="310"/>
    </row>
    <row r="9" spans="1:64" s="96" customFormat="1" ht="10.35" customHeight="1" x14ac:dyDescent="0.2">
      <c r="A9" s="98">
        <v>1</v>
      </c>
      <c r="B9" s="310">
        <f>'нетто 18'!B30+25</f>
        <v>13719</v>
      </c>
      <c r="C9" s="310">
        <f>'нетто 18'!C30+25</f>
        <v>13719</v>
      </c>
      <c r="D9" s="310">
        <f>'нетто 18'!D30+25</f>
        <v>12161</v>
      </c>
      <c r="E9" s="310">
        <f>'нетто 18'!E30+25</f>
        <v>17245</v>
      </c>
      <c r="F9" s="310">
        <f>'нетто 18'!F30+25</f>
        <v>18639</v>
      </c>
      <c r="G9" s="310">
        <f>'нетто 18'!G30+25</f>
        <v>17245</v>
      </c>
      <c r="H9" s="310">
        <f>'нетто 18'!H30+25</f>
        <v>12161</v>
      </c>
      <c r="I9" s="310">
        <f>'нетто 18'!I30+25</f>
        <v>16671</v>
      </c>
      <c r="J9" s="310">
        <f>'нетто 18'!J30+25</f>
        <v>17245</v>
      </c>
      <c r="K9" s="310">
        <f>'нетто 18'!K30+25</f>
        <v>16671</v>
      </c>
      <c r="L9" s="310">
        <f>'нетто 18'!L30+25</f>
        <v>16671</v>
      </c>
      <c r="M9" s="310">
        <f>'нетто 18'!M30+25</f>
        <v>15687</v>
      </c>
      <c r="N9" s="310">
        <f>'нетто 18'!N30+25</f>
        <v>15687</v>
      </c>
      <c r="O9" s="310">
        <f>'нетто 18'!O30+25</f>
        <v>15687</v>
      </c>
      <c r="P9" s="310">
        <f>'нетто 18'!P30+25</f>
        <v>15687</v>
      </c>
      <c r="Q9" s="310">
        <f>'нетто 18'!Q30+25</f>
        <v>16671</v>
      </c>
      <c r="R9" s="310">
        <f>'нетто 18'!R30+25</f>
        <v>18639</v>
      </c>
      <c r="S9" s="310">
        <f>'нетто 18'!S30+25</f>
        <v>17245</v>
      </c>
      <c r="T9" s="310">
        <f>'нетто 18'!T30+25</f>
        <v>16671</v>
      </c>
      <c r="U9" s="310">
        <f>'нетто 18'!U30+25</f>
        <v>14703</v>
      </c>
      <c r="V9" s="310">
        <f>'нетто 18'!V30+25</f>
        <v>13719</v>
      </c>
      <c r="W9" s="310">
        <f>'нетто 18'!W30+25</f>
        <v>14703</v>
      </c>
      <c r="X9" s="310">
        <f>'нетто 18'!X30+25</f>
        <v>16671</v>
      </c>
      <c r="Y9" s="310">
        <f>'нетто 18'!Y30+25</f>
        <v>15687</v>
      </c>
      <c r="Z9" s="310">
        <f>'нетто 18'!Z30+25</f>
        <v>15687</v>
      </c>
      <c r="AA9" s="310">
        <f>'нетто 18'!AA30+25</f>
        <v>16671</v>
      </c>
      <c r="AB9" s="310">
        <f>'нетто 18'!AB30+25</f>
        <v>16671</v>
      </c>
      <c r="AC9" s="310">
        <f>'нетто 18'!AC30+25</f>
        <v>16671</v>
      </c>
      <c r="AD9" s="310">
        <f>'нетто 18'!AD30+25</f>
        <v>16671</v>
      </c>
      <c r="AE9" s="310">
        <f>'нетто 18'!AE30+25</f>
        <v>15687</v>
      </c>
      <c r="AF9" s="310">
        <f>'нетто 18'!AF30+25</f>
        <v>15687</v>
      </c>
      <c r="AG9" s="310">
        <f>'нетто 18'!AG30+25</f>
        <v>13719</v>
      </c>
      <c r="AH9" s="310">
        <f>'нетто 18'!AH30+25</f>
        <v>12735</v>
      </c>
      <c r="AI9" s="310">
        <f>'нетто 18'!AI30+25</f>
        <v>12735</v>
      </c>
      <c r="AJ9" s="310">
        <f>'нетто 18'!AJ30+25</f>
        <v>13719</v>
      </c>
      <c r="AK9" s="310">
        <f>'нетто 18'!AK30+25</f>
        <v>12735</v>
      </c>
      <c r="AL9" s="310">
        <f>'нетто 18'!AL30+25</f>
        <v>14703</v>
      </c>
      <c r="AM9" s="310">
        <f>'нетто 18'!AM30+25</f>
        <v>12735</v>
      </c>
      <c r="AN9" s="310">
        <f>'нетто 18'!AN30+25</f>
        <v>11423</v>
      </c>
      <c r="AO9" s="310">
        <f>'нетто 18'!AO30+25</f>
        <v>9865</v>
      </c>
      <c r="AP9" s="310">
        <f>'нетто 18'!AP30+25</f>
        <v>10439</v>
      </c>
      <c r="AQ9" s="310">
        <f>'нетто 18'!AQ30+25</f>
        <v>9865</v>
      </c>
      <c r="AR9" s="310">
        <f>'нетто 18'!AR30+25</f>
        <v>10439</v>
      </c>
      <c r="AS9" s="310">
        <f>'нетто 18'!AS30+25</f>
        <v>9865</v>
      </c>
      <c r="AT9" s="310">
        <f>'нетто 18'!AT30+25</f>
        <v>10439</v>
      </c>
      <c r="AU9" s="310">
        <f>'нетто 18'!AU30+25</f>
        <v>10439</v>
      </c>
      <c r="AV9" s="310">
        <f>'нетто 18'!AV30+25</f>
        <v>9865</v>
      </c>
      <c r="AW9" s="310">
        <f>'нетто 18'!AW30+25</f>
        <v>8717</v>
      </c>
      <c r="AX9" s="310">
        <f>'нетто 18'!AX30+25</f>
        <v>9291</v>
      </c>
      <c r="AY9" s="310">
        <f>'нетто 18'!AY30+25</f>
        <v>8717</v>
      </c>
      <c r="AZ9" s="310">
        <f>'нетто 18'!AZ30+25</f>
        <v>9291</v>
      </c>
      <c r="BA9" s="310">
        <f>'нетто 18'!BA30+25</f>
        <v>8717</v>
      </c>
      <c r="BB9" s="310">
        <f>'нетто 18'!BB30+25</f>
        <v>9291</v>
      </c>
      <c r="BC9" s="310">
        <f>'нетто 18'!BC30+25</f>
        <v>8717</v>
      </c>
      <c r="BD9" s="310">
        <f>'нетто 18'!BD30+25</f>
        <v>9291</v>
      </c>
      <c r="BE9" s="310">
        <f>'нетто 18'!BE30+25</f>
        <v>8717</v>
      </c>
      <c r="BF9" s="310">
        <f>'нетто 18'!BF30+25</f>
        <v>9701</v>
      </c>
      <c r="BG9" s="310">
        <f>'нетто 18'!BG30+25</f>
        <v>10439</v>
      </c>
      <c r="BH9" s="310">
        <f>'нетто 18'!BH30+25</f>
        <v>9701</v>
      </c>
      <c r="BI9" s="310">
        <f>'нетто 18'!BI30+25</f>
        <v>11177</v>
      </c>
      <c r="BJ9" s="310">
        <f>'нетто 18'!BJ30+25</f>
        <v>11915</v>
      </c>
      <c r="BK9" s="310">
        <f>'нетто 18'!BK30+25</f>
        <v>11915</v>
      </c>
      <c r="BL9" s="310">
        <f>'нетто 18'!BL30+25</f>
        <v>11915</v>
      </c>
    </row>
    <row r="10" spans="1:64" s="96" customFormat="1" ht="10.35" customHeight="1" x14ac:dyDescent="0.2">
      <c r="A10" s="98">
        <v>2</v>
      </c>
      <c r="B10" s="310">
        <f>'нетто 18'!B31+25</f>
        <v>15277</v>
      </c>
      <c r="C10" s="310">
        <f>'нетто 18'!C31+25</f>
        <v>15277</v>
      </c>
      <c r="D10" s="310">
        <f>'нетто 18'!D31+25</f>
        <v>13719</v>
      </c>
      <c r="E10" s="310">
        <f>'нетто 18'!E31+25</f>
        <v>18803</v>
      </c>
      <c r="F10" s="310">
        <f>'нетто 18'!F31+25</f>
        <v>20197</v>
      </c>
      <c r="G10" s="310">
        <f>'нетто 18'!G31+25</f>
        <v>18803</v>
      </c>
      <c r="H10" s="310">
        <f>'нетто 18'!H31+25</f>
        <v>13719</v>
      </c>
      <c r="I10" s="310">
        <f>'нетто 18'!I31+25</f>
        <v>18229</v>
      </c>
      <c r="J10" s="310">
        <f>'нетто 18'!J31+25</f>
        <v>18803</v>
      </c>
      <c r="K10" s="310">
        <f>'нетто 18'!K31+25</f>
        <v>18229</v>
      </c>
      <c r="L10" s="310">
        <f>'нетто 18'!L31+25</f>
        <v>18229</v>
      </c>
      <c r="M10" s="310">
        <f>'нетто 18'!M31+25</f>
        <v>17245</v>
      </c>
      <c r="N10" s="310">
        <f>'нетто 18'!N31+25</f>
        <v>17245</v>
      </c>
      <c r="O10" s="310">
        <f>'нетто 18'!O31+25</f>
        <v>17245</v>
      </c>
      <c r="P10" s="310">
        <f>'нетто 18'!P31+25</f>
        <v>17245</v>
      </c>
      <c r="Q10" s="310">
        <f>'нетто 18'!Q31+25</f>
        <v>18229</v>
      </c>
      <c r="R10" s="310">
        <f>'нетто 18'!R31+25</f>
        <v>20197</v>
      </c>
      <c r="S10" s="310">
        <f>'нетто 18'!S31+25</f>
        <v>18803</v>
      </c>
      <c r="T10" s="310">
        <f>'нетто 18'!T31+25</f>
        <v>18229</v>
      </c>
      <c r="U10" s="310">
        <f>'нетто 18'!U31+25</f>
        <v>16261</v>
      </c>
      <c r="V10" s="310">
        <f>'нетто 18'!V31+25</f>
        <v>15277</v>
      </c>
      <c r="W10" s="310">
        <f>'нетто 18'!W31+25</f>
        <v>16261</v>
      </c>
      <c r="X10" s="310">
        <f>'нетто 18'!X31+25</f>
        <v>18229</v>
      </c>
      <c r="Y10" s="310">
        <f>'нетто 18'!Y31+25</f>
        <v>17245</v>
      </c>
      <c r="Z10" s="310">
        <f>'нетто 18'!Z31+25</f>
        <v>17245</v>
      </c>
      <c r="AA10" s="310">
        <f>'нетто 18'!AA31+25</f>
        <v>18229</v>
      </c>
      <c r="AB10" s="310">
        <f>'нетто 18'!AB31+25</f>
        <v>18229</v>
      </c>
      <c r="AC10" s="310">
        <f>'нетто 18'!AC31+25</f>
        <v>18229</v>
      </c>
      <c r="AD10" s="310">
        <f>'нетто 18'!AD31+25</f>
        <v>18229</v>
      </c>
      <c r="AE10" s="310">
        <f>'нетто 18'!AE31+25</f>
        <v>17245</v>
      </c>
      <c r="AF10" s="310">
        <f>'нетто 18'!AF31+25</f>
        <v>17245</v>
      </c>
      <c r="AG10" s="310">
        <f>'нетто 18'!AG31+25</f>
        <v>15277</v>
      </c>
      <c r="AH10" s="310">
        <f>'нетто 18'!AH31+25</f>
        <v>14293</v>
      </c>
      <c r="AI10" s="310">
        <f>'нетто 18'!AI31+25</f>
        <v>14293</v>
      </c>
      <c r="AJ10" s="310">
        <f>'нетто 18'!AJ31+25</f>
        <v>15277</v>
      </c>
      <c r="AK10" s="310">
        <f>'нетто 18'!AK31+25</f>
        <v>14293</v>
      </c>
      <c r="AL10" s="310">
        <f>'нетто 18'!AL31+25</f>
        <v>16261</v>
      </c>
      <c r="AM10" s="310">
        <f>'нетто 18'!AM31+25</f>
        <v>14293</v>
      </c>
      <c r="AN10" s="310">
        <f>'нетто 18'!AN31+25</f>
        <v>12981</v>
      </c>
      <c r="AO10" s="310">
        <f>'нетто 18'!AO31+25</f>
        <v>11423</v>
      </c>
      <c r="AP10" s="310">
        <f>'нетто 18'!AP31+25</f>
        <v>11997</v>
      </c>
      <c r="AQ10" s="310">
        <f>'нетто 18'!AQ31+25</f>
        <v>11423</v>
      </c>
      <c r="AR10" s="310">
        <f>'нетто 18'!AR31+25</f>
        <v>11997</v>
      </c>
      <c r="AS10" s="310">
        <f>'нетто 18'!AS31+25</f>
        <v>11423</v>
      </c>
      <c r="AT10" s="310">
        <f>'нетто 18'!AT31+25</f>
        <v>11997</v>
      </c>
      <c r="AU10" s="310">
        <f>'нетто 18'!AU31+25</f>
        <v>11997</v>
      </c>
      <c r="AV10" s="310">
        <f>'нетто 18'!AV31+25</f>
        <v>11423</v>
      </c>
      <c r="AW10" s="310">
        <f>'нетто 18'!AW31+25</f>
        <v>10275</v>
      </c>
      <c r="AX10" s="310">
        <f>'нетто 18'!AX31+25</f>
        <v>10849</v>
      </c>
      <c r="AY10" s="310">
        <f>'нетто 18'!AY31+25</f>
        <v>10275</v>
      </c>
      <c r="AZ10" s="310">
        <f>'нетто 18'!AZ31+25</f>
        <v>10849</v>
      </c>
      <c r="BA10" s="310">
        <f>'нетто 18'!BA31+25</f>
        <v>10275</v>
      </c>
      <c r="BB10" s="310">
        <f>'нетто 18'!BB31+25</f>
        <v>10849</v>
      </c>
      <c r="BC10" s="310">
        <f>'нетто 18'!BC31+25</f>
        <v>10275</v>
      </c>
      <c r="BD10" s="310">
        <f>'нетто 18'!BD31+25</f>
        <v>10849</v>
      </c>
      <c r="BE10" s="310">
        <f>'нетто 18'!BE31+25</f>
        <v>10275</v>
      </c>
      <c r="BF10" s="310">
        <f>'нетто 18'!BF31+25</f>
        <v>11259</v>
      </c>
      <c r="BG10" s="310">
        <f>'нетто 18'!BG31+25</f>
        <v>11997</v>
      </c>
      <c r="BH10" s="310">
        <f>'нетто 18'!BH31+25</f>
        <v>11259</v>
      </c>
      <c r="BI10" s="310">
        <f>'нетто 18'!BI31+25</f>
        <v>12735</v>
      </c>
      <c r="BJ10" s="310">
        <f>'нетто 18'!BJ31+25</f>
        <v>13473</v>
      </c>
      <c r="BK10" s="310">
        <f>'нетто 18'!BK31+25</f>
        <v>13473</v>
      </c>
      <c r="BL10" s="310">
        <f>'нетто 18'!BL31+25</f>
        <v>13473</v>
      </c>
    </row>
    <row r="11" spans="1:64" s="96" customFormat="1" ht="10.35" customHeight="1" x14ac:dyDescent="0.2">
      <c r="A11" s="97" t="s">
        <v>135</v>
      </c>
      <c r="B11" s="310"/>
      <c r="C11" s="310"/>
      <c r="D11" s="310"/>
      <c r="E11" s="310"/>
      <c r="F11" s="310"/>
      <c r="G11" s="310"/>
      <c r="H11" s="310"/>
      <c r="I11" s="310"/>
      <c r="J11" s="310"/>
      <c r="K11" s="310"/>
      <c r="L11" s="310"/>
      <c r="M11" s="310"/>
      <c r="N11" s="310"/>
      <c r="O11" s="310"/>
      <c r="P11" s="310"/>
      <c r="Q11" s="310"/>
      <c r="R11" s="310"/>
      <c r="S11" s="310"/>
      <c r="T11" s="310"/>
      <c r="U11" s="310"/>
      <c r="V11" s="310"/>
      <c r="W11" s="310"/>
      <c r="X11" s="310"/>
      <c r="Y11" s="310"/>
      <c r="Z11" s="310"/>
      <c r="AA11" s="310"/>
      <c r="AB11" s="310"/>
      <c r="AC11" s="310"/>
      <c r="AD11" s="310"/>
      <c r="AE11" s="310"/>
      <c r="AF11" s="310"/>
      <c r="AG11" s="310"/>
      <c r="AH11" s="310"/>
      <c r="AI11" s="310"/>
      <c r="AJ11" s="310"/>
      <c r="AK11" s="310"/>
      <c r="AL11" s="310"/>
      <c r="AM11" s="310"/>
      <c r="AN11" s="310"/>
      <c r="AO11" s="310"/>
      <c r="AP11" s="310"/>
      <c r="AQ11" s="310"/>
      <c r="AR11" s="310"/>
      <c r="AS11" s="310"/>
      <c r="AT11" s="310"/>
      <c r="AU11" s="310"/>
      <c r="AV11" s="310"/>
      <c r="AW11" s="310"/>
      <c r="AX11" s="310"/>
      <c r="AY11" s="310"/>
      <c r="AZ11" s="310"/>
      <c r="BA11" s="310"/>
      <c r="BB11" s="310"/>
      <c r="BC11" s="310"/>
      <c r="BD11" s="310"/>
      <c r="BE11" s="310"/>
      <c r="BF11" s="310"/>
      <c r="BG11" s="310"/>
      <c r="BH11" s="310"/>
      <c r="BI11" s="310"/>
      <c r="BJ11" s="310"/>
      <c r="BK11" s="310"/>
      <c r="BL11" s="310"/>
    </row>
    <row r="12" spans="1:64" s="96" customFormat="1" ht="10.35" customHeight="1" x14ac:dyDescent="0.2">
      <c r="A12" s="99">
        <v>1</v>
      </c>
      <c r="B12" s="310">
        <f>'нетто 18'!B33+25</f>
        <v>20279</v>
      </c>
      <c r="C12" s="310">
        <f>'нетто 18'!C33+25</f>
        <v>20279</v>
      </c>
      <c r="D12" s="310">
        <f>'нетто 18'!D33+25</f>
        <v>18721</v>
      </c>
      <c r="E12" s="310">
        <f>'нетто 18'!E33+25</f>
        <v>23805</v>
      </c>
      <c r="F12" s="310">
        <f>'нетто 18'!F33+25</f>
        <v>25199</v>
      </c>
      <c r="G12" s="310">
        <f>'нетто 18'!G33+25</f>
        <v>23805</v>
      </c>
      <c r="H12" s="310">
        <f>'нетто 18'!H33+25</f>
        <v>18721</v>
      </c>
      <c r="I12" s="310">
        <f>'нетто 18'!I33+25</f>
        <v>23231</v>
      </c>
      <c r="J12" s="310">
        <f>'нетто 18'!J33+25</f>
        <v>23805</v>
      </c>
      <c r="K12" s="310">
        <f>'нетто 18'!K33+25</f>
        <v>23231</v>
      </c>
      <c r="L12" s="310">
        <f>'нетто 18'!L33+25</f>
        <v>23231</v>
      </c>
      <c r="M12" s="310">
        <f>'нетто 18'!M33+25</f>
        <v>22247</v>
      </c>
      <c r="N12" s="310">
        <f>'нетто 18'!N33+25</f>
        <v>22247</v>
      </c>
      <c r="O12" s="310">
        <f>'нетто 18'!O33+25</f>
        <v>22247</v>
      </c>
      <c r="P12" s="310">
        <f>'нетто 18'!P33+25</f>
        <v>22247</v>
      </c>
      <c r="Q12" s="310">
        <f>'нетто 18'!Q33+25</f>
        <v>23231</v>
      </c>
      <c r="R12" s="310">
        <f>'нетто 18'!R33+25</f>
        <v>25199</v>
      </c>
      <c r="S12" s="310">
        <f>'нетто 18'!S33+25</f>
        <v>23805</v>
      </c>
      <c r="T12" s="310">
        <f>'нетто 18'!T33+25</f>
        <v>23231</v>
      </c>
      <c r="U12" s="310">
        <f>'нетто 18'!U33+25</f>
        <v>21263</v>
      </c>
      <c r="V12" s="310">
        <f>'нетто 18'!V33+25</f>
        <v>20279</v>
      </c>
      <c r="W12" s="310">
        <f>'нетто 18'!W33+25</f>
        <v>21263</v>
      </c>
      <c r="X12" s="310">
        <f>'нетто 18'!X33+25</f>
        <v>23231</v>
      </c>
      <c r="Y12" s="310">
        <f>'нетто 18'!Y33+25</f>
        <v>22247</v>
      </c>
      <c r="Z12" s="310">
        <f>'нетто 18'!Z33+25</f>
        <v>22247</v>
      </c>
      <c r="AA12" s="310">
        <f>'нетто 18'!AA33+25</f>
        <v>23231</v>
      </c>
      <c r="AB12" s="310">
        <f>'нетто 18'!AB33+25</f>
        <v>23231</v>
      </c>
      <c r="AC12" s="310">
        <f>'нетто 18'!AC33+25</f>
        <v>23231</v>
      </c>
      <c r="AD12" s="310">
        <f>'нетто 18'!AD33+25</f>
        <v>23231</v>
      </c>
      <c r="AE12" s="310">
        <f>'нетто 18'!AE33+25</f>
        <v>22247</v>
      </c>
      <c r="AF12" s="310">
        <f>'нетто 18'!AF33+25</f>
        <v>22247</v>
      </c>
      <c r="AG12" s="310">
        <f>'нетто 18'!AG33+25</f>
        <v>20279</v>
      </c>
      <c r="AH12" s="310">
        <f>'нетто 18'!AH33+25</f>
        <v>19295</v>
      </c>
      <c r="AI12" s="310">
        <f>'нетто 18'!AI33+25</f>
        <v>19295</v>
      </c>
      <c r="AJ12" s="310">
        <f>'нетто 18'!AJ33+25</f>
        <v>20279</v>
      </c>
      <c r="AK12" s="310">
        <f>'нетто 18'!AK33+25</f>
        <v>19295</v>
      </c>
      <c r="AL12" s="310">
        <f>'нетто 18'!AL33+25</f>
        <v>21263</v>
      </c>
      <c r="AM12" s="310">
        <f>'нетто 18'!AM33+25</f>
        <v>19295</v>
      </c>
      <c r="AN12" s="310">
        <f>'нетто 18'!AN33+25</f>
        <v>17163</v>
      </c>
      <c r="AO12" s="310">
        <f>'нетто 18'!AO33+25</f>
        <v>15605</v>
      </c>
      <c r="AP12" s="310">
        <f>'нетто 18'!AP33+25</f>
        <v>16179</v>
      </c>
      <c r="AQ12" s="310">
        <f>'нетто 18'!AQ33+25</f>
        <v>15605</v>
      </c>
      <c r="AR12" s="310">
        <f>'нетто 18'!AR33+25</f>
        <v>16179</v>
      </c>
      <c r="AS12" s="310">
        <f>'нетто 18'!AS33+25</f>
        <v>15605</v>
      </c>
      <c r="AT12" s="310">
        <f>'нетто 18'!AT33+25</f>
        <v>16179</v>
      </c>
      <c r="AU12" s="310">
        <f>'нетто 18'!AU33+25</f>
        <v>16179</v>
      </c>
      <c r="AV12" s="310">
        <f>'нетто 18'!AV33+25</f>
        <v>15605</v>
      </c>
      <c r="AW12" s="310">
        <f>'нетто 18'!AW33+25</f>
        <v>14457</v>
      </c>
      <c r="AX12" s="310">
        <f>'нетто 18'!AX33+25</f>
        <v>15031</v>
      </c>
      <c r="AY12" s="310">
        <f>'нетто 18'!AY33+25</f>
        <v>14457</v>
      </c>
      <c r="AZ12" s="310">
        <f>'нетто 18'!AZ33+25</f>
        <v>15031</v>
      </c>
      <c r="BA12" s="310">
        <f>'нетто 18'!BA33+25</f>
        <v>14457</v>
      </c>
      <c r="BB12" s="310">
        <f>'нетто 18'!BB33+25</f>
        <v>15031</v>
      </c>
      <c r="BC12" s="310">
        <f>'нетто 18'!BC33+25</f>
        <v>14457</v>
      </c>
      <c r="BD12" s="310">
        <f>'нетто 18'!BD33+25</f>
        <v>15031</v>
      </c>
      <c r="BE12" s="310">
        <f>'нетто 18'!BE33+25</f>
        <v>14457</v>
      </c>
      <c r="BF12" s="310">
        <f>'нетто 18'!BF33+25</f>
        <v>14621</v>
      </c>
      <c r="BG12" s="310">
        <f>'нетто 18'!BG33+25</f>
        <v>15359</v>
      </c>
      <c r="BH12" s="310">
        <f>'нетто 18'!BH33+25</f>
        <v>14621</v>
      </c>
      <c r="BI12" s="310">
        <f>'нетто 18'!BI33+25</f>
        <v>16097</v>
      </c>
      <c r="BJ12" s="310">
        <f>'нетто 18'!BJ33+25</f>
        <v>16835</v>
      </c>
      <c r="BK12" s="310">
        <f>'нетто 18'!BK33+25</f>
        <v>16835</v>
      </c>
      <c r="BL12" s="310">
        <f>'нетто 18'!BL33+25</f>
        <v>16835</v>
      </c>
    </row>
    <row r="13" spans="1:64" s="96" customFormat="1" ht="10.35" customHeight="1" x14ac:dyDescent="0.2">
      <c r="A13" s="99">
        <v>2</v>
      </c>
      <c r="B13" s="310">
        <f>'нетто 18'!B34+25</f>
        <v>21837</v>
      </c>
      <c r="C13" s="310">
        <f>'нетто 18'!C34+25</f>
        <v>21837</v>
      </c>
      <c r="D13" s="310">
        <f>'нетто 18'!D34+25</f>
        <v>20279</v>
      </c>
      <c r="E13" s="310">
        <f>'нетто 18'!E34+25</f>
        <v>25363</v>
      </c>
      <c r="F13" s="310">
        <f>'нетто 18'!F34+25</f>
        <v>26757</v>
      </c>
      <c r="G13" s="310">
        <f>'нетто 18'!G34+25</f>
        <v>25363</v>
      </c>
      <c r="H13" s="310">
        <f>'нетто 18'!H34+25</f>
        <v>20279</v>
      </c>
      <c r="I13" s="310">
        <f>'нетто 18'!I34+25</f>
        <v>24789</v>
      </c>
      <c r="J13" s="310">
        <f>'нетто 18'!J34+25</f>
        <v>25363</v>
      </c>
      <c r="K13" s="310">
        <f>'нетто 18'!K34+25</f>
        <v>24789</v>
      </c>
      <c r="L13" s="310">
        <f>'нетто 18'!L34+25</f>
        <v>24789</v>
      </c>
      <c r="M13" s="310">
        <f>'нетто 18'!M34+25</f>
        <v>23805</v>
      </c>
      <c r="N13" s="310">
        <f>'нетто 18'!N34+25</f>
        <v>23805</v>
      </c>
      <c r="O13" s="310">
        <f>'нетто 18'!O34+25</f>
        <v>23805</v>
      </c>
      <c r="P13" s="310">
        <f>'нетто 18'!P34+25</f>
        <v>23805</v>
      </c>
      <c r="Q13" s="310">
        <f>'нетто 18'!Q34+25</f>
        <v>24789</v>
      </c>
      <c r="R13" s="310">
        <f>'нетто 18'!R34+25</f>
        <v>26757</v>
      </c>
      <c r="S13" s="310">
        <f>'нетто 18'!S34+25</f>
        <v>25363</v>
      </c>
      <c r="T13" s="310">
        <f>'нетто 18'!T34+25</f>
        <v>24789</v>
      </c>
      <c r="U13" s="310">
        <f>'нетто 18'!U34+25</f>
        <v>22821</v>
      </c>
      <c r="V13" s="310">
        <f>'нетто 18'!V34+25</f>
        <v>21837</v>
      </c>
      <c r="W13" s="310">
        <f>'нетто 18'!W34+25</f>
        <v>22821</v>
      </c>
      <c r="X13" s="310">
        <f>'нетто 18'!X34+25</f>
        <v>24789</v>
      </c>
      <c r="Y13" s="310">
        <f>'нетто 18'!Y34+25</f>
        <v>23805</v>
      </c>
      <c r="Z13" s="310">
        <f>'нетто 18'!Z34+25</f>
        <v>23805</v>
      </c>
      <c r="AA13" s="310">
        <f>'нетто 18'!AA34+25</f>
        <v>24789</v>
      </c>
      <c r="AB13" s="310">
        <f>'нетто 18'!AB34+25</f>
        <v>24789</v>
      </c>
      <c r="AC13" s="310">
        <f>'нетто 18'!AC34+25</f>
        <v>24789</v>
      </c>
      <c r="AD13" s="310">
        <f>'нетто 18'!AD34+25</f>
        <v>24789</v>
      </c>
      <c r="AE13" s="310">
        <f>'нетто 18'!AE34+25</f>
        <v>23805</v>
      </c>
      <c r="AF13" s="310">
        <f>'нетто 18'!AF34+25</f>
        <v>23805</v>
      </c>
      <c r="AG13" s="310">
        <f>'нетто 18'!AG34+25</f>
        <v>21837</v>
      </c>
      <c r="AH13" s="310">
        <f>'нетто 18'!AH34+25</f>
        <v>20853</v>
      </c>
      <c r="AI13" s="310">
        <f>'нетто 18'!AI34+25</f>
        <v>20853</v>
      </c>
      <c r="AJ13" s="310">
        <f>'нетто 18'!AJ34+25</f>
        <v>21837</v>
      </c>
      <c r="AK13" s="310">
        <f>'нетто 18'!AK34+25</f>
        <v>20853</v>
      </c>
      <c r="AL13" s="310">
        <f>'нетто 18'!AL34+25</f>
        <v>22821</v>
      </c>
      <c r="AM13" s="310">
        <f>'нетто 18'!AM34+25</f>
        <v>20853</v>
      </c>
      <c r="AN13" s="310">
        <f>'нетто 18'!AN34+25</f>
        <v>18721</v>
      </c>
      <c r="AO13" s="310">
        <f>'нетто 18'!AO34+25</f>
        <v>17163</v>
      </c>
      <c r="AP13" s="310">
        <f>'нетто 18'!AP34+25</f>
        <v>17737</v>
      </c>
      <c r="AQ13" s="310">
        <f>'нетто 18'!AQ34+25</f>
        <v>17163</v>
      </c>
      <c r="AR13" s="310">
        <f>'нетто 18'!AR34+25</f>
        <v>17737</v>
      </c>
      <c r="AS13" s="310">
        <f>'нетто 18'!AS34+25</f>
        <v>17163</v>
      </c>
      <c r="AT13" s="310">
        <f>'нетто 18'!AT34+25</f>
        <v>17737</v>
      </c>
      <c r="AU13" s="310">
        <f>'нетто 18'!AU34+25</f>
        <v>17737</v>
      </c>
      <c r="AV13" s="310">
        <f>'нетто 18'!AV34+25</f>
        <v>17163</v>
      </c>
      <c r="AW13" s="310">
        <f>'нетто 18'!AW34+25</f>
        <v>16015</v>
      </c>
      <c r="AX13" s="310">
        <f>'нетто 18'!AX34+25</f>
        <v>16589</v>
      </c>
      <c r="AY13" s="310">
        <f>'нетто 18'!AY34+25</f>
        <v>16015</v>
      </c>
      <c r="AZ13" s="310">
        <f>'нетто 18'!AZ34+25</f>
        <v>16589</v>
      </c>
      <c r="BA13" s="310">
        <f>'нетто 18'!BA34+25</f>
        <v>16015</v>
      </c>
      <c r="BB13" s="310">
        <f>'нетто 18'!BB34+25</f>
        <v>16589</v>
      </c>
      <c r="BC13" s="310">
        <f>'нетто 18'!BC34+25</f>
        <v>16015</v>
      </c>
      <c r="BD13" s="310">
        <f>'нетто 18'!BD34+25</f>
        <v>16589</v>
      </c>
      <c r="BE13" s="310">
        <f>'нетто 18'!BE34+25</f>
        <v>16015</v>
      </c>
      <c r="BF13" s="310">
        <f>'нетто 18'!BF34+25</f>
        <v>16179</v>
      </c>
      <c r="BG13" s="310">
        <f>'нетто 18'!BG34+25</f>
        <v>16917</v>
      </c>
      <c r="BH13" s="310">
        <f>'нетто 18'!BH34+25</f>
        <v>16179</v>
      </c>
      <c r="BI13" s="310">
        <f>'нетто 18'!BI34+25</f>
        <v>17655</v>
      </c>
      <c r="BJ13" s="310">
        <f>'нетто 18'!BJ34+25</f>
        <v>18393</v>
      </c>
      <c r="BK13" s="310">
        <f>'нетто 18'!BK34+25</f>
        <v>18393</v>
      </c>
      <c r="BL13" s="310">
        <f>'нетто 18'!BL34+25</f>
        <v>18393</v>
      </c>
    </row>
    <row r="14" spans="1:64" s="96" customFormat="1" ht="10.35" customHeight="1" x14ac:dyDescent="0.2">
      <c r="A14" s="97" t="s">
        <v>137</v>
      </c>
      <c r="B14" s="310"/>
      <c r="C14" s="310"/>
      <c r="D14" s="310"/>
      <c r="E14" s="310"/>
      <c r="F14" s="310"/>
      <c r="G14" s="310"/>
      <c r="H14" s="310"/>
      <c r="I14" s="310"/>
      <c r="J14" s="310"/>
      <c r="K14" s="310"/>
      <c r="L14" s="310"/>
      <c r="M14" s="310"/>
      <c r="N14" s="310"/>
      <c r="O14" s="310"/>
      <c r="P14" s="310"/>
      <c r="Q14" s="310"/>
      <c r="R14" s="310"/>
      <c r="S14" s="310"/>
      <c r="T14" s="310"/>
      <c r="U14" s="310"/>
      <c r="V14" s="310"/>
      <c r="W14" s="310"/>
      <c r="X14" s="310"/>
      <c r="Y14" s="310"/>
      <c r="Z14" s="310"/>
      <c r="AA14" s="310"/>
      <c r="AB14" s="310"/>
      <c r="AC14" s="310"/>
      <c r="AD14" s="310"/>
      <c r="AE14" s="310"/>
      <c r="AF14" s="310"/>
      <c r="AG14" s="310"/>
      <c r="AH14" s="310"/>
      <c r="AI14" s="310"/>
      <c r="AJ14" s="310"/>
      <c r="AK14" s="310"/>
      <c r="AL14" s="310"/>
      <c r="AM14" s="310"/>
      <c r="AN14" s="310"/>
      <c r="AO14" s="310"/>
      <c r="AP14" s="310"/>
      <c r="AQ14" s="310"/>
      <c r="AR14" s="310"/>
      <c r="AS14" s="310"/>
      <c r="AT14" s="310"/>
      <c r="AU14" s="310"/>
      <c r="AV14" s="310"/>
      <c r="AW14" s="310"/>
      <c r="AX14" s="310"/>
      <c r="AY14" s="310"/>
      <c r="AZ14" s="310"/>
      <c r="BA14" s="310"/>
      <c r="BB14" s="310"/>
      <c r="BC14" s="310"/>
      <c r="BD14" s="310"/>
      <c r="BE14" s="310"/>
      <c r="BF14" s="310"/>
      <c r="BG14" s="310"/>
      <c r="BH14" s="310"/>
      <c r="BI14" s="310"/>
      <c r="BJ14" s="310"/>
      <c r="BK14" s="310"/>
      <c r="BL14" s="310"/>
    </row>
    <row r="15" spans="1:64" s="96" customFormat="1" ht="10.35" customHeight="1" x14ac:dyDescent="0.2">
      <c r="A15" s="99">
        <v>1</v>
      </c>
      <c r="B15" s="310">
        <f>'нетто 18'!B36+25</f>
        <v>24379</v>
      </c>
      <c r="C15" s="310">
        <f>'нетто 18'!C36+25</f>
        <v>24379</v>
      </c>
      <c r="D15" s="310">
        <f>'нетто 18'!D36+25</f>
        <v>22821</v>
      </c>
      <c r="E15" s="310">
        <f>'нетто 18'!E36+25</f>
        <v>27905</v>
      </c>
      <c r="F15" s="310">
        <f>'нетто 18'!F36+25</f>
        <v>29299</v>
      </c>
      <c r="G15" s="310">
        <f>'нетто 18'!G36+25</f>
        <v>27905</v>
      </c>
      <c r="H15" s="310">
        <f>'нетто 18'!H36+25</f>
        <v>22821</v>
      </c>
      <c r="I15" s="310">
        <f>'нетто 18'!I36+25</f>
        <v>27331</v>
      </c>
      <c r="J15" s="310">
        <f>'нетто 18'!J36+25</f>
        <v>27905</v>
      </c>
      <c r="K15" s="310">
        <f>'нетто 18'!K36+25</f>
        <v>27331</v>
      </c>
      <c r="L15" s="310">
        <f>'нетто 18'!L36+25</f>
        <v>27331</v>
      </c>
      <c r="M15" s="310">
        <f>'нетто 18'!M36+25</f>
        <v>26347</v>
      </c>
      <c r="N15" s="310">
        <f>'нетто 18'!N36+25</f>
        <v>26347</v>
      </c>
      <c r="O15" s="310">
        <f>'нетто 18'!O36+25</f>
        <v>26347</v>
      </c>
      <c r="P15" s="310">
        <f>'нетто 18'!P36+25</f>
        <v>26347</v>
      </c>
      <c r="Q15" s="310">
        <f>'нетто 18'!Q36+25</f>
        <v>27331</v>
      </c>
      <c r="R15" s="310">
        <f>'нетто 18'!R36+25</f>
        <v>29299</v>
      </c>
      <c r="S15" s="310">
        <f>'нетто 18'!S36+25</f>
        <v>27905</v>
      </c>
      <c r="T15" s="310">
        <f>'нетто 18'!T36+25</f>
        <v>27331</v>
      </c>
      <c r="U15" s="310">
        <f>'нетто 18'!U36+25</f>
        <v>25363</v>
      </c>
      <c r="V15" s="310">
        <f>'нетто 18'!V36+25</f>
        <v>24379</v>
      </c>
      <c r="W15" s="310">
        <f>'нетто 18'!W36+25</f>
        <v>25363</v>
      </c>
      <c r="X15" s="310">
        <f>'нетто 18'!X36+25</f>
        <v>27331</v>
      </c>
      <c r="Y15" s="310">
        <f>'нетто 18'!Y36+25</f>
        <v>26347</v>
      </c>
      <c r="Z15" s="310">
        <f>'нетто 18'!Z36+25</f>
        <v>26347</v>
      </c>
      <c r="AA15" s="310">
        <f>'нетто 18'!AA36+25</f>
        <v>27331</v>
      </c>
      <c r="AB15" s="310">
        <f>'нетто 18'!AB36+25</f>
        <v>27331</v>
      </c>
      <c r="AC15" s="310">
        <f>'нетто 18'!AC36+25</f>
        <v>27331</v>
      </c>
      <c r="AD15" s="310">
        <f>'нетто 18'!AD36+25</f>
        <v>27331</v>
      </c>
      <c r="AE15" s="310">
        <f>'нетто 18'!AE36+25</f>
        <v>26347</v>
      </c>
      <c r="AF15" s="310">
        <f>'нетто 18'!AF36+25</f>
        <v>26347</v>
      </c>
      <c r="AG15" s="310">
        <f>'нетто 18'!AG36+25</f>
        <v>24379</v>
      </c>
      <c r="AH15" s="310">
        <f>'нетто 18'!AH36+25</f>
        <v>23395</v>
      </c>
      <c r="AI15" s="310">
        <f>'нетто 18'!AI36+25</f>
        <v>23395</v>
      </c>
      <c r="AJ15" s="310">
        <f>'нетто 18'!AJ36+25</f>
        <v>24379</v>
      </c>
      <c r="AK15" s="310">
        <f>'нетто 18'!AK36+25</f>
        <v>23395</v>
      </c>
      <c r="AL15" s="310">
        <f>'нетто 18'!AL36+25</f>
        <v>25363</v>
      </c>
      <c r="AM15" s="310">
        <f>'нетто 18'!AM36+25</f>
        <v>23395</v>
      </c>
      <c r="AN15" s="310">
        <f>'нетто 18'!AN36+25</f>
        <v>21263</v>
      </c>
      <c r="AO15" s="310">
        <f>'нетто 18'!AO36+25</f>
        <v>19705</v>
      </c>
      <c r="AP15" s="310">
        <f>'нетто 18'!AP36+25</f>
        <v>20279</v>
      </c>
      <c r="AQ15" s="310">
        <f>'нетто 18'!AQ36+25</f>
        <v>19705</v>
      </c>
      <c r="AR15" s="310">
        <f>'нетто 18'!AR36+25</f>
        <v>20279</v>
      </c>
      <c r="AS15" s="310">
        <f>'нетто 18'!AS36+25</f>
        <v>19705</v>
      </c>
      <c r="AT15" s="310">
        <f>'нетто 18'!AT36+25</f>
        <v>20279</v>
      </c>
      <c r="AU15" s="310">
        <f>'нетто 18'!AU36+25</f>
        <v>20279</v>
      </c>
      <c r="AV15" s="310">
        <f>'нетто 18'!AV36+25</f>
        <v>19705</v>
      </c>
      <c r="AW15" s="310">
        <f>'нетто 18'!AW36+25</f>
        <v>18557</v>
      </c>
      <c r="AX15" s="310">
        <f>'нетто 18'!AX36+25</f>
        <v>19131</v>
      </c>
      <c r="AY15" s="310">
        <f>'нетто 18'!AY36+25</f>
        <v>18557</v>
      </c>
      <c r="AZ15" s="310">
        <f>'нетто 18'!AZ36+25</f>
        <v>19131</v>
      </c>
      <c r="BA15" s="310">
        <f>'нетто 18'!BA36+25</f>
        <v>18557</v>
      </c>
      <c r="BB15" s="310">
        <f>'нетто 18'!BB36+25</f>
        <v>19131</v>
      </c>
      <c r="BC15" s="310">
        <f>'нетто 18'!BC36+25</f>
        <v>18557</v>
      </c>
      <c r="BD15" s="310">
        <f>'нетто 18'!BD36+25</f>
        <v>19131</v>
      </c>
      <c r="BE15" s="310">
        <f>'нетто 18'!BE36+25</f>
        <v>18557</v>
      </c>
      <c r="BF15" s="310">
        <f>'нетто 18'!BF36+25</f>
        <v>18721</v>
      </c>
      <c r="BG15" s="310">
        <f>'нетто 18'!BG36+25</f>
        <v>19459</v>
      </c>
      <c r="BH15" s="310">
        <f>'нетто 18'!BH36+25</f>
        <v>18721</v>
      </c>
      <c r="BI15" s="310">
        <f>'нетто 18'!BI36+25</f>
        <v>20197</v>
      </c>
      <c r="BJ15" s="310">
        <f>'нетто 18'!BJ36+25</f>
        <v>20935</v>
      </c>
      <c r="BK15" s="310">
        <f>'нетто 18'!BK36+25</f>
        <v>20935</v>
      </c>
      <c r="BL15" s="310">
        <f>'нетто 18'!BL36+25</f>
        <v>20935</v>
      </c>
    </row>
    <row r="16" spans="1:64" s="96" customFormat="1" ht="10.35" customHeight="1" x14ac:dyDescent="0.2">
      <c r="A16" s="99">
        <v>2</v>
      </c>
      <c r="B16" s="310">
        <f>'нетто 18'!B37+25</f>
        <v>25937</v>
      </c>
      <c r="C16" s="310">
        <f>'нетто 18'!C37+25</f>
        <v>25937</v>
      </c>
      <c r="D16" s="310">
        <f>'нетто 18'!D37+25</f>
        <v>24379</v>
      </c>
      <c r="E16" s="310">
        <f>'нетто 18'!E37+25</f>
        <v>29463</v>
      </c>
      <c r="F16" s="310">
        <f>'нетто 18'!F37+25</f>
        <v>30857</v>
      </c>
      <c r="G16" s="310">
        <f>'нетто 18'!G37+25</f>
        <v>29463</v>
      </c>
      <c r="H16" s="310">
        <f>'нетто 18'!H37+25</f>
        <v>24379</v>
      </c>
      <c r="I16" s="310">
        <f>'нетто 18'!I37+25</f>
        <v>28889</v>
      </c>
      <c r="J16" s="310">
        <f>'нетто 18'!J37+25</f>
        <v>29463</v>
      </c>
      <c r="K16" s="310">
        <f>'нетто 18'!K37+25</f>
        <v>28889</v>
      </c>
      <c r="L16" s="310">
        <f>'нетто 18'!L37+25</f>
        <v>28889</v>
      </c>
      <c r="M16" s="310">
        <f>'нетто 18'!M37+25</f>
        <v>27905</v>
      </c>
      <c r="N16" s="310">
        <f>'нетто 18'!N37+25</f>
        <v>27905</v>
      </c>
      <c r="O16" s="310">
        <f>'нетто 18'!O37+25</f>
        <v>27905</v>
      </c>
      <c r="P16" s="310">
        <f>'нетто 18'!P37+25</f>
        <v>27905</v>
      </c>
      <c r="Q16" s="310">
        <f>'нетто 18'!Q37+25</f>
        <v>28889</v>
      </c>
      <c r="R16" s="310">
        <f>'нетто 18'!R37+25</f>
        <v>30857</v>
      </c>
      <c r="S16" s="310">
        <f>'нетто 18'!S37+25</f>
        <v>29463</v>
      </c>
      <c r="T16" s="310">
        <f>'нетто 18'!T37+25</f>
        <v>28889</v>
      </c>
      <c r="U16" s="310">
        <f>'нетто 18'!U37+25</f>
        <v>26921</v>
      </c>
      <c r="V16" s="310">
        <f>'нетто 18'!V37+25</f>
        <v>25937</v>
      </c>
      <c r="W16" s="310">
        <f>'нетто 18'!W37+25</f>
        <v>26921</v>
      </c>
      <c r="X16" s="310">
        <f>'нетто 18'!X37+25</f>
        <v>28889</v>
      </c>
      <c r="Y16" s="310">
        <f>'нетто 18'!Y37+25</f>
        <v>27905</v>
      </c>
      <c r="Z16" s="310">
        <f>'нетто 18'!Z37+25</f>
        <v>27905</v>
      </c>
      <c r="AA16" s="310">
        <f>'нетто 18'!AA37+25</f>
        <v>28889</v>
      </c>
      <c r="AB16" s="310">
        <f>'нетто 18'!AB37+25</f>
        <v>28889</v>
      </c>
      <c r="AC16" s="310">
        <f>'нетто 18'!AC37+25</f>
        <v>28889</v>
      </c>
      <c r="AD16" s="310">
        <f>'нетто 18'!AD37+25</f>
        <v>28889</v>
      </c>
      <c r="AE16" s="310">
        <f>'нетто 18'!AE37+25</f>
        <v>27905</v>
      </c>
      <c r="AF16" s="310">
        <f>'нетто 18'!AF37+25</f>
        <v>27905</v>
      </c>
      <c r="AG16" s="310">
        <f>'нетто 18'!AG37+25</f>
        <v>25937</v>
      </c>
      <c r="AH16" s="310">
        <f>'нетто 18'!AH37+25</f>
        <v>24953</v>
      </c>
      <c r="AI16" s="310">
        <f>'нетто 18'!AI37+25</f>
        <v>24953</v>
      </c>
      <c r="AJ16" s="310">
        <f>'нетто 18'!AJ37+25</f>
        <v>25937</v>
      </c>
      <c r="AK16" s="310">
        <f>'нетто 18'!AK37+25</f>
        <v>24953</v>
      </c>
      <c r="AL16" s="310">
        <f>'нетто 18'!AL37+25</f>
        <v>26921</v>
      </c>
      <c r="AM16" s="310">
        <f>'нетто 18'!AM37+25</f>
        <v>24953</v>
      </c>
      <c r="AN16" s="310">
        <f>'нетто 18'!AN37+25</f>
        <v>22821</v>
      </c>
      <c r="AO16" s="310">
        <f>'нетто 18'!AO37+25</f>
        <v>21263</v>
      </c>
      <c r="AP16" s="310">
        <f>'нетто 18'!AP37+25</f>
        <v>21837</v>
      </c>
      <c r="AQ16" s="310">
        <f>'нетто 18'!AQ37+25</f>
        <v>21263</v>
      </c>
      <c r="AR16" s="310">
        <f>'нетто 18'!AR37+25</f>
        <v>21837</v>
      </c>
      <c r="AS16" s="310">
        <f>'нетто 18'!AS37+25</f>
        <v>21263</v>
      </c>
      <c r="AT16" s="310">
        <f>'нетто 18'!AT37+25</f>
        <v>21837</v>
      </c>
      <c r="AU16" s="310">
        <f>'нетто 18'!AU37+25</f>
        <v>21837</v>
      </c>
      <c r="AV16" s="310">
        <f>'нетто 18'!AV37+25</f>
        <v>21263</v>
      </c>
      <c r="AW16" s="310">
        <f>'нетто 18'!AW37+25</f>
        <v>20115</v>
      </c>
      <c r="AX16" s="310">
        <f>'нетто 18'!AX37+25</f>
        <v>20689</v>
      </c>
      <c r="AY16" s="310">
        <f>'нетто 18'!AY37+25</f>
        <v>20115</v>
      </c>
      <c r="AZ16" s="310">
        <f>'нетто 18'!AZ37+25</f>
        <v>20689</v>
      </c>
      <c r="BA16" s="310">
        <f>'нетто 18'!BA37+25</f>
        <v>20115</v>
      </c>
      <c r="BB16" s="310">
        <f>'нетто 18'!BB37+25</f>
        <v>20689</v>
      </c>
      <c r="BC16" s="310">
        <f>'нетто 18'!BC37+25</f>
        <v>20115</v>
      </c>
      <c r="BD16" s="310">
        <f>'нетто 18'!BD37+25</f>
        <v>20689</v>
      </c>
      <c r="BE16" s="310">
        <f>'нетто 18'!BE37+25</f>
        <v>20115</v>
      </c>
      <c r="BF16" s="310">
        <f>'нетто 18'!BF37+25</f>
        <v>20279</v>
      </c>
      <c r="BG16" s="310">
        <f>'нетто 18'!BG37+25</f>
        <v>21017</v>
      </c>
      <c r="BH16" s="310">
        <f>'нетто 18'!BH37+25</f>
        <v>20279</v>
      </c>
      <c r="BI16" s="310">
        <f>'нетто 18'!BI37+25</f>
        <v>21755</v>
      </c>
      <c r="BJ16" s="310">
        <f>'нетто 18'!BJ37+25</f>
        <v>22493</v>
      </c>
      <c r="BK16" s="310">
        <f>'нетто 18'!BK37+25</f>
        <v>22493</v>
      </c>
      <c r="BL16" s="310">
        <f>'нетто 18'!BL37+25</f>
        <v>22493</v>
      </c>
    </row>
    <row r="17" spans="1:64" s="96" customFormat="1" ht="10.35" customHeight="1" x14ac:dyDescent="0.2">
      <c r="A17" s="97" t="s">
        <v>139</v>
      </c>
      <c r="B17" s="310"/>
      <c r="C17" s="310"/>
      <c r="D17" s="310"/>
      <c r="E17" s="310"/>
      <c r="F17" s="310"/>
      <c r="G17" s="310"/>
      <c r="H17" s="310"/>
      <c r="I17" s="310"/>
      <c r="J17" s="310"/>
      <c r="K17" s="310"/>
      <c r="L17" s="310"/>
      <c r="M17" s="310"/>
      <c r="N17" s="310"/>
      <c r="O17" s="310"/>
      <c r="P17" s="310"/>
      <c r="Q17" s="310"/>
      <c r="R17" s="310"/>
      <c r="S17" s="310"/>
      <c r="T17" s="310"/>
      <c r="U17" s="310"/>
      <c r="V17" s="310"/>
      <c r="W17" s="310"/>
      <c r="X17" s="310"/>
      <c r="Y17" s="310"/>
      <c r="Z17" s="310"/>
      <c r="AA17" s="310"/>
      <c r="AB17" s="310"/>
      <c r="AC17" s="310"/>
      <c r="AD17" s="310"/>
      <c r="AE17" s="310"/>
      <c r="AF17" s="310"/>
      <c r="AG17" s="310"/>
      <c r="AH17" s="310"/>
      <c r="AI17" s="310"/>
      <c r="AJ17" s="310"/>
      <c r="AK17" s="310"/>
      <c r="AL17" s="310"/>
      <c r="AM17" s="310"/>
      <c r="AN17" s="310"/>
      <c r="AO17" s="310"/>
      <c r="AP17" s="310"/>
      <c r="AQ17" s="310"/>
      <c r="AR17" s="310"/>
      <c r="AS17" s="310"/>
      <c r="AT17" s="310"/>
      <c r="AU17" s="310"/>
      <c r="AV17" s="310"/>
      <c r="AW17" s="310"/>
      <c r="AX17" s="310"/>
      <c r="AY17" s="310"/>
      <c r="AZ17" s="310"/>
      <c r="BA17" s="310"/>
      <c r="BB17" s="310"/>
      <c r="BC17" s="310"/>
      <c r="BD17" s="310"/>
      <c r="BE17" s="310"/>
      <c r="BF17" s="310"/>
      <c r="BG17" s="310"/>
      <c r="BH17" s="310"/>
      <c r="BI17" s="310"/>
      <c r="BJ17" s="310"/>
      <c r="BK17" s="310"/>
      <c r="BL17" s="310"/>
    </row>
    <row r="18" spans="1:64" s="96" customFormat="1" ht="10.35" customHeight="1" x14ac:dyDescent="0.2">
      <c r="A18" s="98" t="s">
        <v>78</v>
      </c>
      <c r="B18" s="310">
        <f>'нетто 18'!B39+25</f>
        <v>49717</v>
      </c>
      <c r="C18" s="310">
        <f>'нетто 18'!C39+25</f>
        <v>49717</v>
      </c>
      <c r="D18" s="310">
        <f>'нетто 18'!D39+25</f>
        <v>48159</v>
      </c>
      <c r="E18" s="310">
        <f>'нетто 18'!E39+25</f>
        <v>53243</v>
      </c>
      <c r="F18" s="310">
        <f>'нетто 18'!F39+25</f>
        <v>54637</v>
      </c>
      <c r="G18" s="310">
        <f>'нетто 18'!G39+25</f>
        <v>53243</v>
      </c>
      <c r="H18" s="310">
        <f>'нетто 18'!H39+25</f>
        <v>48159</v>
      </c>
      <c r="I18" s="310">
        <f>'нетто 18'!I39+25</f>
        <v>52669</v>
      </c>
      <c r="J18" s="310">
        <f>'нетто 18'!J39+25</f>
        <v>53243</v>
      </c>
      <c r="K18" s="310">
        <f>'нетто 18'!K39+25</f>
        <v>52669</v>
      </c>
      <c r="L18" s="310">
        <f>'нетто 18'!L39+25</f>
        <v>52669</v>
      </c>
      <c r="M18" s="310">
        <f>'нетто 18'!M39+25</f>
        <v>51685</v>
      </c>
      <c r="N18" s="310">
        <f>'нетто 18'!N39+25</f>
        <v>51685</v>
      </c>
      <c r="O18" s="310">
        <f>'нетто 18'!O39+25</f>
        <v>51685</v>
      </c>
      <c r="P18" s="310">
        <f>'нетто 18'!P39+25</f>
        <v>51685</v>
      </c>
      <c r="Q18" s="310">
        <f>'нетто 18'!Q39+25</f>
        <v>52669</v>
      </c>
      <c r="R18" s="310">
        <f>'нетто 18'!R39+25</f>
        <v>54637</v>
      </c>
      <c r="S18" s="310">
        <f>'нетто 18'!S39+25</f>
        <v>53243</v>
      </c>
      <c r="T18" s="310">
        <f>'нетто 18'!T39+25</f>
        <v>52669</v>
      </c>
      <c r="U18" s="310">
        <f>'нетто 18'!U39+25</f>
        <v>50701</v>
      </c>
      <c r="V18" s="310">
        <f>'нетто 18'!V39+25</f>
        <v>49717</v>
      </c>
      <c r="W18" s="310">
        <f>'нетто 18'!W39+25</f>
        <v>50701</v>
      </c>
      <c r="X18" s="310">
        <f>'нетто 18'!X39+25</f>
        <v>52669</v>
      </c>
      <c r="Y18" s="310">
        <f>'нетто 18'!Y39+25</f>
        <v>51685</v>
      </c>
      <c r="Z18" s="310">
        <f>'нетто 18'!Z39+25</f>
        <v>51685</v>
      </c>
      <c r="AA18" s="310">
        <f>'нетто 18'!AA39+25</f>
        <v>52669</v>
      </c>
      <c r="AB18" s="310">
        <f>'нетто 18'!AB39+25</f>
        <v>52669</v>
      </c>
      <c r="AC18" s="310">
        <f>'нетто 18'!AC39+25</f>
        <v>52669</v>
      </c>
      <c r="AD18" s="310">
        <f>'нетто 18'!AD39+25</f>
        <v>52669</v>
      </c>
      <c r="AE18" s="310">
        <f>'нетто 18'!AE39+25</f>
        <v>51685</v>
      </c>
      <c r="AF18" s="310">
        <f>'нетто 18'!AF39+25</f>
        <v>51685</v>
      </c>
      <c r="AG18" s="310">
        <f>'нетто 18'!AG39+25</f>
        <v>49717</v>
      </c>
      <c r="AH18" s="310">
        <f>'нетто 18'!AH39+25</f>
        <v>48733</v>
      </c>
      <c r="AI18" s="310">
        <f>'нетто 18'!AI39+25</f>
        <v>48733</v>
      </c>
      <c r="AJ18" s="310">
        <f>'нетто 18'!AJ39+25</f>
        <v>49717</v>
      </c>
      <c r="AK18" s="310">
        <f>'нетто 18'!AK39+25</f>
        <v>48733</v>
      </c>
      <c r="AL18" s="310">
        <f>'нетто 18'!AL39+25</f>
        <v>50701</v>
      </c>
      <c r="AM18" s="310">
        <f>'нетто 18'!AM39+25</f>
        <v>48733</v>
      </c>
      <c r="AN18" s="310">
        <f>'нетто 18'!AN39+25</f>
        <v>40041</v>
      </c>
      <c r="AO18" s="310">
        <f>'нетто 18'!AO39+25</f>
        <v>38483</v>
      </c>
      <c r="AP18" s="310">
        <f>'нетто 18'!AP39+25</f>
        <v>39057</v>
      </c>
      <c r="AQ18" s="310">
        <f>'нетто 18'!AQ39+25</f>
        <v>38483</v>
      </c>
      <c r="AR18" s="310">
        <f>'нетто 18'!AR39+25</f>
        <v>39057</v>
      </c>
      <c r="AS18" s="310">
        <f>'нетто 18'!AS39+25</f>
        <v>38483</v>
      </c>
      <c r="AT18" s="310">
        <f>'нетто 18'!AT39+25</f>
        <v>39057</v>
      </c>
      <c r="AU18" s="310">
        <f>'нетто 18'!AU39+25</f>
        <v>39057</v>
      </c>
      <c r="AV18" s="310">
        <f>'нетто 18'!AV39+25</f>
        <v>38483</v>
      </c>
      <c r="AW18" s="310">
        <f>'нетто 18'!AW39+25</f>
        <v>37335</v>
      </c>
      <c r="AX18" s="310">
        <f>'нетто 18'!AX39+25</f>
        <v>37909</v>
      </c>
      <c r="AY18" s="310">
        <f>'нетто 18'!AY39+25</f>
        <v>37335</v>
      </c>
      <c r="AZ18" s="310">
        <f>'нетто 18'!AZ39+25</f>
        <v>37909</v>
      </c>
      <c r="BA18" s="310">
        <f>'нетто 18'!BA39+25</f>
        <v>37335</v>
      </c>
      <c r="BB18" s="310">
        <f>'нетто 18'!BB39+25</f>
        <v>37909</v>
      </c>
      <c r="BC18" s="310">
        <f>'нетто 18'!BC39+25</f>
        <v>37335</v>
      </c>
      <c r="BD18" s="310">
        <f>'нетто 18'!BD39+25</f>
        <v>37909</v>
      </c>
      <c r="BE18" s="310">
        <f>'нетто 18'!BE39+25</f>
        <v>37335</v>
      </c>
      <c r="BF18" s="310">
        <f>'нетто 18'!BF39+25</f>
        <v>45699</v>
      </c>
      <c r="BG18" s="310">
        <f>'нетто 18'!BG39+25</f>
        <v>46437</v>
      </c>
      <c r="BH18" s="310">
        <f>'нетто 18'!BH39+25</f>
        <v>45699</v>
      </c>
      <c r="BI18" s="310">
        <f>'нетто 18'!BI39+25</f>
        <v>47175</v>
      </c>
      <c r="BJ18" s="310">
        <f>'нетто 18'!BJ39+25</f>
        <v>47913</v>
      </c>
      <c r="BK18" s="310">
        <f>'нетто 18'!BK39+25</f>
        <v>47913</v>
      </c>
      <c r="BL18" s="310">
        <f>'нетто 18'!BL39+25</f>
        <v>47913</v>
      </c>
    </row>
    <row r="19" spans="1:64" s="96" customFormat="1" ht="10.35" customHeight="1" x14ac:dyDescent="0.2">
      <c r="A19" s="97" t="s">
        <v>138</v>
      </c>
      <c r="B19" s="310"/>
      <c r="C19" s="310"/>
      <c r="D19" s="310"/>
      <c r="E19" s="310"/>
      <c r="F19" s="310"/>
      <c r="G19" s="310"/>
      <c r="H19" s="310"/>
      <c r="I19" s="310"/>
      <c r="J19" s="310"/>
      <c r="K19" s="310"/>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310"/>
      <c r="AK19" s="310"/>
      <c r="AL19" s="310"/>
      <c r="AM19" s="310"/>
      <c r="AN19" s="310"/>
      <c r="AO19" s="310"/>
      <c r="AP19" s="310"/>
      <c r="AQ19" s="310"/>
      <c r="AR19" s="310"/>
      <c r="AS19" s="310"/>
      <c r="AT19" s="310"/>
      <c r="AU19" s="310"/>
      <c r="AV19" s="310"/>
      <c r="AW19" s="310"/>
      <c r="AX19" s="310"/>
      <c r="AY19" s="310"/>
      <c r="AZ19" s="310"/>
      <c r="BA19" s="310"/>
      <c r="BB19" s="310"/>
      <c r="BC19" s="310"/>
      <c r="BD19" s="310"/>
      <c r="BE19" s="310"/>
      <c r="BF19" s="310"/>
      <c r="BG19" s="310"/>
      <c r="BH19" s="310"/>
      <c r="BI19" s="310"/>
      <c r="BJ19" s="310"/>
      <c r="BK19" s="310"/>
      <c r="BL19" s="310"/>
    </row>
    <row r="20" spans="1:64" s="96" customFormat="1" ht="9.6" customHeight="1" x14ac:dyDescent="0.2">
      <c r="A20" s="98" t="s">
        <v>67</v>
      </c>
      <c r="B20" s="310">
        <f>'нетто 18'!B41+25</f>
        <v>66117</v>
      </c>
      <c r="C20" s="310">
        <f>'нетто 18'!C41+25</f>
        <v>66117</v>
      </c>
      <c r="D20" s="310">
        <f>'нетто 18'!D41+25</f>
        <v>64559</v>
      </c>
      <c r="E20" s="310">
        <f>'нетто 18'!E41+25</f>
        <v>69643</v>
      </c>
      <c r="F20" s="310">
        <f>'нетто 18'!F41+25</f>
        <v>71037</v>
      </c>
      <c r="G20" s="310">
        <f>'нетто 18'!G41+25</f>
        <v>69643</v>
      </c>
      <c r="H20" s="310">
        <f>'нетто 18'!H41+25</f>
        <v>64559</v>
      </c>
      <c r="I20" s="310">
        <f>'нетто 18'!I41+25</f>
        <v>69069</v>
      </c>
      <c r="J20" s="310">
        <f>'нетто 18'!J41+25</f>
        <v>69643</v>
      </c>
      <c r="K20" s="310">
        <f>'нетто 18'!K41+25</f>
        <v>69069</v>
      </c>
      <c r="L20" s="310">
        <f>'нетто 18'!L41+25</f>
        <v>69069</v>
      </c>
      <c r="M20" s="310">
        <f>'нетто 18'!M41+25</f>
        <v>68085</v>
      </c>
      <c r="N20" s="310">
        <f>'нетто 18'!N41+25</f>
        <v>68085</v>
      </c>
      <c r="O20" s="310">
        <f>'нетто 18'!O41+25</f>
        <v>68085</v>
      </c>
      <c r="P20" s="310">
        <f>'нетто 18'!P41+25</f>
        <v>68085</v>
      </c>
      <c r="Q20" s="310">
        <f>'нетто 18'!Q41+25</f>
        <v>69069</v>
      </c>
      <c r="R20" s="310">
        <f>'нетто 18'!R41+25</f>
        <v>71037</v>
      </c>
      <c r="S20" s="310">
        <f>'нетто 18'!S41+25</f>
        <v>69643</v>
      </c>
      <c r="T20" s="310">
        <f>'нетто 18'!T41+25</f>
        <v>69069</v>
      </c>
      <c r="U20" s="310">
        <f>'нетто 18'!U41+25</f>
        <v>67101</v>
      </c>
      <c r="V20" s="310">
        <f>'нетто 18'!V41+25</f>
        <v>66117</v>
      </c>
      <c r="W20" s="310">
        <f>'нетто 18'!W41+25</f>
        <v>67101</v>
      </c>
      <c r="X20" s="310">
        <f>'нетто 18'!X41+25</f>
        <v>69069</v>
      </c>
      <c r="Y20" s="310">
        <f>'нетто 18'!Y41+25</f>
        <v>68085</v>
      </c>
      <c r="Z20" s="310">
        <f>'нетто 18'!Z41+25</f>
        <v>68085</v>
      </c>
      <c r="AA20" s="310">
        <f>'нетто 18'!AA41+25</f>
        <v>69069</v>
      </c>
      <c r="AB20" s="310">
        <f>'нетто 18'!AB41+25</f>
        <v>69069</v>
      </c>
      <c r="AC20" s="310">
        <f>'нетто 18'!AC41+25</f>
        <v>69069</v>
      </c>
      <c r="AD20" s="310">
        <f>'нетто 18'!AD41+25</f>
        <v>69069</v>
      </c>
      <c r="AE20" s="310">
        <f>'нетто 18'!AE41+25</f>
        <v>68085</v>
      </c>
      <c r="AF20" s="310">
        <f>'нетто 18'!AF41+25</f>
        <v>68085</v>
      </c>
      <c r="AG20" s="310">
        <f>'нетто 18'!AG41+25</f>
        <v>66117</v>
      </c>
      <c r="AH20" s="310">
        <f>'нетто 18'!AH41+25</f>
        <v>65133</v>
      </c>
      <c r="AI20" s="310">
        <f>'нетто 18'!AI41+25</f>
        <v>65133</v>
      </c>
      <c r="AJ20" s="310">
        <f>'нетто 18'!AJ41+25</f>
        <v>66117</v>
      </c>
      <c r="AK20" s="310">
        <f>'нетто 18'!AK41+25</f>
        <v>65133</v>
      </c>
      <c r="AL20" s="310">
        <f>'нетто 18'!AL41+25</f>
        <v>67101</v>
      </c>
      <c r="AM20" s="310">
        <f>'нетто 18'!AM41+25</f>
        <v>65133</v>
      </c>
      <c r="AN20" s="310">
        <f>'нетто 18'!AN41+25</f>
        <v>56441</v>
      </c>
      <c r="AO20" s="310">
        <f>'нетто 18'!AO41+25</f>
        <v>54883</v>
      </c>
      <c r="AP20" s="310">
        <f>'нетто 18'!AP41+25</f>
        <v>55457</v>
      </c>
      <c r="AQ20" s="310">
        <f>'нетто 18'!AQ41+25</f>
        <v>54883</v>
      </c>
      <c r="AR20" s="310">
        <f>'нетто 18'!AR41+25</f>
        <v>55457</v>
      </c>
      <c r="AS20" s="310">
        <f>'нетто 18'!AS41+25</f>
        <v>54883</v>
      </c>
      <c r="AT20" s="310">
        <f>'нетто 18'!AT41+25</f>
        <v>55457</v>
      </c>
      <c r="AU20" s="310">
        <f>'нетто 18'!AU41+25</f>
        <v>55457</v>
      </c>
      <c r="AV20" s="310">
        <f>'нетто 18'!AV41+25</f>
        <v>54883</v>
      </c>
      <c r="AW20" s="310">
        <f>'нетто 18'!AW41+25</f>
        <v>53735</v>
      </c>
      <c r="AX20" s="310">
        <f>'нетто 18'!AX41+25</f>
        <v>54309</v>
      </c>
      <c r="AY20" s="310">
        <f>'нетто 18'!AY41+25</f>
        <v>53735</v>
      </c>
      <c r="AZ20" s="310">
        <f>'нетто 18'!AZ41+25</f>
        <v>54309</v>
      </c>
      <c r="BA20" s="310">
        <f>'нетто 18'!BA41+25</f>
        <v>53735</v>
      </c>
      <c r="BB20" s="310">
        <f>'нетто 18'!BB41+25</f>
        <v>54309</v>
      </c>
      <c r="BC20" s="310">
        <f>'нетто 18'!BC41+25</f>
        <v>53735</v>
      </c>
      <c r="BD20" s="310">
        <f>'нетто 18'!BD41+25</f>
        <v>54309</v>
      </c>
      <c r="BE20" s="310">
        <f>'нетто 18'!BE41+25</f>
        <v>53735</v>
      </c>
      <c r="BF20" s="310">
        <f>'нетто 18'!BF41+25</f>
        <v>66199</v>
      </c>
      <c r="BG20" s="310">
        <f>'нетто 18'!BG41+25</f>
        <v>66937</v>
      </c>
      <c r="BH20" s="310">
        <f>'нетто 18'!BH41+25</f>
        <v>66199</v>
      </c>
      <c r="BI20" s="310">
        <f>'нетто 18'!BI41+25</f>
        <v>67675</v>
      </c>
      <c r="BJ20" s="310">
        <f>'нетто 18'!BJ41+25</f>
        <v>68413</v>
      </c>
      <c r="BK20" s="310">
        <f>'нетто 18'!BK41+25</f>
        <v>68413</v>
      </c>
      <c r="BL20" s="310">
        <f>'нетто 18'!BL41+25</f>
        <v>68413</v>
      </c>
    </row>
    <row r="21" spans="1:64" ht="9.6" customHeight="1" x14ac:dyDescent="0.2">
      <c r="B21" s="297"/>
      <c r="C21" s="297"/>
      <c r="D21" s="297"/>
      <c r="E21" s="297"/>
      <c r="F21" s="297"/>
      <c r="G21" s="297"/>
      <c r="H21" s="297"/>
      <c r="I21" s="297"/>
      <c r="J21" s="297"/>
      <c r="K21" s="297"/>
      <c r="L21" s="297"/>
      <c r="M21" s="297"/>
      <c r="N21" s="297"/>
      <c r="O21" s="297"/>
      <c r="P21" s="297"/>
      <c r="Q21" s="297"/>
      <c r="R21" s="297"/>
      <c r="S21" s="297"/>
      <c r="T21" s="297"/>
      <c r="U21" s="297"/>
      <c r="V21" s="297"/>
    </row>
    <row r="22" spans="1:64" ht="9" hidden="1" customHeight="1" x14ac:dyDescent="0.2">
      <c r="A22" s="72"/>
      <c r="B22" s="297"/>
      <c r="C22" s="297"/>
      <c r="D22" s="297"/>
      <c r="E22" s="297"/>
      <c r="F22" s="297"/>
      <c r="G22" s="297"/>
      <c r="H22" s="297"/>
      <c r="I22" s="297"/>
      <c r="J22" s="297"/>
      <c r="K22" s="297"/>
      <c r="L22" s="297"/>
      <c r="M22" s="297"/>
      <c r="N22" s="297"/>
    </row>
    <row r="23" spans="1:64" ht="10.7" customHeight="1" thickBot="1" x14ac:dyDescent="0.25">
      <c r="A23" s="72"/>
      <c r="B23" s="297"/>
      <c r="C23" s="297"/>
      <c r="D23" s="297"/>
      <c r="E23" s="297"/>
      <c r="F23" s="297"/>
      <c r="G23" s="297"/>
      <c r="H23" s="297"/>
      <c r="I23" s="297"/>
      <c r="J23" s="297"/>
      <c r="K23" s="297"/>
      <c r="L23" s="297"/>
      <c r="M23" s="297"/>
      <c r="N23" s="297"/>
    </row>
    <row r="24" spans="1:64" ht="12.75" thickBot="1" x14ac:dyDescent="0.25">
      <c r="A24" s="159" t="s">
        <v>128</v>
      </c>
    </row>
    <row r="25" spans="1:64" ht="13.35" customHeight="1" x14ac:dyDescent="0.2">
      <c r="A25" s="159" t="s">
        <v>128</v>
      </c>
    </row>
    <row r="26" spans="1:64" ht="24" customHeight="1" x14ac:dyDescent="0.2">
      <c r="A26" s="234" t="s">
        <v>129</v>
      </c>
    </row>
    <row r="27" spans="1:64" ht="24" customHeight="1" x14ac:dyDescent="0.2">
      <c r="A27" s="234" t="s">
        <v>130</v>
      </c>
    </row>
    <row r="28" spans="1:64" ht="24" customHeight="1" x14ac:dyDescent="0.2">
      <c r="A28" s="108" t="s">
        <v>131</v>
      </c>
    </row>
    <row r="29" spans="1:64" ht="24" customHeight="1" thickBot="1" x14ac:dyDescent="0.25">
      <c r="A29" s="234" t="s">
        <v>247</v>
      </c>
    </row>
    <row r="30" spans="1:64" ht="12.75" thickBot="1" x14ac:dyDescent="0.25">
      <c r="A30" s="159" t="s">
        <v>133</v>
      </c>
    </row>
    <row r="31" spans="1:64" ht="144.75" thickBot="1" x14ac:dyDescent="0.25">
      <c r="A31" s="274" t="s">
        <v>352</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D33"/>
  <sheetViews>
    <sheetView zoomScaleNormal="100" workbookViewId="0"/>
  </sheetViews>
  <sheetFormatPr defaultColWidth="9" defaultRowHeight="12.75" x14ac:dyDescent="0.2"/>
  <cols>
    <col min="1" max="1" width="31.5703125" style="1" customWidth="1"/>
    <col min="2" max="2" width="27.140625" style="1" customWidth="1"/>
    <col min="3" max="3" width="10.5703125" style="1" bestFit="1" customWidth="1"/>
    <col min="4" max="4" width="11.5703125" style="1" customWidth="1"/>
    <col min="5" max="16384" width="9" style="1"/>
  </cols>
  <sheetData>
    <row r="1" spans="1:4" x14ac:dyDescent="0.2">
      <c r="A1" s="20" t="s">
        <v>15</v>
      </c>
      <c r="B1" s="8"/>
      <c r="C1" s="8"/>
      <c r="D1" s="8"/>
    </row>
    <row r="2" spans="1:4" x14ac:dyDescent="0.2">
      <c r="A2" s="3" t="s">
        <v>16</v>
      </c>
      <c r="B2" s="26">
        <v>42855</v>
      </c>
      <c r="C2" s="5"/>
      <c r="D2" s="5"/>
    </row>
    <row r="3" spans="1:4" x14ac:dyDescent="0.2">
      <c r="A3" s="12" t="s">
        <v>17</v>
      </c>
      <c r="B3" s="3"/>
      <c r="C3" s="4"/>
      <c r="D3" s="4"/>
    </row>
    <row r="4" spans="1:4" x14ac:dyDescent="0.2">
      <c r="A4" s="3">
        <v>1</v>
      </c>
      <c r="B4" s="24">
        <v>5300</v>
      </c>
      <c r="C4" s="4"/>
      <c r="D4" s="4"/>
    </row>
    <row r="5" spans="1:4" x14ac:dyDescent="0.2">
      <c r="A5" s="3">
        <v>2</v>
      </c>
      <c r="B5" s="24">
        <v>6300</v>
      </c>
      <c r="C5" s="4"/>
      <c r="D5" s="4"/>
    </row>
    <row r="6" spans="1:4" x14ac:dyDescent="0.2">
      <c r="C6" s="4"/>
      <c r="D6" s="4"/>
    </row>
    <row r="7" spans="1:4" x14ac:dyDescent="0.2">
      <c r="C7" s="4"/>
      <c r="D7" s="4"/>
    </row>
    <row r="8" spans="1:4" x14ac:dyDescent="0.2">
      <c r="A8" s="20" t="s">
        <v>15</v>
      </c>
      <c r="B8" s="2"/>
      <c r="C8" s="4"/>
      <c r="D8" s="4"/>
    </row>
    <row r="9" spans="1:4" x14ac:dyDescent="0.2">
      <c r="A9" s="3" t="s">
        <v>16</v>
      </c>
      <c r="B9" s="26">
        <v>42855</v>
      </c>
      <c r="C9" s="4"/>
      <c r="D9" s="4"/>
    </row>
    <row r="10" spans="1:4" x14ac:dyDescent="0.2">
      <c r="A10" s="12" t="s">
        <v>18</v>
      </c>
      <c r="B10" s="3"/>
      <c r="C10" s="4"/>
      <c r="D10" s="4"/>
    </row>
    <row r="11" spans="1:4" x14ac:dyDescent="0.2">
      <c r="A11" s="3">
        <v>1</v>
      </c>
      <c r="B11" s="24">
        <v>5300</v>
      </c>
      <c r="C11" s="4"/>
      <c r="D11" s="4"/>
    </row>
    <row r="12" spans="1:4" x14ac:dyDescent="0.2">
      <c r="A12" s="3">
        <v>2</v>
      </c>
      <c r="B12" s="24">
        <v>6300</v>
      </c>
      <c r="C12" s="4"/>
      <c r="D12" s="4"/>
    </row>
    <row r="13" spans="1:4" ht="15" customHeight="1" x14ac:dyDescent="0.2">
      <c r="A13" s="20"/>
      <c r="C13" s="5"/>
      <c r="D13" s="5"/>
    </row>
    <row r="14" spans="1:4" x14ac:dyDescent="0.2">
      <c r="A14" s="20"/>
      <c r="C14" s="4"/>
      <c r="D14" s="4"/>
    </row>
    <row r="15" spans="1:4" x14ac:dyDescent="0.2">
      <c r="A15" s="20" t="s">
        <v>15</v>
      </c>
      <c r="B15" s="2"/>
      <c r="C15" s="4"/>
      <c r="D15" s="4"/>
    </row>
    <row r="16" spans="1:4" x14ac:dyDescent="0.2">
      <c r="A16" s="3" t="s">
        <v>16</v>
      </c>
      <c r="B16" s="26">
        <v>42855</v>
      </c>
      <c r="C16" s="4"/>
      <c r="D16" s="4"/>
    </row>
    <row r="17" spans="1:4" x14ac:dyDescent="0.2">
      <c r="A17" s="12" t="s">
        <v>19</v>
      </c>
      <c r="B17" s="3"/>
      <c r="C17" s="4"/>
      <c r="D17" s="4"/>
    </row>
    <row r="18" spans="1:4" x14ac:dyDescent="0.2">
      <c r="A18" s="3">
        <v>1</v>
      </c>
      <c r="B18" s="24">
        <v>6000</v>
      </c>
      <c r="C18" s="4"/>
      <c r="D18" s="4"/>
    </row>
    <row r="19" spans="1:4" x14ac:dyDescent="0.2">
      <c r="A19" s="3">
        <v>2</v>
      </c>
      <c r="B19" s="24">
        <v>7000</v>
      </c>
      <c r="C19" s="4"/>
      <c r="D19" s="4"/>
    </row>
    <row r="22" spans="1:4" x14ac:dyDescent="0.2">
      <c r="A22" s="20" t="s">
        <v>15</v>
      </c>
      <c r="B22" s="2"/>
      <c r="C22" s="4"/>
      <c r="D22" s="4"/>
    </row>
    <row r="23" spans="1:4" x14ac:dyDescent="0.2">
      <c r="A23" s="3" t="s">
        <v>16</v>
      </c>
      <c r="B23" s="26">
        <v>42855</v>
      </c>
      <c r="C23" s="4"/>
      <c r="D23" s="4"/>
    </row>
    <row r="24" spans="1:4" x14ac:dyDescent="0.2">
      <c r="A24" s="12" t="s">
        <v>20</v>
      </c>
      <c r="B24" s="3"/>
      <c r="C24" s="4"/>
      <c r="D24" s="4"/>
    </row>
    <row r="25" spans="1:4" x14ac:dyDescent="0.2">
      <c r="A25" s="3">
        <v>1</v>
      </c>
      <c r="B25" s="24">
        <v>6000</v>
      </c>
      <c r="C25" s="4"/>
      <c r="D25" s="4"/>
    </row>
    <row r="26" spans="1:4" x14ac:dyDescent="0.2">
      <c r="A26" s="3">
        <v>2</v>
      </c>
      <c r="B26" s="24">
        <v>7000</v>
      </c>
      <c r="C26" s="4"/>
      <c r="D26" s="4"/>
    </row>
    <row r="29" spans="1:4" x14ac:dyDescent="0.2">
      <c r="A29" s="20" t="s">
        <v>15</v>
      </c>
      <c r="B29" s="2"/>
      <c r="C29" s="4"/>
      <c r="D29" s="4"/>
    </row>
    <row r="30" spans="1:4" x14ac:dyDescent="0.2">
      <c r="A30" s="3" t="s">
        <v>16</v>
      </c>
      <c r="B30" s="26">
        <v>42855</v>
      </c>
      <c r="C30" s="4"/>
      <c r="D30" s="4"/>
    </row>
    <row r="31" spans="1:4" x14ac:dyDescent="0.2">
      <c r="A31" s="12" t="s">
        <v>21</v>
      </c>
      <c r="B31" s="3"/>
      <c r="C31" s="4"/>
      <c r="D31" s="4"/>
    </row>
    <row r="32" spans="1:4" x14ac:dyDescent="0.2">
      <c r="A32" s="3">
        <v>1</v>
      </c>
      <c r="B32" s="24">
        <v>8800</v>
      </c>
      <c r="C32" s="4"/>
      <c r="D32" s="4"/>
    </row>
    <row r="33" spans="1:4" x14ac:dyDescent="0.2">
      <c r="A33" s="3">
        <v>2</v>
      </c>
      <c r="B33" s="24">
        <v>9800</v>
      </c>
      <c r="C33" s="4"/>
      <c r="D33" s="4"/>
    </row>
  </sheetData>
  <pageMargins left="0.75" right="0.75" top="1" bottom="1" header="0.5" footer="0.5"/>
  <pageSetup paperSize="9" orientation="portrait" r:id="rId1"/>
  <headerFooter alignWithMargin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L32"/>
  <sheetViews>
    <sheetView zoomScaleNormal="100" workbookViewId="0">
      <pane xSplit="1" topLeftCell="B1" activePane="topRight" state="frozen"/>
      <selection activeCell="B7" sqref="B7"/>
      <selection pane="topRight" activeCell="B7" sqref="B7"/>
    </sheetView>
  </sheetViews>
  <sheetFormatPr defaultColWidth="9" defaultRowHeight="12" x14ac:dyDescent="0.2"/>
  <cols>
    <col min="1" max="1" width="84.5703125" style="82" customWidth="1"/>
    <col min="2" max="16384" width="9" style="82"/>
  </cols>
  <sheetData>
    <row r="1" spans="1:64" s="101" customFormat="1" ht="12" customHeight="1" x14ac:dyDescent="0.2">
      <c r="A1" s="100" t="s">
        <v>134</v>
      </c>
    </row>
    <row r="2" spans="1:64" s="101" customFormat="1" ht="12" customHeight="1" x14ac:dyDescent="0.2">
      <c r="A2" s="102" t="s">
        <v>127</v>
      </c>
    </row>
    <row r="3" spans="1:64" s="101" customFormat="1" ht="11.1" customHeight="1" x14ac:dyDescent="0.2">
      <c r="A3" s="100"/>
    </row>
    <row r="4" spans="1:64" ht="12.6" customHeight="1" x14ac:dyDescent="0.2">
      <c r="A4" s="157" t="s">
        <v>163</v>
      </c>
      <c r="B4" s="314">
        <f>'нетто 15'!B4</f>
        <v>45824</v>
      </c>
      <c r="C4" s="314">
        <f>'нетто 15'!C4</f>
        <v>45827</v>
      </c>
      <c r="D4" s="314">
        <f>'нетто 15'!D4</f>
        <v>45829</v>
      </c>
      <c r="E4" s="314">
        <f>'нетто 15'!E4</f>
        <v>45831</v>
      </c>
      <c r="F4" s="314">
        <f>'нетто 15'!F4</f>
        <v>45832</v>
      </c>
      <c r="G4" s="314">
        <f>'нетто 15'!G4</f>
        <v>45835</v>
      </c>
      <c r="H4" s="314">
        <f>'нетто 15'!H4</f>
        <v>45836</v>
      </c>
      <c r="I4" s="314">
        <f>'нетто 15'!I4</f>
        <v>45839</v>
      </c>
      <c r="J4" s="314">
        <f>'нетто 15'!J4</f>
        <v>45847</v>
      </c>
      <c r="K4" s="314">
        <f>'нетто 15'!K4</f>
        <v>45849</v>
      </c>
      <c r="L4" s="314">
        <f>'нетто 15'!L4</f>
        <v>45851</v>
      </c>
      <c r="M4" s="314">
        <f>'нетто 15'!M4</f>
        <v>45852</v>
      </c>
      <c r="N4" s="314">
        <f>'нетто 15'!N4</f>
        <v>45856</v>
      </c>
      <c r="O4" s="314">
        <f>'нетто 15'!O4</f>
        <v>45858</v>
      </c>
      <c r="P4" s="314">
        <f>'нетто 15'!P4</f>
        <v>45860</v>
      </c>
      <c r="Q4" s="314">
        <f>'нетто 15'!Q4</f>
        <v>45861</v>
      </c>
      <c r="R4" s="314">
        <f>'нетто 15'!R4</f>
        <v>45863</v>
      </c>
      <c r="S4" s="314">
        <f>'нетто 15'!S4</f>
        <v>45864</v>
      </c>
      <c r="T4" s="314">
        <f>'нетто 15'!T4</f>
        <v>45865</v>
      </c>
      <c r="U4" s="314">
        <f>'нетто 15'!U4</f>
        <v>45867</v>
      </c>
      <c r="V4" s="314">
        <f>'нетто 15'!V4</f>
        <v>45869</v>
      </c>
      <c r="W4" s="314">
        <f>'нетто 15'!W4</f>
        <v>45870</v>
      </c>
      <c r="X4" s="314">
        <f>'нетто 15'!X4</f>
        <v>45873</v>
      </c>
      <c r="Y4" s="314">
        <f>'нетто 15'!Y4</f>
        <v>45878</v>
      </c>
      <c r="Z4" s="314">
        <f>'нетто 15'!Z4</f>
        <v>45879</v>
      </c>
      <c r="AA4" s="314">
        <f>'нетто 15'!AA4</f>
        <v>45880</v>
      </c>
      <c r="AB4" s="314">
        <f>'нетто 15'!AB4</f>
        <v>45881</v>
      </c>
      <c r="AC4" s="314">
        <f>'нетто 15'!AC4</f>
        <v>45883</v>
      </c>
      <c r="AD4" s="314">
        <f>'нетто 15'!AD4</f>
        <v>45887</v>
      </c>
      <c r="AE4" s="314">
        <f>'нетто 15'!AE4</f>
        <v>45891</v>
      </c>
      <c r="AF4" s="314">
        <f>'нетто 15'!AF4</f>
        <v>45893</v>
      </c>
      <c r="AG4" s="314">
        <f>'нетто 15'!AG4</f>
        <v>45896</v>
      </c>
      <c r="AH4" s="314">
        <f>'нетто 15'!AH4</f>
        <v>45899</v>
      </c>
      <c r="AI4" s="314">
        <f>'нетто 15'!AI4</f>
        <v>45901</v>
      </c>
      <c r="AJ4" s="314">
        <f>'нетто 15'!AJ4</f>
        <v>45902</v>
      </c>
      <c r="AK4" s="314">
        <f>'нетто 15'!AK4</f>
        <v>45905</v>
      </c>
      <c r="AL4" s="314">
        <f>'нетто 15'!AL4</f>
        <v>45913</v>
      </c>
      <c r="AM4" s="314">
        <f>'нетто 15'!AM4</f>
        <v>45921</v>
      </c>
      <c r="AN4" s="314">
        <f>'нетто 15'!AN4</f>
        <v>45931</v>
      </c>
      <c r="AO4" s="314">
        <f>'нетто 15'!AO4</f>
        <v>45942</v>
      </c>
      <c r="AP4" s="314">
        <f>'нетто 15'!AP4</f>
        <v>45947</v>
      </c>
      <c r="AQ4" s="314">
        <f>'нетто 15'!AQ4</f>
        <v>45949</v>
      </c>
      <c r="AR4" s="314">
        <f>'нетто 15'!AR4</f>
        <v>45954</v>
      </c>
      <c r="AS4" s="314">
        <f>'нетто 15'!AS4</f>
        <v>45956</v>
      </c>
      <c r="AT4" s="314">
        <f>'нетто 15'!AT4</f>
        <v>45961</v>
      </c>
      <c r="AU4" s="314">
        <f>'нетто 15'!AU4</f>
        <v>45962</v>
      </c>
      <c r="AV4" s="314">
        <f>'нетто 15'!AV4</f>
        <v>45965</v>
      </c>
      <c r="AW4" s="314">
        <f>'нетто 15'!AW4</f>
        <v>45966</v>
      </c>
      <c r="AX4" s="314">
        <f>'нетто 15'!AX4</f>
        <v>45968</v>
      </c>
      <c r="AY4" s="314">
        <f>'нетто 15'!AY4</f>
        <v>45970</v>
      </c>
      <c r="AZ4" s="314">
        <f>'нетто 15'!AZ4</f>
        <v>45975</v>
      </c>
      <c r="BA4" s="314">
        <f>'нетто 15'!BA4</f>
        <v>45977</v>
      </c>
      <c r="BB4" s="314">
        <f>'нетто 15'!BB4</f>
        <v>45982</v>
      </c>
      <c r="BC4" s="314">
        <f>'нетто 15'!BC4</f>
        <v>45984</v>
      </c>
      <c r="BD4" s="314">
        <f>'нетто 15'!BD4</f>
        <v>45989</v>
      </c>
      <c r="BE4" s="314">
        <f>'нетто 15'!BE4</f>
        <v>45991</v>
      </c>
      <c r="BF4" s="314">
        <f>'нетто 15'!BF4</f>
        <v>45992</v>
      </c>
      <c r="BG4" s="314">
        <f>'нетто 15'!BG4</f>
        <v>45996</v>
      </c>
      <c r="BH4" s="314">
        <f>'нетто 15'!BH4</f>
        <v>45998</v>
      </c>
      <c r="BI4" s="314">
        <f>'нетто 15'!BI4</f>
        <v>46002</v>
      </c>
      <c r="BJ4" s="314">
        <f>'нетто 15'!BJ4</f>
        <v>46003</v>
      </c>
      <c r="BK4" s="314">
        <f>'нетто 15'!BK4</f>
        <v>46010</v>
      </c>
      <c r="BL4" s="314">
        <f>'нетто 15'!BL4</f>
        <v>46012</v>
      </c>
    </row>
    <row r="5" spans="1:64" s="71" customFormat="1" x14ac:dyDescent="0.2">
      <c r="A5" s="67" t="s">
        <v>124</v>
      </c>
      <c r="B5" s="314">
        <f>'нетто 15'!B5</f>
        <v>45826</v>
      </c>
      <c r="C5" s="314">
        <f>'нетто 15'!C5</f>
        <v>45828</v>
      </c>
      <c r="D5" s="314">
        <f>'нетто 15'!D5</f>
        <v>45830</v>
      </c>
      <c r="E5" s="314">
        <f>'нетто 15'!E5</f>
        <v>45831</v>
      </c>
      <c r="F5" s="314">
        <f>'нетто 15'!F5</f>
        <v>45834</v>
      </c>
      <c r="G5" s="314">
        <f>'нетто 15'!G5</f>
        <v>45835</v>
      </c>
      <c r="H5" s="314">
        <f>'нетто 15'!H5</f>
        <v>45838</v>
      </c>
      <c r="I5" s="314">
        <f>'нетто 15'!I5</f>
        <v>45846</v>
      </c>
      <c r="J5" s="314">
        <f>'нетто 15'!J5</f>
        <v>45848</v>
      </c>
      <c r="K5" s="314">
        <f>'нетто 15'!K5</f>
        <v>45850</v>
      </c>
      <c r="L5" s="314">
        <f>'нетто 15'!L5</f>
        <v>45851</v>
      </c>
      <c r="M5" s="314">
        <f>'нетто 15'!M5</f>
        <v>45855</v>
      </c>
      <c r="N5" s="314">
        <f>'нетто 15'!N5</f>
        <v>45857</v>
      </c>
      <c r="O5" s="314">
        <f>'нетто 15'!O5</f>
        <v>45859</v>
      </c>
      <c r="P5" s="314">
        <f>'нетто 15'!P5</f>
        <v>45860</v>
      </c>
      <c r="Q5" s="314">
        <f>'нетто 15'!Q5</f>
        <v>45862</v>
      </c>
      <c r="R5" s="314">
        <f>'нетто 15'!R5</f>
        <v>45863</v>
      </c>
      <c r="S5" s="314">
        <f>'нетто 15'!S5</f>
        <v>45864</v>
      </c>
      <c r="T5" s="314">
        <f>'нетто 15'!T5</f>
        <v>45866</v>
      </c>
      <c r="U5" s="314">
        <f>'нетто 15'!U5</f>
        <v>45868</v>
      </c>
      <c r="V5" s="314">
        <f>'нетто 15'!V5</f>
        <v>45869</v>
      </c>
      <c r="W5" s="314">
        <f>'нетто 15'!W5</f>
        <v>45872</v>
      </c>
      <c r="X5" s="314">
        <f>'нетто 15'!X5</f>
        <v>45877</v>
      </c>
      <c r="Y5" s="314">
        <f>'нетто 15'!Y5</f>
        <v>45878</v>
      </c>
      <c r="Z5" s="314">
        <f>'нетто 15'!Z5</f>
        <v>45879</v>
      </c>
      <c r="AA5" s="314">
        <f>'нетто 15'!AA5</f>
        <v>45880</v>
      </c>
      <c r="AB5" s="314">
        <f>'нетто 15'!AB5</f>
        <v>45882</v>
      </c>
      <c r="AC5" s="314">
        <f>'нетто 15'!AC5</f>
        <v>45886</v>
      </c>
      <c r="AD5" s="314">
        <f>'нетто 15'!AD5</f>
        <v>45890</v>
      </c>
      <c r="AE5" s="314">
        <f>'нетто 15'!AE5</f>
        <v>45892</v>
      </c>
      <c r="AF5" s="314">
        <f>'нетто 15'!AF5</f>
        <v>45895</v>
      </c>
      <c r="AG5" s="314">
        <f>'нетто 15'!AG5</f>
        <v>45898</v>
      </c>
      <c r="AH5" s="314">
        <f>'нетто 15'!AH5</f>
        <v>45900</v>
      </c>
      <c r="AI5" s="314">
        <f>'нетто 15'!AI5</f>
        <v>45901</v>
      </c>
      <c r="AJ5" s="314">
        <f>'нетто 15'!AJ5</f>
        <v>45904</v>
      </c>
      <c r="AK5" s="314">
        <f>'нетто 15'!AK5</f>
        <v>45912</v>
      </c>
      <c r="AL5" s="314">
        <f>'нетто 15'!AL5</f>
        <v>45920</v>
      </c>
      <c r="AM5" s="314">
        <f>'нетто 15'!AM5</f>
        <v>45930</v>
      </c>
      <c r="AN5" s="314">
        <f>'нетто 15'!AN5</f>
        <v>45941</v>
      </c>
      <c r="AO5" s="314">
        <f>'нетто 15'!AO5</f>
        <v>45946</v>
      </c>
      <c r="AP5" s="314">
        <f>'нетто 15'!AP5</f>
        <v>45948</v>
      </c>
      <c r="AQ5" s="314">
        <f>'нетто 15'!AQ5</f>
        <v>45953</v>
      </c>
      <c r="AR5" s="314">
        <f>'нетто 15'!AR5</f>
        <v>45955</v>
      </c>
      <c r="AS5" s="314">
        <f>'нетто 15'!AS5</f>
        <v>45960</v>
      </c>
      <c r="AT5" s="314">
        <f>'нетто 15'!AT5</f>
        <v>45961</v>
      </c>
      <c r="AU5" s="314">
        <f>'нетто 15'!AU5</f>
        <v>45964</v>
      </c>
      <c r="AV5" s="314">
        <f>'нетто 15'!AV5</f>
        <v>45965</v>
      </c>
      <c r="AW5" s="314">
        <f>'нетто 15'!AW5</f>
        <v>45967</v>
      </c>
      <c r="AX5" s="314">
        <f>'нетто 15'!AX5</f>
        <v>45969</v>
      </c>
      <c r="AY5" s="314">
        <f>'нетто 15'!AY5</f>
        <v>45974</v>
      </c>
      <c r="AZ5" s="314">
        <f>'нетто 15'!AZ5</f>
        <v>45976</v>
      </c>
      <c r="BA5" s="314">
        <f>'нетто 15'!BA5</f>
        <v>45981</v>
      </c>
      <c r="BB5" s="314">
        <f>'нетто 15'!BB5</f>
        <v>45983</v>
      </c>
      <c r="BC5" s="314">
        <f>'нетто 15'!BC5</f>
        <v>45988</v>
      </c>
      <c r="BD5" s="314">
        <f>'нетто 15'!BD5</f>
        <v>45990</v>
      </c>
      <c r="BE5" s="314">
        <f>'нетто 15'!BE5</f>
        <v>45991</v>
      </c>
      <c r="BF5" s="314">
        <f>'нетто 15'!BF5</f>
        <v>45995</v>
      </c>
      <c r="BG5" s="314">
        <f>'нетто 15'!BG5</f>
        <v>45997</v>
      </c>
      <c r="BH5" s="314">
        <f>'нетто 15'!BH5</f>
        <v>46001</v>
      </c>
      <c r="BI5" s="314">
        <f>'нетто 15'!BI5</f>
        <v>46002</v>
      </c>
      <c r="BJ5" s="314">
        <f>'нетто 15'!BJ5</f>
        <v>46009</v>
      </c>
      <c r="BK5" s="314">
        <f>'нетто 15'!BK5</f>
        <v>46011</v>
      </c>
      <c r="BL5" s="314">
        <f>'нетто 15'!BL5</f>
        <v>46016</v>
      </c>
    </row>
    <row r="6" spans="1:64" s="96" customFormat="1" ht="10.35" customHeight="1" x14ac:dyDescent="0.2">
      <c r="A6" s="97" t="s">
        <v>136</v>
      </c>
      <c r="B6" s="310"/>
      <c r="C6" s="310"/>
      <c r="D6" s="310"/>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310"/>
      <c r="AI6" s="310"/>
      <c r="AJ6" s="310"/>
      <c r="AK6" s="310"/>
      <c r="AL6" s="310"/>
      <c r="AM6" s="310"/>
      <c r="AN6" s="310"/>
      <c r="AO6" s="310"/>
      <c r="AP6" s="310"/>
      <c r="AQ6" s="310"/>
      <c r="AR6" s="310"/>
      <c r="AS6" s="310"/>
      <c r="AT6" s="310"/>
      <c r="AU6" s="310"/>
      <c r="AV6" s="310"/>
      <c r="AW6" s="310"/>
      <c r="AX6" s="310"/>
      <c r="AY6" s="310"/>
      <c r="AZ6" s="310"/>
      <c r="BA6" s="310"/>
      <c r="BB6" s="310"/>
      <c r="BC6" s="310"/>
      <c r="BD6" s="310"/>
      <c r="BE6" s="310"/>
      <c r="BF6" s="310"/>
      <c r="BG6" s="310"/>
      <c r="BH6" s="310"/>
      <c r="BI6" s="310"/>
      <c r="BJ6" s="310"/>
      <c r="BK6" s="310"/>
      <c r="BL6" s="310"/>
    </row>
    <row r="7" spans="1:64" s="96" customFormat="1" ht="10.35" customHeight="1" x14ac:dyDescent="0.2">
      <c r="A7" s="98">
        <v>1</v>
      </c>
      <c r="B7" s="310">
        <f>ROUND('нетто 15'!B7*0.8,)</f>
        <v>10960</v>
      </c>
      <c r="C7" s="310">
        <f>ROUND('нетто 15'!C7*0.8,)</f>
        <v>10960</v>
      </c>
      <c r="D7" s="310">
        <f>ROUND('нетто 15'!D7*0.8,)</f>
        <v>9440</v>
      </c>
      <c r="E7" s="310">
        <f>ROUND('нетто 15'!E7*0.8,)</f>
        <v>14400</v>
      </c>
      <c r="F7" s="310">
        <f>ROUND('нетто 15'!F7*0.8,)</f>
        <v>15760</v>
      </c>
      <c r="G7" s="310">
        <f>ROUND('нетто 15'!G7*0.8,)</f>
        <v>14400</v>
      </c>
      <c r="H7" s="310">
        <f>ROUND('нетто 15'!H7*0.8,)</f>
        <v>9440</v>
      </c>
      <c r="I7" s="310">
        <f>ROUND('нетто 15'!I7*0.8,)</f>
        <v>13840</v>
      </c>
      <c r="J7" s="310">
        <f>ROUND('нетто 15'!J7*0.8,)</f>
        <v>14400</v>
      </c>
      <c r="K7" s="310">
        <f>ROUND('нетто 15'!K7*0.8,)</f>
        <v>13840</v>
      </c>
      <c r="L7" s="310">
        <f>ROUND('нетто 15'!L7*0.8,)</f>
        <v>13840</v>
      </c>
      <c r="M7" s="310">
        <f>ROUND('нетто 15'!M7*0.8,)</f>
        <v>12880</v>
      </c>
      <c r="N7" s="310">
        <f>ROUND('нетто 15'!N7*0.8,)</f>
        <v>12880</v>
      </c>
      <c r="O7" s="310">
        <f>ROUND('нетто 15'!O7*0.8,)</f>
        <v>12880</v>
      </c>
      <c r="P7" s="310">
        <f>ROUND('нетто 15'!P7*0.8,)</f>
        <v>12880</v>
      </c>
      <c r="Q7" s="310">
        <f>ROUND('нетто 15'!Q7*0.8,)</f>
        <v>13840</v>
      </c>
      <c r="R7" s="310">
        <f>ROUND('нетто 15'!R7*0.8,)</f>
        <v>15760</v>
      </c>
      <c r="S7" s="310">
        <f>ROUND('нетто 15'!S7*0.8,)</f>
        <v>14400</v>
      </c>
      <c r="T7" s="310">
        <f>ROUND('нетто 15'!T7*0.8,)</f>
        <v>13840</v>
      </c>
      <c r="U7" s="310">
        <f>ROUND('нетто 15'!U7*0.8,)</f>
        <v>11920</v>
      </c>
      <c r="V7" s="310">
        <f>ROUND('нетто 15'!V7*0.8,)</f>
        <v>10960</v>
      </c>
      <c r="W7" s="310">
        <f>ROUND('нетто 15'!W7*0.8,)</f>
        <v>11920</v>
      </c>
      <c r="X7" s="310">
        <f>ROUND('нетто 15'!X7*0.8,)</f>
        <v>13840</v>
      </c>
      <c r="Y7" s="310">
        <f>ROUND('нетто 15'!Y7*0.8,)</f>
        <v>12880</v>
      </c>
      <c r="Z7" s="310">
        <f>ROUND('нетто 15'!Z7*0.8,)</f>
        <v>12880</v>
      </c>
      <c r="AA7" s="310">
        <f>ROUND('нетто 15'!AA7*0.8,)</f>
        <v>13840</v>
      </c>
      <c r="AB7" s="310">
        <f>ROUND('нетто 15'!AB7*0.8,)</f>
        <v>13840</v>
      </c>
      <c r="AC7" s="310">
        <f>ROUND('нетто 15'!AC7*0.8,)</f>
        <v>13840</v>
      </c>
      <c r="AD7" s="310">
        <f>ROUND('нетто 15'!AD7*0.8,)</f>
        <v>13840</v>
      </c>
      <c r="AE7" s="310">
        <f>ROUND('нетто 15'!AE7*0.8,)</f>
        <v>12880</v>
      </c>
      <c r="AF7" s="310">
        <f>ROUND('нетто 15'!AF7*0.8,)</f>
        <v>12880</v>
      </c>
      <c r="AG7" s="310">
        <f>ROUND('нетто 15'!AG7*0.8,)</f>
        <v>10960</v>
      </c>
      <c r="AH7" s="310">
        <f>ROUND('нетто 15'!AH7*0.8,)</f>
        <v>10000</v>
      </c>
      <c r="AI7" s="310">
        <f>ROUND('нетто 15'!AI7*0.8,)</f>
        <v>10000</v>
      </c>
      <c r="AJ7" s="310">
        <f>ROUND('нетто 15'!AJ7*0.8,)</f>
        <v>10960</v>
      </c>
      <c r="AK7" s="310">
        <f>ROUND('нетто 15'!AK7*0.8,)</f>
        <v>10000</v>
      </c>
      <c r="AL7" s="310">
        <f>ROUND('нетто 15'!AL7*0.8,)</f>
        <v>11920</v>
      </c>
      <c r="AM7" s="310">
        <f>ROUND('нетто 15'!AM7*0.8,)</f>
        <v>10000</v>
      </c>
      <c r="AN7" s="310">
        <f>ROUND('нетто 15'!AN7*0.8,)</f>
        <v>9520</v>
      </c>
      <c r="AO7" s="310">
        <f>ROUND('нетто 15'!AO7*0.8,)</f>
        <v>8000</v>
      </c>
      <c r="AP7" s="310">
        <f>ROUND('нетто 15'!AP7*0.8,)</f>
        <v>8560</v>
      </c>
      <c r="AQ7" s="310">
        <f>ROUND('нетто 15'!AQ7*0.8,)</f>
        <v>8000</v>
      </c>
      <c r="AR7" s="310">
        <f>ROUND('нетто 15'!AR7*0.8,)</f>
        <v>8560</v>
      </c>
      <c r="AS7" s="310">
        <f>ROUND('нетто 15'!AS7*0.8,)</f>
        <v>8000</v>
      </c>
      <c r="AT7" s="310">
        <f>ROUND('нетто 15'!AT7*0.8,)</f>
        <v>8560</v>
      </c>
      <c r="AU7" s="310">
        <f>ROUND('нетто 15'!AU7*0.8,)</f>
        <v>8560</v>
      </c>
      <c r="AV7" s="310">
        <f>ROUND('нетто 15'!AV7*0.8,)</f>
        <v>8000</v>
      </c>
      <c r="AW7" s="310">
        <f>ROUND('нетто 15'!AW7*0.8,)</f>
        <v>6880</v>
      </c>
      <c r="AX7" s="310">
        <f>ROUND('нетто 15'!AX7*0.8,)</f>
        <v>7440</v>
      </c>
      <c r="AY7" s="310">
        <f>ROUND('нетто 15'!AY7*0.8,)</f>
        <v>6880</v>
      </c>
      <c r="AZ7" s="310">
        <f>ROUND('нетто 15'!AZ7*0.8,)</f>
        <v>7440</v>
      </c>
      <c r="BA7" s="310">
        <f>ROUND('нетто 15'!BA7*0.8,)</f>
        <v>6880</v>
      </c>
      <c r="BB7" s="310">
        <f>ROUND('нетто 15'!BB7*0.8,)</f>
        <v>7440</v>
      </c>
      <c r="BC7" s="310">
        <f>ROUND('нетто 15'!BC7*0.8,)</f>
        <v>6880</v>
      </c>
      <c r="BD7" s="310">
        <f>ROUND('нетто 15'!BD7*0.8,)</f>
        <v>7440</v>
      </c>
      <c r="BE7" s="310">
        <f>ROUND('нетто 15'!BE7*0.8,)</f>
        <v>6880</v>
      </c>
      <c r="BF7" s="310">
        <f>ROUND('нетто 15'!BF7*0.8,)</f>
        <v>7040</v>
      </c>
      <c r="BG7" s="310">
        <f>ROUND('нетто 15'!BG7*0.8,)</f>
        <v>7760</v>
      </c>
      <c r="BH7" s="310">
        <f>ROUND('нетто 15'!BH7*0.8,)</f>
        <v>7040</v>
      </c>
      <c r="BI7" s="310">
        <f>ROUND('нетто 15'!BI7*0.8,)</f>
        <v>8480</v>
      </c>
      <c r="BJ7" s="310">
        <f>ROUND('нетто 15'!BJ7*0.8,)</f>
        <v>9200</v>
      </c>
      <c r="BK7" s="310">
        <f>ROUND('нетто 15'!BK7*0.8,)</f>
        <v>9200</v>
      </c>
      <c r="BL7" s="310">
        <f>ROUND('нетто 15'!BL7*0.8,)</f>
        <v>9200</v>
      </c>
    </row>
    <row r="8" spans="1:64" s="96" customFormat="1" ht="10.35" customHeight="1" x14ac:dyDescent="0.2">
      <c r="A8" s="98">
        <v>2</v>
      </c>
      <c r="B8" s="310">
        <f>ROUND('нетто 15'!B8*0.8,)</f>
        <v>12480</v>
      </c>
      <c r="C8" s="310">
        <f>ROUND('нетто 15'!C8*0.8,)</f>
        <v>12480</v>
      </c>
      <c r="D8" s="310">
        <f>ROUND('нетто 15'!D8*0.8,)</f>
        <v>10960</v>
      </c>
      <c r="E8" s="310">
        <f>ROUND('нетто 15'!E8*0.8,)</f>
        <v>15920</v>
      </c>
      <c r="F8" s="310">
        <f>ROUND('нетто 15'!F8*0.8,)</f>
        <v>17280</v>
      </c>
      <c r="G8" s="310">
        <f>ROUND('нетто 15'!G8*0.8,)</f>
        <v>15920</v>
      </c>
      <c r="H8" s="310">
        <f>ROUND('нетто 15'!H8*0.8,)</f>
        <v>10960</v>
      </c>
      <c r="I8" s="310">
        <f>ROUND('нетто 15'!I8*0.8,)</f>
        <v>15360</v>
      </c>
      <c r="J8" s="310">
        <f>ROUND('нетто 15'!J8*0.8,)</f>
        <v>15920</v>
      </c>
      <c r="K8" s="310">
        <f>ROUND('нетто 15'!K8*0.8,)</f>
        <v>15360</v>
      </c>
      <c r="L8" s="310">
        <f>ROUND('нетто 15'!L8*0.8,)</f>
        <v>15360</v>
      </c>
      <c r="M8" s="310">
        <f>ROUND('нетто 15'!M8*0.8,)</f>
        <v>14400</v>
      </c>
      <c r="N8" s="310">
        <f>ROUND('нетто 15'!N8*0.8,)</f>
        <v>14400</v>
      </c>
      <c r="O8" s="310">
        <f>ROUND('нетто 15'!O8*0.8,)</f>
        <v>14400</v>
      </c>
      <c r="P8" s="310">
        <f>ROUND('нетто 15'!P8*0.8,)</f>
        <v>14400</v>
      </c>
      <c r="Q8" s="310">
        <f>ROUND('нетто 15'!Q8*0.8,)</f>
        <v>15360</v>
      </c>
      <c r="R8" s="310">
        <f>ROUND('нетто 15'!R8*0.8,)</f>
        <v>17280</v>
      </c>
      <c r="S8" s="310">
        <f>ROUND('нетто 15'!S8*0.8,)</f>
        <v>15920</v>
      </c>
      <c r="T8" s="310">
        <f>ROUND('нетто 15'!T8*0.8,)</f>
        <v>15360</v>
      </c>
      <c r="U8" s="310">
        <f>ROUND('нетто 15'!U8*0.8,)</f>
        <v>13440</v>
      </c>
      <c r="V8" s="310">
        <f>ROUND('нетто 15'!V8*0.8,)</f>
        <v>12480</v>
      </c>
      <c r="W8" s="310">
        <f>ROUND('нетто 15'!W8*0.8,)</f>
        <v>13440</v>
      </c>
      <c r="X8" s="310">
        <f>ROUND('нетто 15'!X8*0.8,)</f>
        <v>15360</v>
      </c>
      <c r="Y8" s="310">
        <f>ROUND('нетто 15'!Y8*0.8,)</f>
        <v>14400</v>
      </c>
      <c r="Z8" s="310">
        <f>ROUND('нетто 15'!Z8*0.8,)</f>
        <v>14400</v>
      </c>
      <c r="AA8" s="310">
        <f>ROUND('нетто 15'!AA8*0.8,)</f>
        <v>15360</v>
      </c>
      <c r="AB8" s="310">
        <f>ROUND('нетто 15'!AB8*0.8,)</f>
        <v>15360</v>
      </c>
      <c r="AC8" s="310">
        <f>ROUND('нетто 15'!AC8*0.8,)</f>
        <v>15360</v>
      </c>
      <c r="AD8" s="310">
        <f>ROUND('нетто 15'!AD8*0.8,)</f>
        <v>15360</v>
      </c>
      <c r="AE8" s="310">
        <f>ROUND('нетто 15'!AE8*0.8,)</f>
        <v>14400</v>
      </c>
      <c r="AF8" s="310">
        <f>ROUND('нетто 15'!AF8*0.8,)</f>
        <v>14400</v>
      </c>
      <c r="AG8" s="310">
        <f>ROUND('нетто 15'!AG8*0.8,)</f>
        <v>12480</v>
      </c>
      <c r="AH8" s="310">
        <f>ROUND('нетто 15'!AH8*0.8,)</f>
        <v>11520</v>
      </c>
      <c r="AI8" s="310">
        <f>ROUND('нетто 15'!AI8*0.8,)</f>
        <v>11520</v>
      </c>
      <c r="AJ8" s="310">
        <f>ROUND('нетто 15'!AJ8*0.8,)</f>
        <v>12480</v>
      </c>
      <c r="AK8" s="310">
        <f>ROUND('нетто 15'!AK8*0.8,)</f>
        <v>11520</v>
      </c>
      <c r="AL8" s="310">
        <f>ROUND('нетто 15'!AL8*0.8,)</f>
        <v>13440</v>
      </c>
      <c r="AM8" s="310">
        <f>ROUND('нетто 15'!AM8*0.8,)</f>
        <v>11520</v>
      </c>
      <c r="AN8" s="310">
        <f>ROUND('нетто 15'!AN8*0.8,)</f>
        <v>11040</v>
      </c>
      <c r="AO8" s="310">
        <f>ROUND('нетто 15'!AO8*0.8,)</f>
        <v>9520</v>
      </c>
      <c r="AP8" s="310">
        <f>ROUND('нетто 15'!AP8*0.8,)</f>
        <v>10080</v>
      </c>
      <c r="AQ8" s="310">
        <f>ROUND('нетто 15'!AQ8*0.8,)</f>
        <v>9520</v>
      </c>
      <c r="AR8" s="310">
        <f>ROUND('нетто 15'!AR8*0.8,)</f>
        <v>10080</v>
      </c>
      <c r="AS8" s="310">
        <f>ROUND('нетто 15'!AS8*0.8,)</f>
        <v>9520</v>
      </c>
      <c r="AT8" s="310">
        <f>ROUND('нетто 15'!AT8*0.8,)</f>
        <v>10080</v>
      </c>
      <c r="AU8" s="310">
        <f>ROUND('нетто 15'!AU8*0.8,)</f>
        <v>10080</v>
      </c>
      <c r="AV8" s="310">
        <f>ROUND('нетто 15'!AV8*0.8,)</f>
        <v>9520</v>
      </c>
      <c r="AW8" s="310">
        <f>ROUND('нетто 15'!AW8*0.8,)</f>
        <v>8400</v>
      </c>
      <c r="AX8" s="310">
        <f>ROUND('нетто 15'!AX8*0.8,)</f>
        <v>8960</v>
      </c>
      <c r="AY8" s="310">
        <f>ROUND('нетто 15'!AY8*0.8,)</f>
        <v>8400</v>
      </c>
      <c r="AZ8" s="310">
        <f>ROUND('нетто 15'!AZ8*0.8,)</f>
        <v>8960</v>
      </c>
      <c r="BA8" s="310">
        <f>ROUND('нетто 15'!BA8*0.8,)</f>
        <v>8400</v>
      </c>
      <c r="BB8" s="310">
        <f>ROUND('нетто 15'!BB8*0.8,)</f>
        <v>8960</v>
      </c>
      <c r="BC8" s="310">
        <f>ROUND('нетто 15'!BC8*0.8,)</f>
        <v>8400</v>
      </c>
      <c r="BD8" s="310">
        <f>ROUND('нетто 15'!BD8*0.8,)</f>
        <v>8960</v>
      </c>
      <c r="BE8" s="310">
        <f>ROUND('нетто 15'!BE8*0.8,)</f>
        <v>8400</v>
      </c>
      <c r="BF8" s="310">
        <f>ROUND('нетто 15'!BF8*0.8,)</f>
        <v>8560</v>
      </c>
      <c r="BG8" s="310">
        <f>ROUND('нетто 15'!BG8*0.8,)</f>
        <v>9280</v>
      </c>
      <c r="BH8" s="310">
        <f>ROUND('нетто 15'!BH8*0.8,)</f>
        <v>8560</v>
      </c>
      <c r="BI8" s="310">
        <f>ROUND('нетто 15'!BI8*0.8,)</f>
        <v>10000</v>
      </c>
      <c r="BJ8" s="310">
        <f>ROUND('нетто 15'!BJ8*0.8,)</f>
        <v>10720</v>
      </c>
      <c r="BK8" s="310">
        <f>ROUND('нетто 15'!BK8*0.8,)</f>
        <v>10720</v>
      </c>
      <c r="BL8" s="310">
        <f>ROUND('нетто 15'!BL8*0.8,)</f>
        <v>10720</v>
      </c>
    </row>
    <row r="9" spans="1:64" s="96" customFormat="1" ht="10.35" customHeight="1" x14ac:dyDescent="0.2">
      <c r="A9" s="106" t="s">
        <v>147</v>
      </c>
      <c r="B9" s="310"/>
      <c r="C9" s="310"/>
      <c r="D9" s="310"/>
      <c r="E9" s="310"/>
      <c r="F9" s="310"/>
      <c r="G9" s="310"/>
      <c r="H9" s="310"/>
      <c r="I9" s="310"/>
      <c r="J9" s="310"/>
      <c r="K9" s="310"/>
      <c r="L9" s="310"/>
      <c r="M9" s="310"/>
      <c r="N9" s="310"/>
      <c r="O9" s="310"/>
      <c r="P9" s="310"/>
      <c r="Q9" s="310"/>
      <c r="R9" s="310"/>
      <c r="S9" s="310"/>
      <c r="T9" s="310"/>
      <c r="U9" s="310"/>
      <c r="V9" s="310"/>
      <c r="W9" s="310"/>
      <c r="X9" s="310"/>
      <c r="Y9" s="310"/>
      <c r="Z9" s="310"/>
      <c r="AA9" s="310"/>
      <c r="AB9" s="310"/>
      <c r="AC9" s="310"/>
      <c r="AD9" s="310"/>
      <c r="AE9" s="310"/>
      <c r="AF9" s="310"/>
      <c r="AG9" s="310"/>
      <c r="AH9" s="310"/>
      <c r="AI9" s="310"/>
      <c r="AJ9" s="310"/>
      <c r="AK9" s="310"/>
      <c r="AL9" s="310"/>
      <c r="AM9" s="310"/>
      <c r="AN9" s="310"/>
      <c r="AO9" s="310"/>
      <c r="AP9" s="310"/>
      <c r="AQ9" s="310"/>
      <c r="AR9" s="310"/>
      <c r="AS9" s="310"/>
      <c r="AT9" s="310"/>
      <c r="AU9" s="310"/>
      <c r="AV9" s="310"/>
      <c r="AW9" s="310"/>
      <c r="AX9" s="310"/>
      <c r="AY9" s="310"/>
      <c r="AZ9" s="310"/>
      <c r="BA9" s="310"/>
      <c r="BB9" s="310"/>
      <c r="BC9" s="310"/>
      <c r="BD9" s="310"/>
      <c r="BE9" s="310"/>
      <c r="BF9" s="310"/>
      <c r="BG9" s="310"/>
      <c r="BH9" s="310"/>
      <c r="BI9" s="310"/>
      <c r="BJ9" s="310"/>
      <c r="BK9" s="310"/>
      <c r="BL9" s="310"/>
    </row>
    <row r="10" spans="1:64" s="96" customFormat="1" ht="10.35" customHeight="1" x14ac:dyDescent="0.2">
      <c r="A10" s="98">
        <v>1</v>
      </c>
      <c r="B10" s="310">
        <f>ROUND('нетто 15'!B10*0.8,)</f>
        <v>13360</v>
      </c>
      <c r="C10" s="310">
        <f>ROUND('нетто 15'!C10*0.8,)</f>
        <v>13360</v>
      </c>
      <c r="D10" s="310">
        <f>ROUND('нетто 15'!D10*0.8,)</f>
        <v>11840</v>
      </c>
      <c r="E10" s="310">
        <f>ROUND('нетто 15'!E10*0.8,)</f>
        <v>16800</v>
      </c>
      <c r="F10" s="310">
        <f>ROUND('нетто 15'!F10*0.8,)</f>
        <v>18160</v>
      </c>
      <c r="G10" s="310">
        <f>ROUND('нетто 15'!G10*0.8,)</f>
        <v>16800</v>
      </c>
      <c r="H10" s="310">
        <f>ROUND('нетто 15'!H10*0.8,)</f>
        <v>11840</v>
      </c>
      <c r="I10" s="310">
        <f>ROUND('нетто 15'!I10*0.8,)</f>
        <v>16240</v>
      </c>
      <c r="J10" s="310">
        <f>ROUND('нетто 15'!J10*0.8,)</f>
        <v>16800</v>
      </c>
      <c r="K10" s="310">
        <f>ROUND('нетто 15'!K10*0.8,)</f>
        <v>16240</v>
      </c>
      <c r="L10" s="310">
        <f>ROUND('нетто 15'!L10*0.8,)</f>
        <v>16240</v>
      </c>
      <c r="M10" s="310">
        <f>ROUND('нетто 15'!M10*0.8,)</f>
        <v>15280</v>
      </c>
      <c r="N10" s="310">
        <f>ROUND('нетто 15'!N10*0.8,)</f>
        <v>15280</v>
      </c>
      <c r="O10" s="310">
        <f>ROUND('нетто 15'!O10*0.8,)</f>
        <v>15280</v>
      </c>
      <c r="P10" s="310">
        <f>ROUND('нетто 15'!P10*0.8,)</f>
        <v>15280</v>
      </c>
      <c r="Q10" s="310">
        <f>ROUND('нетто 15'!Q10*0.8,)</f>
        <v>16240</v>
      </c>
      <c r="R10" s="310">
        <f>ROUND('нетто 15'!R10*0.8,)</f>
        <v>18160</v>
      </c>
      <c r="S10" s="310">
        <f>ROUND('нетто 15'!S10*0.8,)</f>
        <v>16800</v>
      </c>
      <c r="T10" s="310">
        <f>ROUND('нетто 15'!T10*0.8,)</f>
        <v>16240</v>
      </c>
      <c r="U10" s="310">
        <f>ROUND('нетто 15'!U10*0.8,)</f>
        <v>14320</v>
      </c>
      <c r="V10" s="310">
        <f>ROUND('нетто 15'!V10*0.8,)</f>
        <v>13360</v>
      </c>
      <c r="W10" s="310">
        <f>ROUND('нетто 15'!W10*0.8,)</f>
        <v>14320</v>
      </c>
      <c r="X10" s="310">
        <f>ROUND('нетто 15'!X10*0.8,)</f>
        <v>16240</v>
      </c>
      <c r="Y10" s="310">
        <f>ROUND('нетто 15'!Y10*0.8,)</f>
        <v>15280</v>
      </c>
      <c r="Z10" s="310">
        <f>ROUND('нетто 15'!Z10*0.8,)</f>
        <v>15280</v>
      </c>
      <c r="AA10" s="310">
        <f>ROUND('нетто 15'!AA10*0.8,)</f>
        <v>16240</v>
      </c>
      <c r="AB10" s="310">
        <f>ROUND('нетто 15'!AB10*0.8,)</f>
        <v>16240</v>
      </c>
      <c r="AC10" s="310">
        <f>ROUND('нетто 15'!AC10*0.8,)</f>
        <v>16240</v>
      </c>
      <c r="AD10" s="310">
        <f>ROUND('нетто 15'!AD10*0.8,)</f>
        <v>16240</v>
      </c>
      <c r="AE10" s="310">
        <f>ROUND('нетто 15'!AE10*0.8,)</f>
        <v>15280</v>
      </c>
      <c r="AF10" s="310">
        <f>ROUND('нетто 15'!AF10*0.8,)</f>
        <v>15280</v>
      </c>
      <c r="AG10" s="310">
        <f>ROUND('нетто 15'!AG10*0.8,)</f>
        <v>13360</v>
      </c>
      <c r="AH10" s="310">
        <f>ROUND('нетто 15'!AH10*0.8,)</f>
        <v>12400</v>
      </c>
      <c r="AI10" s="310">
        <f>ROUND('нетто 15'!AI10*0.8,)</f>
        <v>12400</v>
      </c>
      <c r="AJ10" s="310">
        <f>ROUND('нетто 15'!AJ10*0.8,)</f>
        <v>13360</v>
      </c>
      <c r="AK10" s="310">
        <f>ROUND('нетто 15'!AK10*0.8,)</f>
        <v>12400</v>
      </c>
      <c r="AL10" s="310">
        <f>ROUND('нетто 15'!AL10*0.8,)</f>
        <v>14320</v>
      </c>
      <c r="AM10" s="310">
        <f>ROUND('нетто 15'!AM10*0.8,)</f>
        <v>12400</v>
      </c>
      <c r="AN10" s="310">
        <f>ROUND('нетто 15'!AN10*0.8,)</f>
        <v>11120</v>
      </c>
      <c r="AO10" s="310">
        <f>ROUND('нетто 15'!AO10*0.8,)</f>
        <v>9600</v>
      </c>
      <c r="AP10" s="310">
        <f>ROUND('нетто 15'!AP10*0.8,)</f>
        <v>10160</v>
      </c>
      <c r="AQ10" s="310">
        <f>ROUND('нетто 15'!AQ10*0.8,)</f>
        <v>9600</v>
      </c>
      <c r="AR10" s="310">
        <f>ROUND('нетто 15'!AR10*0.8,)</f>
        <v>10160</v>
      </c>
      <c r="AS10" s="310">
        <f>ROUND('нетто 15'!AS10*0.8,)</f>
        <v>9600</v>
      </c>
      <c r="AT10" s="310">
        <f>ROUND('нетто 15'!AT10*0.8,)</f>
        <v>10160</v>
      </c>
      <c r="AU10" s="310">
        <f>ROUND('нетто 15'!AU10*0.8,)</f>
        <v>10160</v>
      </c>
      <c r="AV10" s="310">
        <f>ROUND('нетто 15'!AV10*0.8,)</f>
        <v>9600</v>
      </c>
      <c r="AW10" s="310">
        <f>ROUND('нетто 15'!AW10*0.8,)</f>
        <v>8480</v>
      </c>
      <c r="AX10" s="310">
        <f>ROUND('нетто 15'!AX10*0.8,)</f>
        <v>9040</v>
      </c>
      <c r="AY10" s="310">
        <f>ROUND('нетто 15'!AY10*0.8,)</f>
        <v>8480</v>
      </c>
      <c r="AZ10" s="310">
        <f>ROUND('нетто 15'!AZ10*0.8,)</f>
        <v>9040</v>
      </c>
      <c r="BA10" s="310">
        <f>ROUND('нетто 15'!BA10*0.8,)</f>
        <v>8480</v>
      </c>
      <c r="BB10" s="310">
        <f>ROUND('нетто 15'!BB10*0.8,)</f>
        <v>9040</v>
      </c>
      <c r="BC10" s="310">
        <f>ROUND('нетто 15'!BC10*0.8,)</f>
        <v>8480</v>
      </c>
      <c r="BD10" s="310">
        <f>ROUND('нетто 15'!BD10*0.8,)</f>
        <v>9040</v>
      </c>
      <c r="BE10" s="310">
        <f>ROUND('нетто 15'!BE10*0.8,)</f>
        <v>8480</v>
      </c>
      <c r="BF10" s="310">
        <f>ROUND('нетто 15'!BF10*0.8,)</f>
        <v>9440</v>
      </c>
      <c r="BG10" s="310">
        <f>ROUND('нетто 15'!BG10*0.8,)</f>
        <v>10160</v>
      </c>
      <c r="BH10" s="310">
        <f>ROUND('нетто 15'!BH10*0.8,)</f>
        <v>9440</v>
      </c>
      <c r="BI10" s="310">
        <f>ROUND('нетто 15'!BI10*0.8,)</f>
        <v>10880</v>
      </c>
      <c r="BJ10" s="310">
        <f>ROUND('нетто 15'!BJ10*0.8,)</f>
        <v>11600</v>
      </c>
      <c r="BK10" s="310">
        <f>ROUND('нетто 15'!BK10*0.8,)</f>
        <v>11600</v>
      </c>
      <c r="BL10" s="310">
        <f>ROUND('нетто 15'!BL10*0.8,)</f>
        <v>11600</v>
      </c>
    </row>
    <row r="11" spans="1:64" s="96" customFormat="1" ht="10.35" customHeight="1" x14ac:dyDescent="0.2">
      <c r="A11" s="98">
        <v>2</v>
      </c>
      <c r="B11" s="310">
        <f>ROUND('нетто 15'!B11*0.8,)</f>
        <v>14880</v>
      </c>
      <c r="C11" s="310">
        <f>ROUND('нетто 15'!C11*0.8,)</f>
        <v>14880</v>
      </c>
      <c r="D11" s="310">
        <f>ROUND('нетто 15'!D11*0.8,)</f>
        <v>13360</v>
      </c>
      <c r="E11" s="310">
        <f>ROUND('нетто 15'!E11*0.8,)</f>
        <v>18320</v>
      </c>
      <c r="F11" s="310">
        <f>ROUND('нетто 15'!F11*0.8,)</f>
        <v>19680</v>
      </c>
      <c r="G11" s="310">
        <f>ROUND('нетто 15'!G11*0.8,)</f>
        <v>18320</v>
      </c>
      <c r="H11" s="310">
        <f>ROUND('нетто 15'!H11*0.8,)</f>
        <v>13360</v>
      </c>
      <c r="I11" s="310">
        <f>ROUND('нетто 15'!I11*0.8,)</f>
        <v>17760</v>
      </c>
      <c r="J11" s="310">
        <f>ROUND('нетто 15'!J11*0.8,)</f>
        <v>18320</v>
      </c>
      <c r="K11" s="310">
        <f>ROUND('нетто 15'!K11*0.8,)</f>
        <v>17760</v>
      </c>
      <c r="L11" s="310">
        <f>ROUND('нетто 15'!L11*0.8,)</f>
        <v>17760</v>
      </c>
      <c r="M11" s="310">
        <f>ROUND('нетто 15'!M11*0.8,)</f>
        <v>16800</v>
      </c>
      <c r="N11" s="310">
        <f>ROUND('нетто 15'!N11*0.8,)</f>
        <v>16800</v>
      </c>
      <c r="O11" s="310">
        <f>ROUND('нетто 15'!O11*0.8,)</f>
        <v>16800</v>
      </c>
      <c r="P11" s="310">
        <f>ROUND('нетто 15'!P11*0.8,)</f>
        <v>16800</v>
      </c>
      <c r="Q11" s="310">
        <f>ROUND('нетто 15'!Q11*0.8,)</f>
        <v>17760</v>
      </c>
      <c r="R11" s="310">
        <f>ROUND('нетто 15'!R11*0.8,)</f>
        <v>19680</v>
      </c>
      <c r="S11" s="310">
        <f>ROUND('нетто 15'!S11*0.8,)</f>
        <v>18320</v>
      </c>
      <c r="T11" s="310">
        <f>ROUND('нетто 15'!T11*0.8,)</f>
        <v>17760</v>
      </c>
      <c r="U11" s="310">
        <f>ROUND('нетто 15'!U11*0.8,)</f>
        <v>15840</v>
      </c>
      <c r="V11" s="310">
        <f>ROUND('нетто 15'!V11*0.8,)</f>
        <v>14880</v>
      </c>
      <c r="W11" s="310">
        <f>ROUND('нетто 15'!W11*0.8,)</f>
        <v>15840</v>
      </c>
      <c r="X11" s="310">
        <f>ROUND('нетто 15'!X11*0.8,)</f>
        <v>17760</v>
      </c>
      <c r="Y11" s="310">
        <f>ROUND('нетто 15'!Y11*0.8,)</f>
        <v>16800</v>
      </c>
      <c r="Z11" s="310">
        <f>ROUND('нетто 15'!Z11*0.8,)</f>
        <v>16800</v>
      </c>
      <c r="AA11" s="310">
        <f>ROUND('нетто 15'!AA11*0.8,)</f>
        <v>17760</v>
      </c>
      <c r="AB11" s="310">
        <f>ROUND('нетто 15'!AB11*0.8,)</f>
        <v>17760</v>
      </c>
      <c r="AC11" s="310">
        <f>ROUND('нетто 15'!AC11*0.8,)</f>
        <v>17760</v>
      </c>
      <c r="AD11" s="310">
        <f>ROUND('нетто 15'!AD11*0.8,)</f>
        <v>17760</v>
      </c>
      <c r="AE11" s="310">
        <f>ROUND('нетто 15'!AE11*0.8,)</f>
        <v>16800</v>
      </c>
      <c r="AF11" s="310">
        <f>ROUND('нетто 15'!AF11*0.8,)</f>
        <v>16800</v>
      </c>
      <c r="AG11" s="310">
        <f>ROUND('нетто 15'!AG11*0.8,)</f>
        <v>14880</v>
      </c>
      <c r="AH11" s="310">
        <f>ROUND('нетто 15'!AH11*0.8,)</f>
        <v>13920</v>
      </c>
      <c r="AI11" s="310">
        <f>ROUND('нетто 15'!AI11*0.8,)</f>
        <v>13920</v>
      </c>
      <c r="AJ11" s="310">
        <f>ROUND('нетто 15'!AJ11*0.8,)</f>
        <v>14880</v>
      </c>
      <c r="AK11" s="310">
        <f>ROUND('нетто 15'!AK11*0.8,)</f>
        <v>13920</v>
      </c>
      <c r="AL11" s="310">
        <f>ROUND('нетто 15'!AL11*0.8,)</f>
        <v>15840</v>
      </c>
      <c r="AM11" s="310">
        <f>ROUND('нетто 15'!AM11*0.8,)</f>
        <v>13920</v>
      </c>
      <c r="AN11" s="310">
        <f>ROUND('нетто 15'!AN11*0.8,)</f>
        <v>12640</v>
      </c>
      <c r="AO11" s="310">
        <f>ROUND('нетто 15'!AO11*0.8,)</f>
        <v>11120</v>
      </c>
      <c r="AP11" s="310">
        <f>ROUND('нетто 15'!AP11*0.8,)</f>
        <v>11680</v>
      </c>
      <c r="AQ11" s="310">
        <f>ROUND('нетто 15'!AQ11*0.8,)</f>
        <v>11120</v>
      </c>
      <c r="AR11" s="310">
        <f>ROUND('нетто 15'!AR11*0.8,)</f>
        <v>11680</v>
      </c>
      <c r="AS11" s="310">
        <f>ROUND('нетто 15'!AS11*0.8,)</f>
        <v>11120</v>
      </c>
      <c r="AT11" s="310">
        <f>ROUND('нетто 15'!AT11*0.8,)</f>
        <v>11680</v>
      </c>
      <c r="AU11" s="310">
        <f>ROUND('нетто 15'!AU11*0.8,)</f>
        <v>11680</v>
      </c>
      <c r="AV11" s="310">
        <f>ROUND('нетто 15'!AV11*0.8,)</f>
        <v>11120</v>
      </c>
      <c r="AW11" s="310">
        <f>ROUND('нетто 15'!AW11*0.8,)</f>
        <v>10000</v>
      </c>
      <c r="AX11" s="310">
        <f>ROUND('нетто 15'!AX11*0.8,)</f>
        <v>10560</v>
      </c>
      <c r="AY11" s="310">
        <f>ROUND('нетто 15'!AY11*0.8,)</f>
        <v>10000</v>
      </c>
      <c r="AZ11" s="310">
        <f>ROUND('нетто 15'!AZ11*0.8,)</f>
        <v>10560</v>
      </c>
      <c r="BA11" s="310">
        <f>ROUND('нетто 15'!BA11*0.8,)</f>
        <v>10000</v>
      </c>
      <c r="BB11" s="310">
        <f>ROUND('нетто 15'!BB11*0.8,)</f>
        <v>10560</v>
      </c>
      <c r="BC11" s="310">
        <f>ROUND('нетто 15'!BC11*0.8,)</f>
        <v>10000</v>
      </c>
      <c r="BD11" s="310">
        <f>ROUND('нетто 15'!BD11*0.8,)</f>
        <v>10560</v>
      </c>
      <c r="BE11" s="310">
        <f>ROUND('нетто 15'!BE11*0.8,)</f>
        <v>10000</v>
      </c>
      <c r="BF11" s="310">
        <f>ROUND('нетто 15'!BF11*0.8,)</f>
        <v>10960</v>
      </c>
      <c r="BG11" s="310">
        <f>ROUND('нетто 15'!BG11*0.8,)</f>
        <v>11680</v>
      </c>
      <c r="BH11" s="310">
        <f>ROUND('нетто 15'!BH11*0.8,)</f>
        <v>10960</v>
      </c>
      <c r="BI11" s="310">
        <f>ROUND('нетто 15'!BI11*0.8,)</f>
        <v>12400</v>
      </c>
      <c r="BJ11" s="310">
        <f>ROUND('нетто 15'!BJ11*0.8,)</f>
        <v>13120</v>
      </c>
      <c r="BK11" s="310">
        <f>ROUND('нетто 15'!BK11*0.8,)</f>
        <v>13120</v>
      </c>
      <c r="BL11" s="310">
        <f>ROUND('нетто 15'!BL11*0.8,)</f>
        <v>13120</v>
      </c>
    </row>
    <row r="12" spans="1:64" s="96" customFormat="1" ht="10.35" customHeight="1" x14ac:dyDescent="0.2">
      <c r="A12" s="97" t="s">
        <v>135</v>
      </c>
      <c r="B12" s="310"/>
      <c r="C12" s="310"/>
      <c r="D12" s="310"/>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c r="AK12" s="310"/>
      <c r="AL12" s="310"/>
      <c r="AM12" s="310"/>
      <c r="AN12" s="310"/>
      <c r="AO12" s="310"/>
      <c r="AP12" s="310"/>
      <c r="AQ12" s="310"/>
      <c r="AR12" s="310"/>
      <c r="AS12" s="310"/>
      <c r="AT12" s="310"/>
      <c r="AU12" s="310"/>
      <c r="AV12" s="310"/>
      <c r="AW12" s="310"/>
      <c r="AX12" s="310"/>
      <c r="AY12" s="310"/>
      <c r="AZ12" s="310"/>
      <c r="BA12" s="310"/>
      <c r="BB12" s="310"/>
      <c r="BC12" s="310"/>
      <c r="BD12" s="310"/>
      <c r="BE12" s="310"/>
      <c r="BF12" s="310"/>
      <c r="BG12" s="310"/>
      <c r="BH12" s="310"/>
      <c r="BI12" s="310"/>
      <c r="BJ12" s="310"/>
      <c r="BK12" s="310"/>
      <c r="BL12" s="310"/>
    </row>
    <row r="13" spans="1:64" s="96" customFormat="1" ht="10.35" customHeight="1" x14ac:dyDescent="0.2">
      <c r="A13" s="99">
        <v>1</v>
      </c>
      <c r="B13" s="310">
        <f>ROUND('нетто 15'!B13*0.8,)</f>
        <v>19760</v>
      </c>
      <c r="C13" s="310">
        <f>ROUND('нетто 15'!C13*0.8,)</f>
        <v>19760</v>
      </c>
      <c r="D13" s="310">
        <f>ROUND('нетто 15'!D13*0.8,)</f>
        <v>18240</v>
      </c>
      <c r="E13" s="310">
        <f>ROUND('нетто 15'!E13*0.8,)</f>
        <v>23200</v>
      </c>
      <c r="F13" s="310">
        <f>ROUND('нетто 15'!F13*0.8,)</f>
        <v>24560</v>
      </c>
      <c r="G13" s="310">
        <f>ROUND('нетто 15'!G13*0.8,)</f>
        <v>23200</v>
      </c>
      <c r="H13" s="310">
        <f>ROUND('нетто 15'!H13*0.8,)</f>
        <v>18240</v>
      </c>
      <c r="I13" s="310">
        <f>ROUND('нетто 15'!I13*0.8,)</f>
        <v>22640</v>
      </c>
      <c r="J13" s="310">
        <f>ROUND('нетто 15'!J13*0.8,)</f>
        <v>23200</v>
      </c>
      <c r="K13" s="310">
        <f>ROUND('нетто 15'!K13*0.8,)</f>
        <v>22640</v>
      </c>
      <c r="L13" s="310">
        <f>ROUND('нетто 15'!L13*0.8,)</f>
        <v>22640</v>
      </c>
      <c r="M13" s="310">
        <f>ROUND('нетто 15'!M13*0.8,)</f>
        <v>21680</v>
      </c>
      <c r="N13" s="310">
        <f>ROUND('нетто 15'!N13*0.8,)</f>
        <v>21680</v>
      </c>
      <c r="O13" s="310">
        <f>ROUND('нетто 15'!O13*0.8,)</f>
        <v>21680</v>
      </c>
      <c r="P13" s="310">
        <f>ROUND('нетто 15'!P13*0.8,)</f>
        <v>21680</v>
      </c>
      <c r="Q13" s="310">
        <f>ROUND('нетто 15'!Q13*0.8,)</f>
        <v>22640</v>
      </c>
      <c r="R13" s="310">
        <f>ROUND('нетто 15'!R13*0.8,)</f>
        <v>24560</v>
      </c>
      <c r="S13" s="310">
        <f>ROUND('нетто 15'!S13*0.8,)</f>
        <v>23200</v>
      </c>
      <c r="T13" s="310">
        <f>ROUND('нетто 15'!T13*0.8,)</f>
        <v>22640</v>
      </c>
      <c r="U13" s="310">
        <f>ROUND('нетто 15'!U13*0.8,)</f>
        <v>20720</v>
      </c>
      <c r="V13" s="310">
        <f>ROUND('нетто 15'!V13*0.8,)</f>
        <v>19760</v>
      </c>
      <c r="W13" s="310">
        <f>ROUND('нетто 15'!W13*0.8,)</f>
        <v>20720</v>
      </c>
      <c r="X13" s="310">
        <f>ROUND('нетто 15'!X13*0.8,)</f>
        <v>22640</v>
      </c>
      <c r="Y13" s="310">
        <f>ROUND('нетто 15'!Y13*0.8,)</f>
        <v>21680</v>
      </c>
      <c r="Z13" s="310">
        <f>ROUND('нетто 15'!Z13*0.8,)</f>
        <v>21680</v>
      </c>
      <c r="AA13" s="310">
        <f>ROUND('нетто 15'!AA13*0.8,)</f>
        <v>22640</v>
      </c>
      <c r="AB13" s="310">
        <f>ROUND('нетто 15'!AB13*0.8,)</f>
        <v>22640</v>
      </c>
      <c r="AC13" s="310">
        <f>ROUND('нетто 15'!AC13*0.8,)</f>
        <v>22640</v>
      </c>
      <c r="AD13" s="310">
        <f>ROUND('нетто 15'!AD13*0.8,)</f>
        <v>22640</v>
      </c>
      <c r="AE13" s="310">
        <f>ROUND('нетто 15'!AE13*0.8,)</f>
        <v>21680</v>
      </c>
      <c r="AF13" s="310">
        <f>ROUND('нетто 15'!AF13*0.8,)</f>
        <v>21680</v>
      </c>
      <c r="AG13" s="310">
        <f>ROUND('нетто 15'!AG13*0.8,)</f>
        <v>19760</v>
      </c>
      <c r="AH13" s="310">
        <f>ROUND('нетто 15'!AH13*0.8,)</f>
        <v>18800</v>
      </c>
      <c r="AI13" s="310">
        <f>ROUND('нетто 15'!AI13*0.8,)</f>
        <v>18800</v>
      </c>
      <c r="AJ13" s="310">
        <f>ROUND('нетто 15'!AJ13*0.8,)</f>
        <v>19760</v>
      </c>
      <c r="AK13" s="310">
        <f>ROUND('нетто 15'!AK13*0.8,)</f>
        <v>18800</v>
      </c>
      <c r="AL13" s="310">
        <f>ROUND('нетто 15'!AL13*0.8,)</f>
        <v>20720</v>
      </c>
      <c r="AM13" s="310">
        <f>ROUND('нетто 15'!AM13*0.8,)</f>
        <v>18800</v>
      </c>
      <c r="AN13" s="310">
        <f>ROUND('нетто 15'!AN13*0.8,)</f>
        <v>16720</v>
      </c>
      <c r="AO13" s="310">
        <f>ROUND('нетто 15'!AO13*0.8,)</f>
        <v>15200</v>
      </c>
      <c r="AP13" s="310">
        <f>ROUND('нетто 15'!AP13*0.8,)</f>
        <v>15760</v>
      </c>
      <c r="AQ13" s="310">
        <f>ROUND('нетто 15'!AQ13*0.8,)</f>
        <v>15200</v>
      </c>
      <c r="AR13" s="310">
        <f>ROUND('нетто 15'!AR13*0.8,)</f>
        <v>15760</v>
      </c>
      <c r="AS13" s="310">
        <f>ROUND('нетто 15'!AS13*0.8,)</f>
        <v>15200</v>
      </c>
      <c r="AT13" s="310">
        <f>ROUND('нетто 15'!AT13*0.8,)</f>
        <v>15760</v>
      </c>
      <c r="AU13" s="310">
        <f>ROUND('нетто 15'!AU13*0.8,)</f>
        <v>15760</v>
      </c>
      <c r="AV13" s="310">
        <f>ROUND('нетто 15'!AV13*0.8,)</f>
        <v>15200</v>
      </c>
      <c r="AW13" s="310">
        <f>ROUND('нетто 15'!AW13*0.8,)</f>
        <v>14080</v>
      </c>
      <c r="AX13" s="310">
        <f>ROUND('нетто 15'!AX13*0.8,)</f>
        <v>14640</v>
      </c>
      <c r="AY13" s="310">
        <f>ROUND('нетто 15'!AY13*0.8,)</f>
        <v>14080</v>
      </c>
      <c r="AZ13" s="310">
        <f>ROUND('нетто 15'!AZ13*0.8,)</f>
        <v>14640</v>
      </c>
      <c r="BA13" s="310">
        <f>ROUND('нетто 15'!BA13*0.8,)</f>
        <v>14080</v>
      </c>
      <c r="BB13" s="310">
        <f>ROUND('нетто 15'!BB13*0.8,)</f>
        <v>14640</v>
      </c>
      <c r="BC13" s="310">
        <f>ROUND('нетто 15'!BC13*0.8,)</f>
        <v>14080</v>
      </c>
      <c r="BD13" s="310">
        <f>ROUND('нетто 15'!BD13*0.8,)</f>
        <v>14640</v>
      </c>
      <c r="BE13" s="310">
        <f>ROUND('нетто 15'!BE13*0.8,)</f>
        <v>14080</v>
      </c>
      <c r="BF13" s="310">
        <f>ROUND('нетто 15'!BF13*0.8,)</f>
        <v>14240</v>
      </c>
      <c r="BG13" s="310">
        <f>ROUND('нетто 15'!BG13*0.8,)</f>
        <v>14960</v>
      </c>
      <c r="BH13" s="310">
        <f>ROUND('нетто 15'!BH13*0.8,)</f>
        <v>14240</v>
      </c>
      <c r="BI13" s="310">
        <f>ROUND('нетто 15'!BI13*0.8,)</f>
        <v>15680</v>
      </c>
      <c r="BJ13" s="310">
        <f>ROUND('нетто 15'!BJ13*0.8,)</f>
        <v>16400</v>
      </c>
      <c r="BK13" s="310">
        <f>ROUND('нетто 15'!BK13*0.8,)</f>
        <v>16400</v>
      </c>
      <c r="BL13" s="310">
        <f>ROUND('нетто 15'!BL13*0.8,)</f>
        <v>16400</v>
      </c>
    </row>
    <row r="14" spans="1:64" s="96" customFormat="1" ht="10.35" customHeight="1" x14ac:dyDescent="0.2">
      <c r="A14" s="99">
        <v>2</v>
      </c>
      <c r="B14" s="310">
        <f>ROUND('нетто 15'!B14*0.8,)</f>
        <v>21280</v>
      </c>
      <c r="C14" s="310">
        <f>ROUND('нетто 15'!C14*0.8,)</f>
        <v>21280</v>
      </c>
      <c r="D14" s="310">
        <f>ROUND('нетто 15'!D14*0.8,)</f>
        <v>19760</v>
      </c>
      <c r="E14" s="310">
        <f>ROUND('нетто 15'!E14*0.8,)</f>
        <v>24720</v>
      </c>
      <c r="F14" s="310">
        <f>ROUND('нетто 15'!F14*0.8,)</f>
        <v>26080</v>
      </c>
      <c r="G14" s="310">
        <f>ROUND('нетто 15'!G14*0.8,)</f>
        <v>24720</v>
      </c>
      <c r="H14" s="310">
        <f>ROUND('нетто 15'!H14*0.8,)</f>
        <v>19760</v>
      </c>
      <c r="I14" s="310">
        <f>ROUND('нетто 15'!I14*0.8,)</f>
        <v>24160</v>
      </c>
      <c r="J14" s="310">
        <f>ROUND('нетто 15'!J14*0.8,)</f>
        <v>24720</v>
      </c>
      <c r="K14" s="310">
        <f>ROUND('нетто 15'!K14*0.8,)</f>
        <v>24160</v>
      </c>
      <c r="L14" s="310">
        <f>ROUND('нетто 15'!L14*0.8,)</f>
        <v>24160</v>
      </c>
      <c r="M14" s="310">
        <f>ROUND('нетто 15'!M14*0.8,)</f>
        <v>23200</v>
      </c>
      <c r="N14" s="310">
        <f>ROUND('нетто 15'!N14*0.8,)</f>
        <v>23200</v>
      </c>
      <c r="O14" s="310">
        <f>ROUND('нетто 15'!O14*0.8,)</f>
        <v>23200</v>
      </c>
      <c r="P14" s="310">
        <f>ROUND('нетто 15'!P14*0.8,)</f>
        <v>23200</v>
      </c>
      <c r="Q14" s="310">
        <f>ROUND('нетто 15'!Q14*0.8,)</f>
        <v>24160</v>
      </c>
      <c r="R14" s="310">
        <f>ROUND('нетто 15'!R14*0.8,)</f>
        <v>26080</v>
      </c>
      <c r="S14" s="310">
        <f>ROUND('нетто 15'!S14*0.8,)</f>
        <v>24720</v>
      </c>
      <c r="T14" s="310">
        <f>ROUND('нетто 15'!T14*0.8,)</f>
        <v>24160</v>
      </c>
      <c r="U14" s="310">
        <f>ROUND('нетто 15'!U14*0.8,)</f>
        <v>22240</v>
      </c>
      <c r="V14" s="310">
        <f>ROUND('нетто 15'!V14*0.8,)</f>
        <v>21280</v>
      </c>
      <c r="W14" s="310">
        <f>ROUND('нетто 15'!W14*0.8,)</f>
        <v>22240</v>
      </c>
      <c r="X14" s="310">
        <f>ROUND('нетто 15'!X14*0.8,)</f>
        <v>24160</v>
      </c>
      <c r="Y14" s="310">
        <f>ROUND('нетто 15'!Y14*0.8,)</f>
        <v>23200</v>
      </c>
      <c r="Z14" s="310">
        <f>ROUND('нетто 15'!Z14*0.8,)</f>
        <v>23200</v>
      </c>
      <c r="AA14" s="310">
        <f>ROUND('нетто 15'!AA14*0.8,)</f>
        <v>24160</v>
      </c>
      <c r="AB14" s="310">
        <f>ROUND('нетто 15'!AB14*0.8,)</f>
        <v>24160</v>
      </c>
      <c r="AC14" s="310">
        <f>ROUND('нетто 15'!AC14*0.8,)</f>
        <v>24160</v>
      </c>
      <c r="AD14" s="310">
        <f>ROUND('нетто 15'!AD14*0.8,)</f>
        <v>24160</v>
      </c>
      <c r="AE14" s="310">
        <f>ROUND('нетто 15'!AE14*0.8,)</f>
        <v>23200</v>
      </c>
      <c r="AF14" s="310">
        <f>ROUND('нетто 15'!AF14*0.8,)</f>
        <v>23200</v>
      </c>
      <c r="AG14" s="310">
        <f>ROUND('нетто 15'!AG14*0.8,)</f>
        <v>21280</v>
      </c>
      <c r="AH14" s="310">
        <f>ROUND('нетто 15'!AH14*0.8,)</f>
        <v>20320</v>
      </c>
      <c r="AI14" s="310">
        <f>ROUND('нетто 15'!AI14*0.8,)</f>
        <v>20320</v>
      </c>
      <c r="AJ14" s="310">
        <f>ROUND('нетто 15'!AJ14*0.8,)</f>
        <v>21280</v>
      </c>
      <c r="AK14" s="310">
        <f>ROUND('нетто 15'!AK14*0.8,)</f>
        <v>20320</v>
      </c>
      <c r="AL14" s="310">
        <f>ROUND('нетто 15'!AL14*0.8,)</f>
        <v>22240</v>
      </c>
      <c r="AM14" s="310">
        <f>ROUND('нетто 15'!AM14*0.8,)</f>
        <v>20320</v>
      </c>
      <c r="AN14" s="310">
        <f>ROUND('нетто 15'!AN14*0.8,)</f>
        <v>18240</v>
      </c>
      <c r="AO14" s="310">
        <f>ROUND('нетто 15'!AO14*0.8,)</f>
        <v>16720</v>
      </c>
      <c r="AP14" s="310">
        <f>ROUND('нетто 15'!AP14*0.8,)</f>
        <v>17280</v>
      </c>
      <c r="AQ14" s="310">
        <f>ROUND('нетто 15'!AQ14*0.8,)</f>
        <v>16720</v>
      </c>
      <c r="AR14" s="310">
        <f>ROUND('нетто 15'!AR14*0.8,)</f>
        <v>17280</v>
      </c>
      <c r="AS14" s="310">
        <f>ROUND('нетто 15'!AS14*0.8,)</f>
        <v>16720</v>
      </c>
      <c r="AT14" s="310">
        <f>ROUND('нетто 15'!AT14*0.8,)</f>
        <v>17280</v>
      </c>
      <c r="AU14" s="310">
        <f>ROUND('нетто 15'!AU14*0.8,)</f>
        <v>17280</v>
      </c>
      <c r="AV14" s="310">
        <f>ROUND('нетто 15'!AV14*0.8,)</f>
        <v>16720</v>
      </c>
      <c r="AW14" s="310">
        <f>ROUND('нетто 15'!AW14*0.8,)</f>
        <v>15600</v>
      </c>
      <c r="AX14" s="310">
        <f>ROUND('нетто 15'!AX14*0.8,)</f>
        <v>16160</v>
      </c>
      <c r="AY14" s="310">
        <f>ROUND('нетто 15'!AY14*0.8,)</f>
        <v>15600</v>
      </c>
      <c r="AZ14" s="310">
        <f>ROUND('нетто 15'!AZ14*0.8,)</f>
        <v>16160</v>
      </c>
      <c r="BA14" s="310">
        <f>ROUND('нетто 15'!BA14*0.8,)</f>
        <v>15600</v>
      </c>
      <c r="BB14" s="310">
        <f>ROUND('нетто 15'!BB14*0.8,)</f>
        <v>16160</v>
      </c>
      <c r="BC14" s="310">
        <f>ROUND('нетто 15'!BC14*0.8,)</f>
        <v>15600</v>
      </c>
      <c r="BD14" s="310">
        <f>ROUND('нетто 15'!BD14*0.8,)</f>
        <v>16160</v>
      </c>
      <c r="BE14" s="310">
        <f>ROUND('нетто 15'!BE14*0.8,)</f>
        <v>15600</v>
      </c>
      <c r="BF14" s="310">
        <f>ROUND('нетто 15'!BF14*0.8,)</f>
        <v>15760</v>
      </c>
      <c r="BG14" s="310">
        <f>ROUND('нетто 15'!BG14*0.8,)</f>
        <v>16480</v>
      </c>
      <c r="BH14" s="310">
        <f>ROUND('нетто 15'!BH14*0.8,)</f>
        <v>15760</v>
      </c>
      <c r="BI14" s="310">
        <f>ROUND('нетто 15'!BI14*0.8,)</f>
        <v>17200</v>
      </c>
      <c r="BJ14" s="310">
        <f>ROUND('нетто 15'!BJ14*0.8,)</f>
        <v>17920</v>
      </c>
      <c r="BK14" s="310">
        <f>ROUND('нетто 15'!BK14*0.8,)</f>
        <v>17920</v>
      </c>
      <c r="BL14" s="310">
        <f>ROUND('нетто 15'!BL14*0.8,)</f>
        <v>17920</v>
      </c>
    </row>
    <row r="15" spans="1:64" s="96" customFormat="1" ht="10.35" customHeight="1" x14ac:dyDescent="0.2">
      <c r="A15" s="97" t="s">
        <v>137</v>
      </c>
      <c r="B15" s="310"/>
      <c r="C15" s="310"/>
      <c r="D15" s="310"/>
      <c r="E15" s="310"/>
      <c r="F15" s="310"/>
      <c r="G15" s="310"/>
      <c r="H15" s="310"/>
      <c r="I15" s="310"/>
      <c r="J15" s="310"/>
      <c r="K15" s="310"/>
      <c r="L15" s="310"/>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0"/>
      <c r="AK15" s="310"/>
      <c r="AL15" s="310"/>
      <c r="AM15" s="310"/>
      <c r="AN15" s="310"/>
      <c r="AO15" s="310"/>
      <c r="AP15" s="310"/>
      <c r="AQ15" s="310"/>
      <c r="AR15" s="310"/>
      <c r="AS15" s="310"/>
      <c r="AT15" s="310"/>
      <c r="AU15" s="310"/>
      <c r="AV15" s="310"/>
      <c r="AW15" s="310"/>
      <c r="AX15" s="310"/>
      <c r="AY15" s="310"/>
      <c r="AZ15" s="310"/>
      <c r="BA15" s="310"/>
      <c r="BB15" s="310"/>
      <c r="BC15" s="310"/>
      <c r="BD15" s="310"/>
      <c r="BE15" s="310"/>
      <c r="BF15" s="310"/>
      <c r="BG15" s="310"/>
      <c r="BH15" s="310"/>
      <c r="BI15" s="310"/>
      <c r="BJ15" s="310"/>
      <c r="BK15" s="310"/>
      <c r="BL15" s="310"/>
    </row>
    <row r="16" spans="1:64" s="96" customFormat="1" ht="10.35" customHeight="1" x14ac:dyDescent="0.2">
      <c r="A16" s="99">
        <v>1</v>
      </c>
      <c r="B16" s="310">
        <f>ROUND('нетто 15'!B16*0.8,)</f>
        <v>23760</v>
      </c>
      <c r="C16" s="310">
        <f>ROUND('нетто 15'!C16*0.8,)</f>
        <v>23760</v>
      </c>
      <c r="D16" s="310">
        <f>ROUND('нетто 15'!D16*0.8,)</f>
        <v>22240</v>
      </c>
      <c r="E16" s="310">
        <f>ROUND('нетто 15'!E16*0.8,)</f>
        <v>27200</v>
      </c>
      <c r="F16" s="310">
        <f>ROUND('нетто 15'!F16*0.8,)</f>
        <v>28560</v>
      </c>
      <c r="G16" s="310">
        <f>ROUND('нетто 15'!G16*0.8,)</f>
        <v>27200</v>
      </c>
      <c r="H16" s="310">
        <f>ROUND('нетто 15'!H16*0.8,)</f>
        <v>22240</v>
      </c>
      <c r="I16" s="310">
        <f>ROUND('нетто 15'!I16*0.8,)</f>
        <v>26640</v>
      </c>
      <c r="J16" s="310">
        <f>ROUND('нетто 15'!J16*0.8,)</f>
        <v>27200</v>
      </c>
      <c r="K16" s="310">
        <f>ROUND('нетто 15'!K16*0.8,)</f>
        <v>26640</v>
      </c>
      <c r="L16" s="310">
        <f>ROUND('нетто 15'!L16*0.8,)</f>
        <v>26640</v>
      </c>
      <c r="M16" s="310">
        <f>ROUND('нетто 15'!M16*0.8,)</f>
        <v>25680</v>
      </c>
      <c r="N16" s="310">
        <f>ROUND('нетто 15'!N16*0.8,)</f>
        <v>25680</v>
      </c>
      <c r="O16" s="310">
        <f>ROUND('нетто 15'!O16*0.8,)</f>
        <v>25680</v>
      </c>
      <c r="P16" s="310">
        <f>ROUND('нетто 15'!P16*0.8,)</f>
        <v>25680</v>
      </c>
      <c r="Q16" s="310">
        <f>ROUND('нетто 15'!Q16*0.8,)</f>
        <v>26640</v>
      </c>
      <c r="R16" s="310">
        <f>ROUND('нетто 15'!R16*0.8,)</f>
        <v>28560</v>
      </c>
      <c r="S16" s="310">
        <f>ROUND('нетто 15'!S16*0.8,)</f>
        <v>27200</v>
      </c>
      <c r="T16" s="310">
        <f>ROUND('нетто 15'!T16*0.8,)</f>
        <v>26640</v>
      </c>
      <c r="U16" s="310">
        <f>ROUND('нетто 15'!U16*0.8,)</f>
        <v>24720</v>
      </c>
      <c r="V16" s="310">
        <f>ROUND('нетто 15'!V16*0.8,)</f>
        <v>23760</v>
      </c>
      <c r="W16" s="310">
        <f>ROUND('нетто 15'!W16*0.8,)</f>
        <v>24720</v>
      </c>
      <c r="X16" s="310">
        <f>ROUND('нетто 15'!X16*0.8,)</f>
        <v>26640</v>
      </c>
      <c r="Y16" s="310">
        <f>ROUND('нетто 15'!Y16*0.8,)</f>
        <v>25680</v>
      </c>
      <c r="Z16" s="310">
        <f>ROUND('нетто 15'!Z16*0.8,)</f>
        <v>25680</v>
      </c>
      <c r="AA16" s="310">
        <f>ROUND('нетто 15'!AA16*0.8,)</f>
        <v>26640</v>
      </c>
      <c r="AB16" s="310">
        <f>ROUND('нетто 15'!AB16*0.8,)</f>
        <v>26640</v>
      </c>
      <c r="AC16" s="310">
        <f>ROUND('нетто 15'!AC16*0.8,)</f>
        <v>26640</v>
      </c>
      <c r="AD16" s="310">
        <f>ROUND('нетто 15'!AD16*0.8,)</f>
        <v>26640</v>
      </c>
      <c r="AE16" s="310">
        <f>ROUND('нетто 15'!AE16*0.8,)</f>
        <v>25680</v>
      </c>
      <c r="AF16" s="310">
        <f>ROUND('нетто 15'!AF16*0.8,)</f>
        <v>25680</v>
      </c>
      <c r="AG16" s="310">
        <f>ROUND('нетто 15'!AG16*0.8,)</f>
        <v>23760</v>
      </c>
      <c r="AH16" s="310">
        <f>ROUND('нетто 15'!AH16*0.8,)</f>
        <v>22800</v>
      </c>
      <c r="AI16" s="310">
        <f>ROUND('нетто 15'!AI16*0.8,)</f>
        <v>22800</v>
      </c>
      <c r="AJ16" s="310">
        <f>ROUND('нетто 15'!AJ16*0.8,)</f>
        <v>23760</v>
      </c>
      <c r="AK16" s="310">
        <f>ROUND('нетто 15'!AK16*0.8,)</f>
        <v>22800</v>
      </c>
      <c r="AL16" s="310">
        <f>ROUND('нетто 15'!AL16*0.8,)</f>
        <v>24720</v>
      </c>
      <c r="AM16" s="310">
        <f>ROUND('нетто 15'!AM16*0.8,)</f>
        <v>22800</v>
      </c>
      <c r="AN16" s="310">
        <f>ROUND('нетто 15'!AN16*0.8,)</f>
        <v>20720</v>
      </c>
      <c r="AO16" s="310">
        <f>ROUND('нетто 15'!AO16*0.8,)</f>
        <v>19200</v>
      </c>
      <c r="AP16" s="310">
        <f>ROUND('нетто 15'!AP16*0.8,)</f>
        <v>19760</v>
      </c>
      <c r="AQ16" s="310">
        <f>ROUND('нетто 15'!AQ16*0.8,)</f>
        <v>19200</v>
      </c>
      <c r="AR16" s="310">
        <f>ROUND('нетто 15'!AR16*0.8,)</f>
        <v>19760</v>
      </c>
      <c r="AS16" s="310">
        <f>ROUND('нетто 15'!AS16*0.8,)</f>
        <v>19200</v>
      </c>
      <c r="AT16" s="310">
        <f>ROUND('нетто 15'!AT16*0.8,)</f>
        <v>19760</v>
      </c>
      <c r="AU16" s="310">
        <f>ROUND('нетто 15'!AU16*0.8,)</f>
        <v>19760</v>
      </c>
      <c r="AV16" s="310">
        <f>ROUND('нетто 15'!AV16*0.8,)</f>
        <v>19200</v>
      </c>
      <c r="AW16" s="310">
        <f>ROUND('нетто 15'!AW16*0.8,)</f>
        <v>18080</v>
      </c>
      <c r="AX16" s="310">
        <f>ROUND('нетто 15'!AX16*0.8,)</f>
        <v>18640</v>
      </c>
      <c r="AY16" s="310">
        <f>ROUND('нетто 15'!AY16*0.8,)</f>
        <v>18080</v>
      </c>
      <c r="AZ16" s="310">
        <f>ROUND('нетто 15'!AZ16*0.8,)</f>
        <v>18640</v>
      </c>
      <c r="BA16" s="310">
        <f>ROUND('нетто 15'!BA16*0.8,)</f>
        <v>18080</v>
      </c>
      <c r="BB16" s="310">
        <f>ROUND('нетто 15'!BB16*0.8,)</f>
        <v>18640</v>
      </c>
      <c r="BC16" s="310">
        <f>ROUND('нетто 15'!BC16*0.8,)</f>
        <v>18080</v>
      </c>
      <c r="BD16" s="310">
        <f>ROUND('нетто 15'!BD16*0.8,)</f>
        <v>18640</v>
      </c>
      <c r="BE16" s="310">
        <f>ROUND('нетто 15'!BE16*0.8,)</f>
        <v>18080</v>
      </c>
      <c r="BF16" s="310">
        <f>ROUND('нетто 15'!BF16*0.8,)</f>
        <v>18240</v>
      </c>
      <c r="BG16" s="310">
        <f>ROUND('нетто 15'!BG16*0.8,)</f>
        <v>18960</v>
      </c>
      <c r="BH16" s="310">
        <f>ROUND('нетто 15'!BH16*0.8,)</f>
        <v>18240</v>
      </c>
      <c r="BI16" s="310">
        <f>ROUND('нетто 15'!BI16*0.8,)</f>
        <v>19680</v>
      </c>
      <c r="BJ16" s="310">
        <f>ROUND('нетто 15'!BJ16*0.8,)</f>
        <v>20400</v>
      </c>
      <c r="BK16" s="310">
        <f>ROUND('нетто 15'!BK16*0.8,)</f>
        <v>20400</v>
      </c>
      <c r="BL16" s="310">
        <f>ROUND('нетто 15'!BL16*0.8,)</f>
        <v>20400</v>
      </c>
    </row>
    <row r="17" spans="1:64" s="96" customFormat="1" ht="10.35" customHeight="1" x14ac:dyDescent="0.2">
      <c r="A17" s="99">
        <v>2</v>
      </c>
      <c r="B17" s="310">
        <f>ROUND('нетто 15'!B17*0.8,)</f>
        <v>25280</v>
      </c>
      <c r="C17" s="310">
        <f>ROUND('нетто 15'!C17*0.8,)</f>
        <v>25280</v>
      </c>
      <c r="D17" s="310">
        <f>ROUND('нетто 15'!D17*0.8,)</f>
        <v>23760</v>
      </c>
      <c r="E17" s="310">
        <f>ROUND('нетто 15'!E17*0.8,)</f>
        <v>28720</v>
      </c>
      <c r="F17" s="310">
        <f>ROUND('нетто 15'!F17*0.8,)</f>
        <v>30080</v>
      </c>
      <c r="G17" s="310">
        <f>ROUND('нетто 15'!G17*0.8,)</f>
        <v>28720</v>
      </c>
      <c r="H17" s="310">
        <f>ROUND('нетто 15'!H17*0.8,)</f>
        <v>23760</v>
      </c>
      <c r="I17" s="310">
        <f>ROUND('нетто 15'!I17*0.8,)</f>
        <v>28160</v>
      </c>
      <c r="J17" s="310">
        <f>ROUND('нетто 15'!J17*0.8,)</f>
        <v>28720</v>
      </c>
      <c r="K17" s="310">
        <f>ROUND('нетто 15'!K17*0.8,)</f>
        <v>28160</v>
      </c>
      <c r="L17" s="310">
        <f>ROUND('нетто 15'!L17*0.8,)</f>
        <v>28160</v>
      </c>
      <c r="M17" s="310">
        <f>ROUND('нетто 15'!M17*0.8,)</f>
        <v>27200</v>
      </c>
      <c r="N17" s="310">
        <f>ROUND('нетто 15'!N17*0.8,)</f>
        <v>27200</v>
      </c>
      <c r="O17" s="310">
        <f>ROUND('нетто 15'!O17*0.8,)</f>
        <v>27200</v>
      </c>
      <c r="P17" s="310">
        <f>ROUND('нетто 15'!P17*0.8,)</f>
        <v>27200</v>
      </c>
      <c r="Q17" s="310">
        <f>ROUND('нетто 15'!Q17*0.8,)</f>
        <v>28160</v>
      </c>
      <c r="R17" s="310">
        <f>ROUND('нетто 15'!R17*0.8,)</f>
        <v>30080</v>
      </c>
      <c r="S17" s="310">
        <f>ROUND('нетто 15'!S17*0.8,)</f>
        <v>28720</v>
      </c>
      <c r="T17" s="310">
        <f>ROUND('нетто 15'!T17*0.8,)</f>
        <v>28160</v>
      </c>
      <c r="U17" s="310">
        <f>ROUND('нетто 15'!U17*0.8,)</f>
        <v>26240</v>
      </c>
      <c r="V17" s="310">
        <f>ROUND('нетто 15'!V17*0.8,)</f>
        <v>25280</v>
      </c>
      <c r="W17" s="310">
        <f>ROUND('нетто 15'!W17*0.8,)</f>
        <v>26240</v>
      </c>
      <c r="X17" s="310">
        <f>ROUND('нетто 15'!X17*0.8,)</f>
        <v>28160</v>
      </c>
      <c r="Y17" s="310">
        <f>ROUND('нетто 15'!Y17*0.8,)</f>
        <v>27200</v>
      </c>
      <c r="Z17" s="310">
        <f>ROUND('нетто 15'!Z17*0.8,)</f>
        <v>27200</v>
      </c>
      <c r="AA17" s="310">
        <f>ROUND('нетто 15'!AA17*0.8,)</f>
        <v>28160</v>
      </c>
      <c r="AB17" s="310">
        <f>ROUND('нетто 15'!AB17*0.8,)</f>
        <v>28160</v>
      </c>
      <c r="AC17" s="310">
        <f>ROUND('нетто 15'!AC17*0.8,)</f>
        <v>28160</v>
      </c>
      <c r="AD17" s="310">
        <f>ROUND('нетто 15'!AD17*0.8,)</f>
        <v>28160</v>
      </c>
      <c r="AE17" s="310">
        <f>ROUND('нетто 15'!AE17*0.8,)</f>
        <v>27200</v>
      </c>
      <c r="AF17" s="310">
        <f>ROUND('нетто 15'!AF17*0.8,)</f>
        <v>27200</v>
      </c>
      <c r="AG17" s="310">
        <f>ROUND('нетто 15'!AG17*0.8,)</f>
        <v>25280</v>
      </c>
      <c r="AH17" s="310">
        <f>ROUND('нетто 15'!AH17*0.8,)</f>
        <v>24320</v>
      </c>
      <c r="AI17" s="310">
        <f>ROUND('нетто 15'!AI17*0.8,)</f>
        <v>24320</v>
      </c>
      <c r="AJ17" s="310">
        <f>ROUND('нетто 15'!AJ17*0.8,)</f>
        <v>25280</v>
      </c>
      <c r="AK17" s="310">
        <f>ROUND('нетто 15'!AK17*0.8,)</f>
        <v>24320</v>
      </c>
      <c r="AL17" s="310">
        <f>ROUND('нетто 15'!AL17*0.8,)</f>
        <v>26240</v>
      </c>
      <c r="AM17" s="310">
        <f>ROUND('нетто 15'!AM17*0.8,)</f>
        <v>24320</v>
      </c>
      <c r="AN17" s="310">
        <f>ROUND('нетто 15'!AN17*0.8,)</f>
        <v>22240</v>
      </c>
      <c r="AO17" s="310">
        <f>ROUND('нетто 15'!AO17*0.8,)</f>
        <v>20720</v>
      </c>
      <c r="AP17" s="310">
        <f>ROUND('нетто 15'!AP17*0.8,)</f>
        <v>21280</v>
      </c>
      <c r="AQ17" s="310">
        <f>ROUND('нетто 15'!AQ17*0.8,)</f>
        <v>20720</v>
      </c>
      <c r="AR17" s="310">
        <f>ROUND('нетто 15'!AR17*0.8,)</f>
        <v>21280</v>
      </c>
      <c r="AS17" s="310">
        <f>ROUND('нетто 15'!AS17*0.8,)</f>
        <v>20720</v>
      </c>
      <c r="AT17" s="310">
        <f>ROUND('нетто 15'!AT17*0.8,)</f>
        <v>21280</v>
      </c>
      <c r="AU17" s="310">
        <f>ROUND('нетто 15'!AU17*0.8,)</f>
        <v>21280</v>
      </c>
      <c r="AV17" s="310">
        <f>ROUND('нетто 15'!AV17*0.8,)</f>
        <v>20720</v>
      </c>
      <c r="AW17" s="310">
        <f>ROUND('нетто 15'!AW17*0.8,)</f>
        <v>19600</v>
      </c>
      <c r="AX17" s="310">
        <f>ROUND('нетто 15'!AX17*0.8,)</f>
        <v>20160</v>
      </c>
      <c r="AY17" s="310">
        <f>ROUND('нетто 15'!AY17*0.8,)</f>
        <v>19600</v>
      </c>
      <c r="AZ17" s="310">
        <f>ROUND('нетто 15'!AZ17*0.8,)</f>
        <v>20160</v>
      </c>
      <c r="BA17" s="310">
        <f>ROUND('нетто 15'!BA17*0.8,)</f>
        <v>19600</v>
      </c>
      <c r="BB17" s="310">
        <f>ROUND('нетто 15'!BB17*0.8,)</f>
        <v>20160</v>
      </c>
      <c r="BC17" s="310">
        <f>ROUND('нетто 15'!BC17*0.8,)</f>
        <v>19600</v>
      </c>
      <c r="BD17" s="310">
        <f>ROUND('нетто 15'!BD17*0.8,)</f>
        <v>20160</v>
      </c>
      <c r="BE17" s="310">
        <f>ROUND('нетто 15'!BE17*0.8,)</f>
        <v>19600</v>
      </c>
      <c r="BF17" s="310">
        <f>ROUND('нетто 15'!BF17*0.8,)</f>
        <v>19760</v>
      </c>
      <c r="BG17" s="310">
        <f>ROUND('нетто 15'!BG17*0.8,)</f>
        <v>20480</v>
      </c>
      <c r="BH17" s="310">
        <f>ROUND('нетто 15'!BH17*0.8,)</f>
        <v>19760</v>
      </c>
      <c r="BI17" s="310">
        <f>ROUND('нетто 15'!BI17*0.8,)</f>
        <v>21200</v>
      </c>
      <c r="BJ17" s="310">
        <f>ROUND('нетто 15'!BJ17*0.8,)</f>
        <v>21920</v>
      </c>
      <c r="BK17" s="310">
        <f>ROUND('нетто 15'!BK17*0.8,)</f>
        <v>21920</v>
      </c>
      <c r="BL17" s="310">
        <f>ROUND('нетто 15'!BL17*0.8,)</f>
        <v>21920</v>
      </c>
    </row>
    <row r="18" spans="1:64" s="96" customFormat="1" ht="10.35" customHeight="1" x14ac:dyDescent="0.2">
      <c r="A18" s="97" t="s">
        <v>139</v>
      </c>
      <c r="B18" s="310"/>
      <c r="C18" s="310"/>
      <c r="D18" s="310"/>
      <c r="E18" s="310"/>
      <c r="F18" s="310"/>
      <c r="G18" s="310"/>
      <c r="H18" s="310"/>
      <c r="I18" s="310"/>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0"/>
      <c r="AL18" s="310"/>
      <c r="AM18" s="310"/>
      <c r="AN18" s="310"/>
      <c r="AO18" s="310"/>
      <c r="AP18" s="310"/>
      <c r="AQ18" s="310"/>
      <c r="AR18" s="310"/>
      <c r="AS18" s="310"/>
      <c r="AT18" s="310"/>
      <c r="AU18" s="310"/>
      <c r="AV18" s="310"/>
      <c r="AW18" s="310"/>
      <c r="AX18" s="310"/>
      <c r="AY18" s="310"/>
      <c r="AZ18" s="310"/>
      <c r="BA18" s="310"/>
      <c r="BB18" s="310"/>
      <c r="BC18" s="310"/>
      <c r="BD18" s="310"/>
      <c r="BE18" s="310"/>
      <c r="BF18" s="310"/>
      <c r="BG18" s="310"/>
      <c r="BH18" s="310"/>
      <c r="BI18" s="310"/>
      <c r="BJ18" s="310"/>
      <c r="BK18" s="310"/>
      <c r="BL18" s="310"/>
    </row>
    <row r="19" spans="1:64" s="96" customFormat="1" ht="10.35" customHeight="1" x14ac:dyDescent="0.2">
      <c r="A19" s="98" t="s">
        <v>78</v>
      </c>
      <c r="B19" s="310">
        <f>ROUND('нетто 15'!B19*0.8,)</f>
        <v>48480</v>
      </c>
      <c r="C19" s="310">
        <f>ROUND('нетто 15'!C19*0.8,)</f>
        <v>48480</v>
      </c>
      <c r="D19" s="310">
        <f>ROUND('нетто 15'!D19*0.8,)</f>
        <v>46960</v>
      </c>
      <c r="E19" s="310">
        <f>ROUND('нетто 15'!E19*0.8,)</f>
        <v>51920</v>
      </c>
      <c r="F19" s="310">
        <f>ROUND('нетто 15'!F19*0.8,)</f>
        <v>53280</v>
      </c>
      <c r="G19" s="310">
        <f>ROUND('нетто 15'!G19*0.8,)</f>
        <v>51920</v>
      </c>
      <c r="H19" s="310">
        <f>ROUND('нетто 15'!H19*0.8,)</f>
        <v>46960</v>
      </c>
      <c r="I19" s="310">
        <f>ROUND('нетто 15'!I19*0.8,)</f>
        <v>51360</v>
      </c>
      <c r="J19" s="310">
        <f>ROUND('нетто 15'!J19*0.8,)</f>
        <v>51920</v>
      </c>
      <c r="K19" s="310">
        <f>ROUND('нетто 15'!K19*0.8,)</f>
        <v>51360</v>
      </c>
      <c r="L19" s="310">
        <f>ROUND('нетто 15'!L19*0.8,)</f>
        <v>51360</v>
      </c>
      <c r="M19" s="310">
        <f>ROUND('нетто 15'!M19*0.8,)</f>
        <v>50400</v>
      </c>
      <c r="N19" s="310">
        <f>ROUND('нетто 15'!N19*0.8,)</f>
        <v>50400</v>
      </c>
      <c r="O19" s="310">
        <f>ROUND('нетто 15'!O19*0.8,)</f>
        <v>50400</v>
      </c>
      <c r="P19" s="310">
        <f>ROUND('нетто 15'!P19*0.8,)</f>
        <v>50400</v>
      </c>
      <c r="Q19" s="310">
        <f>ROUND('нетто 15'!Q19*0.8,)</f>
        <v>51360</v>
      </c>
      <c r="R19" s="310">
        <f>ROUND('нетто 15'!R19*0.8,)</f>
        <v>53280</v>
      </c>
      <c r="S19" s="310">
        <f>ROUND('нетто 15'!S19*0.8,)</f>
        <v>51920</v>
      </c>
      <c r="T19" s="310">
        <f>ROUND('нетто 15'!T19*0.8,)</f>
        <v>51360</v>
      </c>
      <c r="U19" s="310">
        <f>ROUND('нетто 15'!U19*0.8,)</f>
        <v>49440</v>
      </c>
      <c r="V19" s="310">
        <f>ROUND('нетто 15'!V19*0.8,)</f>
        <v>48480</v>
      </c>
      <c r="W19" s="310">
        <f>ROUND('нетто 15'!W19*0.8,)</f>
        <v>49440</v>
      </c>
      <c r="X19" s="310">
        <f>ROUND('нетто 15'!X19*0.8,)</f>
        <v>51360</v>
      </c>
      <c r="Y19" s="310">
        <f>ROUND('нетто 15'!Y19*0.8,)</f>
        <v>50400</v>
      </c>
      <c r="Z19" s="310">
        <f>ROUND('нетто 15'!Z19*0.8,)</f>
        <v>50400</v>
      </c>
      <c r="AA19" s="310">
        <f>ROUND('нетто 15'!AA19*0.8,)</f>
        <v>51360</v>
      </c>
      <c r="AB19" s="310">
        <f>ROUND('нетто 15'!AB19*0.8,)</f>
        <v>51360</v>
      </c>
      <c r="AC19" s="310">
        <f>ROUND('нетто 15'!AC19*0.8,)</f>
        <v>51360</v>
      </c>
      <c r="AD19" s="310">
        <f>ROUND('нетто 15'!AD19*0.8,)</f>
        <v>51360</v>
      </c>
      <c r="AE19" s="310">
        <f>ROUND('нетто 15'!AE19*0.8,)</f>
        <v>50400</v>
      </c>
      <c r="AF19" s="310">
        <f>ROUND('нетто 15'!AF19*0.8,)</f>
        <v>50400</v>
      </c>
      <c r="AG19" s="310">
        <f>ROUND('нетто 15'!AG19*0.8,)</f>
        <v>48480</v>
      </c>
      <c r="AH19" s="310">
        <f>ROUND('нетто 15'!AH19*0.8,)</f>
        <v>47520</v>
      </c>
      <c r="AI19" s="310">
        <f>ROUND('нетто 15'!AI19*0.8,)</f>
        <v>47520</v>
      </c>
      <c r="AJ19" s="310">
        <f>ROUND('нетто 15'!AJ19*0.8,)</f>
        <v>48480</v>
      </c>
      <c r="AK19" s="310">
        <f>ROUND('нетто 15'!AK19*0.8,)</f>
        <v>47520</v>
      </c>
      <c r="AL19" s="310">
        <f>ROUND('нетто 15'!AL19*0.8,)</f>
        <v>49440</v>
      </c>
      <c r="AM19" s="310">
        <f>ROUND('нетто 15'!AM19*0.8,)</f>
        <v>47520</v>
      </c>
      <c r="AN19" s="310">
        <f>ROUND('нетто 15'!AN19*0.8,)</f>
        <v>39040</v>
      </c>
      <c r="AO19" s="310">
        <f>ROUND('нетто 15'!AO19*0.8,)</f>
        <v>37520</v>
      </c>
      <c r="AP19" s="310">
        <f>ROUND('нетто 15'!AP19*0.8,)</f>
        <v>38080</v>
      </c>
      <c r="AQ19" s="310">
        <f>ROUND('нетто 15'!AQ19*0.8,)</f>
        <v>37520</v>
      </c>
      <c r="AR19" s="310">
        <f>ROUND('нетто 15'!AR19*0.8,)</f>
        <v>38080</v>
      </c>
      <c r="AS19" s="310">
        <f>ROUND('нетто 15'!AS19*0.8,)</f>
        <v>37520</v>
      </c>
      <c r="AT19" s="310">
        <f>ROUND('нетто 15'!AT19*0.8,)</f>
        <v>38080</v>
      </c>
      <c r="AU19" s="310">
        <f>ROUND('нетто 15'!AU19*0.8,)</f>
        <v>38080</v>
      </c>
      <c r="AV19" s="310">
        <f>ROUND('нетто 15'!AV19*0.8,)</f>
        <v>37520</v>
      </c>
      <c r="AW19" s="310">
        <f>ROUND('нетто 15'!AW19*0.8,)</f>
        <v>36400</v>
      </c>
      <c r="AX19" s="310">
        <f>ROUND('нетто 15'!AX19*0.8,)</f>
        <v>36960</v>
      </c>
      <c r="AY19" s="310">
        <f>ROUND('нетто 15'!AY19*0.8,)</f>
        <v>36400</v>
      </c>
      <c r="AZ19" s="310">
        <f>ROUND('нетто 15'!AZ19*0.8,)</f>
        <v>36960</v>
      </c>
      <c r="BA19" s="310">
        <f>ROUND('нетто 15'!BA19*0.8,)</f>
        <v>36400</v>
      </c>
      <c r="BB19" s="310">
        <f>ROUND('нетто 15'!BB19*0.8,)</f>
        <v>36960</v>
      </c>
      <c r="BC19" s="310">
        <f>ROUND('нетто 15'!BC19*0.8,)</f>
        <v>36400</v>
      </c>
      <c r="BD19" s="310">
        <f>ROUND('нетто 15'!BD19*0.8,)</f>
        <v>36960</v>
      </c>
      <c r="BE19" s="310">
        <f>ROUND('нетто 15'!BE19*0.8,)</f>
        <v>36400</v>
      </c>
      <c r="BF19" s="310">
        <f>ROUND('нетто 15'!BF19*0.8,)</f>
        <v>44560</v>
      </c>
      <c r="BG19" s="310">
        <f>ROUND('нетто 15'!BG19*0.8,)</f>
        <v>45280</v>
      </c>
      <c r="BH19" s="310">
        <f>ROUND('нетто 15'!BH19*0.8,)</f>
        <v>44560</v>
      </c>
      <c r="BI19" s="310">
        <f>ROUND('нетто 15'!BI19*0.8,)</f>
        <v>46000</v>
      </c>
      <c r="BJ19" s="310">
        <f>ROUND('нетто 15'!BJ19*0.8,)</f>
        <v>46720</v>
      </c>
      <c r="BK19" s="310">
        <f>ROUND('нетто 15'!BK19*0.8,)</f>
        <v>46720</v>
      </c>
      <c r="BL19" s="310">
        <f>ROUND('нетто 15'!BL19*0.8,)</f>
        <v>46720</v>
      </c>
    </row>
    <row r="20" spans="1:64" s="96" customFormat="1" ht="10.35" customHeight="1" x14ac:dyDescent="0.2">
      <c r="A20" s="97" t="s">
        <v>138</v>
      </c>
      <c r="B20" s="310"/>
      <c r="C20" s="310"/>
      <c r="D20" s="310"/>
      <c r="E20" s="310"/>
      <c r="F20" s="310"/>
      <c r="G20" s="310"/>
      <c r="H20" s="310"/>
      <c r="I20" s="310"/>
      <c r="J20" s="310"/>
      <c r="K20" s="310"/>
      <c r="L20" s="310"/>
      <c r="M20" s="310"/>
      <c r="N20" s="310"/>
      <c r="O20" s="310"/>
      <c r="P20" s="310"/>
      <c r="Q20" s="310"/>
      <c r="R20" s="310"/>
      <c r="S20" s="310"/>
      <c r="T20" s="310"/>
      <c r="U20" s="310"/>
      <c r="V20" s="310"/>
      <c r="W20" s="310"/>
      <c r="X20" s="310"/>
      <c r="Y20" s="310"/>
      <c r="Z20" s="310"/>
      <c r="AA20" s="310"/>
      <c r="AB20" s="310"/>
      <c r="AC20" s="310"/>
      <c r="AD20" s="310"/>
      <c r="AE20" s="310"/>
      <c r="AF20" s="310"/>
      <c r="AG20" s="310"/>
      <c r="AH20" s="310"/>
      <c r="AI20" s="310"/>
      <c r="AJ20" s="310"/>
      <c r="AK20" s="310"/>
      <c r="AL20" s="310"/>
      <c r="AM20" s="310"/>
      <c r="AN20" s="310"/>
      <c r="AO20" s="310"/>
      <c r="AP20" s="310"/>
      <c r="AQ20" s="310"/>
      <c r="AR20" s="310"/>
      <c r="AS20" s="310"/>
      <c r="AT20" s="310"/>
      <c r="AU20" s="310"/>
      <c r="AV20" s="310"/>
      <c r="AW20" s="310"/>
      <c r="AX20" s="310"/>
      <c r="AY20" s="310"/>
      <c r="AZ20" s="310"/>
      <c r="BA20" s="310"/>
      <c r="BB20" s="310"/>
      <c r="BC20" s="310"/>
      <c r="BD20" s="310"/>
      <c r="BE20" s="310"/>
      <c r="BF20" s="310"/>
      <c r="BG20" s="310"/>
      <c r="BH20" s="310"/>
      <c r="BI20" s="310"/>
      <c r="BJ20" s="310"/>
      <c r="BK20" s="310"/>
      <c r="BL20" s="310"/>
    </row>
    <row r="21" spans="1:64" s="96" customFormat="1" ht="9.6" customHeight="1" x14ac:dyDescent="0.2">
      <c r="A21" s="98" t="s">
        <v>67</v>
      </c>
      <c r="B21" s="310">
        <f>ROUND('нетто 15'!B21*0.8,)</f>
        <v>64480</v>
      </c>
      <c r="C21" s="310">
        <f>ROUND('нетто 15'!C21*0.8,)</f>
        <v>64480</v>
      </c>
      <c r="D21" s="310">
        <f>ROUND('нетто 15'!D21*0.8,)</f>
        <v>62960</v>
      </c>
      <c r="E21" s="310">
        <f>ROUND('нетто 15'!E21*0.8,)</f>
        <v>67920</v>
      </c>
      <c r="F21" s="310">
        <f>ROUND('нетто 15'!F21*0.8,)</f>
        <v>69280</v>
      </c>
      <c r="G21" s="310">
        <f>ROUND('нетто 15'!G21*0.8,)</f>
        <v>67920</v>
      </c>
      <c r="H21" s="310">
        <f>ROUND('нетто 15'!H21*0.8,)</f>
        <v>62960</v>
      </c>
      <c r="I21" s="310">
        <f>ROUND('нетто 15'!I21*0.8,)</f>
        <v>67360</v>
      </c>
      <c r="J21" s="310">
        <f>ROUND('нетто 15'!J21*0.8,)</f>
        <v>67920</v>
      </c>
      <c r="K21" s="310">
        <f>ROUND('нетто 15'!K21*0.8,)</f>
        <v>67360</v>
      </c>
      <c r="L21" s="310">
        <f>ROUND('нетто 15'!L21*0.8,)</f>
        <v>67360</v>
      </c>
      <c r="M21" s="310">
        <f>ROUND('нетто 15'!M21*0.8,)</f>
        <v>66400</v>
      </c>
      <c r="N21" s="310">
        <f>ROUND('нетто 15'!N21*0.8,)</f>
        <v>66400</v>
      </c>
      <c r="O21" s="310">
        <f>ROUND('нетто 15'!O21*0.8,)</f>
        <v>66400</v>
      </c>
      <c r="P21" s="310">
        <f>ROUND('нетто 15'!P21*0.8,)</f>
        <v>66400</v>
      </c>
      <c r="Q21" s="310">
        <f>ROUND('нетто 15'!Q21*0.8,)</f>
        <v>67360</v>
      </c>
      <c r="R21" s="310">
        <f>ROUND('нетто 15'!R21*0.8,)</f>
        <v>69280</v>
      </c>
      <c r="S21" s="310">
        <f>ROUND('нетто 15'!S21*0.8,)</f>
        <v>67920</v>
      </c>
      <c r="T21" s="310">
        <f>ROUND('нетто 15'!T21*0.8,)</f>
        <v>67360</v>
      </c>
      <c r="U21" s="310">
        <f>ROUND('нетто 15'!U21*0.8,)</f>
        <v>65440</v>
      </c>
      <c r="V21" s="310">
        <f>ROUND('нетто 15'!V21*0.8,)</f>
        <v>64480</v>
      </c>
      <c r="W21" s="310">
        <f>ROUND('нетто 15'!W21*0.8,)</f>
        <v>65440</v>
      </c>
      <c r="X21" s="310">
        <f>ROUND('нетто 15'!X21*0.8,)</f>
        <v>67360</v>
      </c>
      <c r="Y21" s="310">
        <f>ROUND('нетто 15'!Y21*0.8,)</f>
        <v>66400</v>
      </c>
      <c r="Z21" s="310">
        <f>ROUND('нетто 15'!Z21*0.8,)</f>
        <v>66400</v>
      </c>
      <c r="AA21" s="310">
        <f>ROUND('нетто 15'!AA21*0.8,)</f>
        <v>67360</v>
      </c>
      <c r="AB21" s="310">
        <f>ROUND('нетто 15'!AB21*0.8,)</f>
        <v>67360</v>
      </c>
      <c r="AC21" s="310">
        <f>ROUND('нетто 15'!AC21*0.8,)</f>
        <v>67360</v>
      </c>
      <c r="AD21" s="310">
        <f>ROUND('нетто 15'!AD21*0.8,)</f>
        <v>67360</v>
      </c>
      <c r="AE21" s="310">
        <f>ROUND('нетто 15'!AE21*0.8,)</f>
        <v>66400</v>
      </c>
      <c r="AF21" s="310">
        <f>ROUND('нетто 15'!AF21*0.8,)</f>
        <v>66400</v>
      </c>
      <c r="AG21" s="310">
        <f>ROUND('нетто 15'!AG21*0.8,)</f>
        <v>64480</v>
      </c>
      <c r="AH21" s="310">
        <f>ROUND('нетто 15'!AH21*0.8,)</f>
        <v>63520</v>
      </c>
      <c r="AI21" s="310">
        <f>ROUND('нетто 15'!AI21*0.8,)</f>
        <v>63520</v>
      </c>
      <c r="AJ21" s="310">
        <f>ROUND('нетто 15'!AJ21*0.8,)</f>
        <v>64480</v>
      </c>
      <c r="AK21" s="310">
        <f>ROUND('нетто 15'!AK21*0.8,)</f>
        <v>63520</v>
      </c>
      <c r="AL21" s="310">
        <f>ROUND('нетто 15'!AL21*0.8,)</f>
        <v>65440</v>
      </c>
      <c r="AM21" s="310">
        <f>ROUND('нетто 15'!AM21*0.8,)</f>
        <v>63520</v>
      </c>
      <c r="AN21" s="310">
        <f>ROUND('нетто 15'!AN21*0.8,)</f>
        <v>55040</v>
      </c>
      <c r="AO21" s="310">
        <f>ROUND('нетто 15'!AO21*0.8,)</f>
        <v>53520</v>
      </c>
      <c r="AP21" s="310">
        <f>ROUND('нетто 15'!AP21*0.8,)</f>
        <v>54080</v>
      </c>
      <c r="AQ21" s="310">
        <f>ROUND('нетто 15'!AQ21*0.8,)</f>
        <v>53520</v>
      </c>
      <c r="AR21" s="310">
        <f>ROUND('нетто 15'!AR21*0.8,)</f>
        <v>54080</v>
      </c>
      <c r="AS21" s="310">
        <f>ROUND('нетто 15'!AS21*0.8,)</f>
        <v>53520</v>
      </c>
      <c r="AT21" s="310">
        <f>ROUND('нетто 15'!AT21*0.8,)</f>
        <v>54080</v>
      </c>
      <c r="AU21" s="310">
        <f>ROUND('нетто 15'!AU21*0.8,)</f>
        <v>54080</v>
      </c>
      <c r="AV21" s="310">
        <f>ROUND('нетто 15'!AV21*0.8,)</f>
        <v>53520</v>
      </c>
      <c r="AW21" s="310">
        <f>ROUND('нетто 15'!AW21*0.8,)</f>
        <v>52400</v>
      </c>
      <c r="AX21" s="310">
        <f>ROUND('нетто 15'!AX21*0.8,)</f>
        <v>52960</v>
      </c>
      <c r="AY21" s="310">
        <f>ROUND('нетто 15'!AY21*0.8,)</f>
        <v>52400</v>
      </c>
      <c r="AZ21" s="310">
        <f>ROUND('нетто 15'!AZ21*0.8,)</f>
        <v>52960</v>
      </c>
      <c r="BA21" s="310">
        <f>ROUND('нетто 15'!BA21*0.8,)</f>
        <v>52400</v>
      </c>
      <c r="BB21" s="310">
        <f>ROUND('нетто 15'!BB21*0.8,)</f>
        <v>52960</v>
      </c>
      <c r="BC21" s="310">
        <f>ROUND('нетто 15'!BC21*0.8,)</f>
        <v>52400</v>
      </c>
      <c r="BD21" s="310">
        <f>ROUND('нетто 15'!BD21*0.8,)</f>
        <v>52960</v>
      </c>
      <c r="BE21" s="310">
        <f>ROUND('нетто 15'!BE21*0.8,)</f>
        <v>52400</v>
      </c>
      <c r="BF21" s="310">
        <f>ROUND('нетто 15'!BF21*0.8,)</f>
        <v>64560</v>
      </c>
      <c r="BG21" s="310">
        <f>ROUND('нетто 15'!BG21*0.8,)</f>
        <v>65280</v>
      </c>
      <c r="BH21" s="310">
        <f>ROUND('нетто 15'!BH21*0.8,)</f>
        <v>64560</v>
      </c>
      <c r="BI21" s="310">
        <f>ROUND('нетто 15'!BI21*0.8,)</f>
        <v>66000</v>
      </c>
      <c r="BJ21" s="310">
        <f>ROUND('нетто 15'!BJ21*0.8,)</f>
        <v>66720</v>
      </c>
      <c r="BK21" s="310">
        <f>ROUND('нетто 15'!BK21*0.8,)</f>
        <v>66720</v>
      </c>
      <c r="BL21" s="310">
        <f>ROUND('нетто 15'!BL21*0.8,)</f>
        <v>66720</v>
      </c>
    </row>
    <row r="22" spans="1:64" ht="9.6" customHeight="1" x14ac:dyDescent="0.2">
      <c r="B22" s="297"/>
      <c r="C22" s="297"/>
      <c r="D22" s="297"/>
      <c r="E22" s="297"/>
      <c r="F22" s="297"/>
      <c r="G22" s="297"/>
      <c r="H22" s="297"/>
      <c r="I22" s="297"/>
      <c r="J22" s="297"/>
      <c r="K22" s="297"/>
      <c r="L22" s="297"/>
      <c r="M22" s="297"/>
      <c r="N22" s="297"/>
      <c r="O22" s="297"/>
      <c r="P22" s="297"/>
      <c r="Q22" s="297"/>
    </row>
    <row r="23" spans="1:64" ht="9" hidden="1" customHeight="1" x14ac:dyDescent="0.2">
      <c r="A23" s="72"/>
      <c r="B23" s="297"/>
      <c r="C23" s="297"/>
      <c r="D23" s="297"/>
      <c r="E23" s="297"/>
      <c r="F23" s="297"/>
      <c r="G23" s="297"/>
      <c r="H23" s="297"/>
      <c r="I23" s="297"/>
      <c r="J23" s="297"/>
      <c r="K23" s="297"/>
      <c r="L23" s="297"/>
      <c r="M23" s="297"/>
      <c r="N23" s="297"/>
      <c r="O23" s="297"/>
      <c r="P23" s="297"/>
      <c r="Q23" s="297"/>
    </row>
    <row r="24" spans="1:64" ht="10.7" customHeight="1" thickBot="1" x14ac:dyDescent="0.25">
      <c r="A24" s="72"/>
      <c r="B24" s="297"/>
      <c r="C24" s="297"/>
      <c r="D24" s="297"/>
      <c r="E24" s="297"/>
      <c r="F24" s="297"/>
      <c r="G24" s="297"/>
      <c r="H24" s="297"/>
      <c r="I24" s="297"/>
      <c r="J24" s="297"/>
      <c r="K24" s="297"/>
      <c r="L24" s="297"/>
      <c r="M24" s="297"/>
      <c r="N24" s="297"/>
      <c r="O24" s="297"/>
      <c r="P24" s="297"/>
      <c r="Q24" s="297"/>
    </row>
    <row r="25" spans="1:64" ht="12.75" thickBot="1" x14ac:dyDescent="0.25">
      <c r="A25" s="159" t="s">
        <v>128</v>
      </c>
    </row>
    <row r="26" spans="1:64" ht="13.35" customHeight="1" x14ac:dyDescent="0.2">
      <c r="A26" s="159" t="s">
        <v>128</v>
      </c>
    </row>
    <row r="27" spans="1:64" ht="13.35" customHeight="1" x14ac:dyDescent="0.2">
      <c r="A27" s="234" t="s">
        <v>129</v>
      </c>
    </row>
    <row r="28" spans="1:64" ht="12.6" customHeight="1" x14ac:dyDescent="0.2">
      <c r="A28" s="234" t="s">
        <v>130</v>
      </c>
    </row>
    <row r="29" spans="1:64" ht="13.35" customHeight="1" x14ac:dyDescent="0.2">
      <c r="A29" s="108" t="s">
        <v>131</v>
      </c>
    </row>
    <row r="30" spans="1:64" ht="11.45" customHeight="1" thickBot="1" x14ac:dyDescent="0.25">
      <c r="A30" s="234" t="s">
        <v>247</v>
      </c>
    </row>
    <row r="31" spans="1:64" ht="12.75" thickBot="1" x14ac:dyDescent="0.25">
      <c r="A31" s="159" t="s">
        <v>133</v>
      </c>
    </row>
    <row r="32" spans="1:64" ht="144.75" thickBot="1" x14ac:dyDescent="0.25">
      <c r="A32" s="274" t="s">
        <v>352</v>
      </c>
    </row>
  </sheetData>
  <pageMargins left="0.7" right="0.7" top="0.75" bottom="0.75" header="0.3" footer="0.3"/>
  <pageSetup paperSize="9"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62"/>
  <sheetViews>
    <sheetView zoomScaleNormal="100" workbookViewId="0">
      <pane xSplit="1" topLeftCell="B1" activePane="topRight" state="frozen"/>
      <selection pane="topRight" activeCell="B4" sqref="B4:C21"/>
    </sheetView>
  </sheetViews>
  <sheetFormatPr defaultColWidth="9" defaultRowHeight="12" x14ac:dyDescent="0.2"/>
  <cols>
    <col min="1" max="1" width="80.5703125" style="65" customWidth="1"/>
    <col min="2" max="16384" width="9" style="65"/>
  </cols>
  <sheetData>
    <row r="1" spans="1:3" ht="11.45" customHeight="1" x14ac:dyDescent="0.2">
      <c r="A1" s="94" t="s">
        <v>134</v>
      </c>
    </row>
    <row r="2" spans="1:3" ht="11.45" customHeight="1" x14ac:dyDescent="0.2">
      <c r="A2" s="255" t="s">
        <v>316</v>
      </c>
    </row>
    <row r="3" spans="1:3" ht="11.45" customHeight="1" x14ac:dyDescent="0.2">
      <c r="A3" s="218"/>
    </row>
    <row r="4" spans="1:3" ht="11.45" customHeight="1" x14ac:dyDescent="0.2">
      <c r="A4" s="218" t="s">
        <v>125</v>
      </c>
      <c r="B4" s="244" t="e">
        <f>'C завтраками| Bed and breakfast'!#REF!</f>
        <v>#REF!</v>
      </c>
      <c r="C4" s="244" t="e">
        <f>'C завтраками| Bed and breakfast'!#REF!</f>
        <v>#REF!</v>
      </c>
    </row>
    <row r="5" spans="1:3" s="34" customFormat="1" ht="21.6" customHeight="1" x14ac:dyDescent="0.2">
      <c r="A5" s="67" t="s">
        <v>124</v>
      </c>
      <c r="B5" s="244" t="e">
        <f>'C завтраками| Bed and breakfast'!#REF!</f>
        <v>#REF!</v>
      </c>
      <c r="C5" s="244" t="e">
        <f>'C завтраками| Bed and breakfast'!#REF!</f>
        <v>#REF!</v>
      </c>
    </row>
    <row r="6" spans="1:3" x14ac:dyDescent="0.2">
      <c r="A6" s="74" t="s">
        <v>148</v>
      </c>
      <c r="B6" s="312"/>
      <c r="C6" s="312"/>
    </row>
    <row r="7" spans="1:3" x14ac:dyDescent="0.2">
      <c r="A7" s="75">
        <v>1</v>
      </c>
      <c r="B7" s="249" t="e">
        <f>ROUNDUP('C завтраками| Bed and breakfast'!#REF!*0.75,)</f>
        <v>#REF!</v>
      </c>
      <c r="C7" s="249" t="e">
        <f>ROUNDUP('C завтраками| Bed and breakfast'!#REF!*0.75,)</f>
        <v>#REF!</v>
      </c>
    </row>
    <row r="8" spans="1:3" x14ac:dyDescent="0.2">
      <c r="A8" s="75">
        <v>2</v>
      </c>
      <c r="B8" s="249" t="e">
        <f>ROUNDUP('C завтраками| Bed and breakfast'!#REF!*0.75,)</f>
        <v>#REF!</v>
      </c>
      <c r="C8" s="249" t="e">
        <f>ROUNDUP('C завтраками| Bed and breakfast'!#REF!*0.75,)</f>
        <v>#REF!</v>
      </c>
    </row>
    <row r="9" spans="1:3" x14ac:dyDescent="0.2">
      <c r="A9" s="74" t="s">
        <v>149</v>
      </c>
      <c r="B9" s="249"/>
      <c r="C9" s="249"/>
    </row>
    <row r="10" spans="1:3" x14ac:dyDescent="0.2">
      <c r="A10" s="75">
        <v>1</v>
      </c>
      <c r="B10" s="249" t="e">
        <f>ROUNDUP('C завтраками| Bed and breakfast'!#REF!*0.75,)</f>
        <v>#REF!</v>
      </c>
      <c r="C10" s="249" t="e">
        <f>ROUNDUP('C завтраками| Bed and breakfast'!#REF!*0.75,)</f>
        <v>#REF!</v>
      </c>
    </row>
    <row r="11" spans="1:3" x14ac:dyDescent="0.2">
      <c r="A11" s="75">
        <v>2</v>
      </c>
      <c r="B11" s="249" t="e">
        <f>ROUNDUP('C завтраками| Bed and breakfast'!#REF!*0.75,)</f>
        <v>#REF!</v>
      </c>
      <c r="C11" s="249" t="e">
        <f>ROUNDUP('C завтраками| Bed and breakfast'!#REF!*0.75,)</f>
        <v>#REF!</v>
      </c>
    </row>
    <row r="12" spans="1:3" x14ac:dyDescent="0.2">
      <c r="A12" s="97" t="s">
        <v>135</v>
      </c>
      <c r="B12" s="249"/>
      <c r="C12" s="249"/>
    </row>
    <row r="13" spans="1:3" x14ac:dyDescent="0.2">
      <c r="A13" s="98">
        <v>1</v>
      </c>
      <c r="B13" s="249" t="e">
        <f>ROUNDUP('C завтраками| Bed and breakfast'!#REF!*0.75,)</f>
        <v>#REF!</v>
      </c>
      <c r="C13" s="249" t="e">
        <f>ROUNDUP('C завтраками| Bed and breakfast'!#REF!*0.75,)</f>
        <v>#REF!</v>
      </c>
    </row>
    <row r="14" spans="1:3" x14ac:dyDescent="0.2">
      <c r="A14" s="98">
        <v>2</v>
      </c>
      <c r="B14" s="249" t="e">
        <f>ROUNDUP('C завтраками| Bed and breakfast'!#REF!*0.75,)</f>
        <v>#REF!</v>
      </c>
      <c r="C14" s="249" t="e">
        <f>ROUNDUP('C завтраками| Bed and breakfast'!#REF!*0.75,)</f>
        <v>#REF!</v>
      </c>
    </row>
    <row r="15" spans="1:3" x14ac:dyDescent="0.2">
      <c r="A15" s="97" t="s">
        <v>137</v>
      </c>
      <c r="B15" s="249"/>
      <c r="C15" s="249"/>
    </row>
    <row r="16" spans="1:3" x14ac:dyDescent="0.2">
      <c r="A16" s="98">
        <v>1</v>
      </c>
      <c r="B16" s="249" t="e">
        <f>ROUNDUP('C завтраками| Bed and breakfast'!#REF!*0.75,)</f>
        <v>#REF!</v>
      </c>
      <c r="C16" s="249" t="e">
        <f>ROUNDUP('C завтраками| Bed and breakfast'!#REF!*0.75,)</f>
        <v>#REF!</v>
      </c>
    </row>
    <row r="17" spans="1:3" x14ac:dyDescent="0.2">
      <c r="A17" s="98">
        <v>2</v>
      </c>
      <c r="B17" s="249" t="e">
        <f>ROUNDUP('C завтраками| Bed and breakfast'!#REF!*0.75,)</f>
        <v>#REF!</v>
      </c>
      <c r="C17" s="249" t="e">
        <f>ROUNDUP('C завтраками| Bed and breakfast'!#REF!*0.75,)</f>
        <v>#REF!</v>
      </c>
    </row>
    <row r="18" spans="1:3" x14ac:dyDescent="0.2">
      <c r="A18" s="97" t="s">
        <v>139</v>
      </c>
      <c r="B18" s="249"/>
      <c r="C18" s="249"/>
    </row>
    <row r="19" spans="1:3" x14ac:dyDescent="0.2">
      <c r="A19" s="98" t="s">
        <v>78</v>
      </c>
      <c r="B19" s="249" t="e">
        <f>ROUNDUP('C завтраками| Bed and breakfast'!#REF!*0.75,)</f>
        <v>#REF!</v>
      </c>
      <c r="C19" s="249" t="e">
        <f>ROUNDUP('C завтраками| Bed and breakfast'!#REF!*0.75,)</f>
        <v>#REF!</v>
      </c>
    </row>
    <row r="20" spans="1:3" x14ac:dyDescent="0.2">
      <c r="A20" s="97" t="s">
        <v>138</v>
      </c>
      <c r="B20" s="249"/>
      <c r="C20" s="249"/>
    </row>
    <row r="21" spans="1:3" x14ac:dyDescent="0.2">
      <c r="A21" s="98" t="s">
        <v>67</v>
      </c>
      <c r="B21" s="249" t="e">
        <f>ROUNDUP('C завтраками| Bed and breakfast'!#REF!*0.75,)</f>
        <v>#REF!</v>
      </c>
      <c r="C21" s="249" t="e">
        <f>ROUNDUP('C завтраками| Bed and breakfast'!#REF!*0.75,)</f>
        <v>#REF!</v>
      </c>
    </row>
    <row r="22" spans="1:3" x14ac:dyDescent="0.2">
      <c r="A22" s="158"/>
      <c r="B22" s="252"/>
      <c r="C22" s="252"/>
    </row>
    <row r="23" spans="1:3" ht="10.35" customHeight="1" x14ac:dyDescent="0.2">
      <c r="A23" s="158"/>
      <c r="B23" s="252"/>
      <c r="C23" s="252"/>
    </row>
    <row r="24" spans="1:3" ht="10.35" customHeight="1" x14ac:dyDescent="0.2">
      <c r="A24" s="107"/>
      <c r="B24" s="252"/>
      <c r="C24" s="252"/>
    </row>
    <row r="25" spans="1:3" ht="25.5" customHeight="1" x14ac:dyDescent="0.2">
      <c r="A25" s="157" t="s">
        <v>163</v>
      </c>
      <c r="B25" s="189" t="e">
        <f t="shared" ref="B25:C25" si="0">B4</f>
        <v>#REF!</v>
      </c>
      <c r="C25" s="189" t="e">
        <f t="shared" si="0"/>
        <v>#REF!</v>
      </c>
    </row>
    <row r="26" spans="1:3" s="34" customFormat="1" ht="24.6" customHeight="1" x14ac:dyDescent="0.2">
      <c r="A26" s="67" t="s">
        <v>124</v>
      </c>
      <c r="B26" s="195" t="e">
        <f t="shared" ref="B26:C26" si="1">B5</f>
        <v>#REF!</v>
      </c>
      <c r="C26" s="195" t="e">
        <f t="shared" si="1"/>
        <v>#REF!</v>
      </c>
    </row>
    <row r="27" spans="1:3" x14ac:dyDescent="0.2">
      <c r="A27" s="97" t="s">
        <v>136</v>
      </c>
      <c r="B27" s="312"/>
      <c r="C27" s="312"/>
    </row>
    <row r="28" spans="1:3" x14ac:dyDescent="0.2">
      <c r="A28" s="98">
        <v>1</v>
      </c>
      <c r="B28" s="249" t="e">
        <f t="shared" ref="B28:C28" si="2">ROUND(B7*0.9,)</f>
        <v>#REF!</v>
      </c>
      <c r="C28" s="249" t="e">
        <f t="shared" si="2"/>
        <v>#REF!</v>
      </c>
    </row>
    <row r="29" spans="1:3" x14ac:dyDescent="0.2">
      <c r="A29" s="98">
        <v>2</v>
      </c>
      <c r="B29" s="249" t="e">
        <f t="shared" ref="B29:C29" si="3">ROUND(B8*0.9,)</f>
        <v>#REF!</v>
      </c>
      <c r="C29" s="249" t="e">
        <f t="shared" si="3"/>
        <v>#REF!</v>
      </c>
    </row>
    <row r="30" spans="1:3" x14ac:dyDescent="0.2">
      <c r="A30" s="106" t="s">
        <v>147</v>
      </c>
      <c r="B30" s="249"/>
      <c r="C30" s="249"/>
    </row>
    <row r="31" spans="1:3" x14ac:dyDescent="0.2">
      <c r="A31" s="98">
        <v>1</v>
      </c>
      <c r="B31" s="249" t="e">
        <f t="shared" ref="B31:C31" si="4">ROUND(B10*0.9,)</f>
        <v>#REF!</v>
      </c>
      <c r="C31" s="249" t="e">
        <f t="shared" si="4"/>
        <v>#REF!</v>
      </c>
    </row>
    <row r="32" spans="1:3" x14ac:dyDescent="0.2">
      <c r="A32" s="98">
        <v>2</v>
      </c>
      <c r="B32" s="249" t="e">
        <f t="shared" ref="B32:C32" si="5">ROUND(B11*0.9,)</f>
        <v>#REF!</v>
      </c>
      <c r="C32" s="249" t="e">
        <f t="shared" si="5"/>
        <v>#REF!</v>
      </c>
    </row>
    <row r="33" spans="1:3" x14ac:dyDescent="0.2">
      <c r="A33" s="97" t="s">
        <v>135</v>
      </c>
      <c r="B33" s="249"/>
      <c r="C33" s="249"/>
    </row>
    <row r="34" spans="1:3" x14ac:dyDescent="0.2">
      <c r="A34" s="99">
        <v>1</v>
      </c>
      <c r="B34" s="249" t="e">
        <f t="shared" ref="B34:C34" si="6">ROUND(B13*0.9,)</f>
        <v>#REF!</v>
      </c>
      <c r="C34" s="249" t="e">
        <f t="shared" si="6"/>
        <v>#REF!</v>
      </c>
    </row>
    <row r="35" spans="1:3" x14ac:dyDescent="0.2">
      <c r="A35" s="99">
        <v>2</v>
      </c>
      <c r="B35" s="249" t="e">
        <f t="shared" ref="B35:C35" si="7">ROUND(B14*0.9,)</f>
        <v>#REF!</v>
      </c>
      <c r="C35" s="249" t="e">
        <f t="shared" si="7"/>
        <v>#REF!</v>
      </c>
    </row>
    <row r="36" spans="1:3" x14ac:dyDescent="0.2">
      <c r="A36" s="97" t="s">
        <v>137</v>
      </c>
      <c r="B36" s="249"/>
      <c r="C36" s="249"/>
    </row>
    <row r="37" spans="1:3" x14ac:dyDescent="0.2">
      <c r="A37" s="99">
        <v>1</v>
      </c>
      <c r="B37" s="249" t="e">
        <f t="shared" ref="B37:C37" si="8">ROUND(B16*0.9,)</f>
        <v>#REF!</v>
      </c>
      <c r="C37" s="249" t="e">
        <f t="shared" si="8"/>
        <v>#REF!</v>
      </c>
    </row>
    <row r="38" spans="1:3" x14ac:dyDescent="0.2">
      <c r="A38" s="99">
        <v>2</v>
      </c>
      <c r="B38" s="249" t="e">
        <f t="shared" ref="B38:C38" si="9">ROUND(B17*0.9,)</f>
        <v>#REF!</v>
      </c>
      <c r="C38" s="249" t="e">
        <f t="shared" si="9"/>
        <v>#REF!</v>
      </c>
    </row>
    <row r="39" spans="1:3" x14ac:dyDescent="0.2">
      <c r="A39" s="97" t="s">
        <v>139</v>
      </c>
      <c r="B39" s="249"/>
      <c r="C39" s="249"/>
    </row>
    <row r="40" spans="1:3" x14ac:dyDescent="0.2">
      <c r="A40" s="98" t="s">
        <v>78</v>
      </c>
      <c r="B40" s="249" t="e">
        <f t="shared" ref="B40:C40" si="10">ROUND(B19*0.9,)</f>
        <v>#REF!</v>
      </c>
      <c r="C40" s="249" t="e">
        <f t="shared" si="10"/>
        <v>#REF!</v>
      </c>
    </row>
    <row r="41" spans="1:3" x14ac:dyDescent="0.2">
      <c r="A41" s="97" t="s">
        <v>138</v>
      </c>
      <c r="B41" s="249"/>
      <c r="C41" s="249"/>
    </row>
    <row r="42" spans="1:3" x14ac:dyDescent="0.2">
      <c r="A42" s="98" t="s">
        <v>67</v>
      </c>
      <c r="B42" s="249" t="e">
        <f t="shared" ref="B42:C42" si="11">ROUND(B21*0.9,)</f>
        <v>#REF!</v>
      </c>
      <c r="C42" s="249" t="e">
        <f t="shared" si="11"/>
        <v>#REF!</v>
      </c>
    </row>
    <row r="43" spans="1:3" x14ac:dyDescent="0.2">
      <c r="A43" s="158"/>
      <c r="B43" s="312"/>
      <c r="C43" s="312"/>
    </row>
    <row r="44" spans="1:3" ht="10.35" customHeight="1" thickBot="1" x14ac:dyDescent="0.25">
      <c r="A44" s="82"/>
    </row>
    <row r="45" spans="1:3" ht="12.75" thickBot="1" x14ac:dyDescent="0.25">
      <c r="A45" s="160" t="s">
        <v>128</v>
      </c>
    </row>
    <row r="46" spans="1:3" x14ac:dyDescent="0.2">
      <c r="A46" s="234" t="s">
        <v>129</v>
      </c>
    </row>
    <row r="47" spans="1:3" x14ac:dyDescent="0.2">
      <c r="A47" s="234" t="s">
        <v>130</v>
      </c>
    </row>
    <row r="48" spans="1:3" ht="12" customHeight="1" x14ac:dyDescent="0.2">
      <c r="A48" s="108" t="s">
        <v>131</v>
      </c>
    </row>
    <row r="49" spans="1:1" x14ac:dyDescent="0.2">
      <c r="A49" s="234" t="s">
        <v>247</v>
      </c>
    </row>
    <row r="50" spans="1:1" ht="11.45" customHeight="1" thickBot="1" x14ac:dyDescent="0.25">
      <c r="A50" s="82"/>
    </row>
    <row r="51" spans="1:1" ht="12.75" thickBot="1" x14ac:dyDescent="0.25">
      <c r="A51" s="260" t="s">
        <v>133</v>
      </c>
    </row>
    <row r="52" spans="1:1" ht="72.75" thickBot="1" x14ac:dyDescent="0.25">
      <c r="A52" s="261" t="s">
        <v>225</v>
      </c>
    </row>
    <row r="53" spans="1:1" ht="12.75" thickBot="1" x14ac:dyDescent="0.25">
      <c r="A53" s="256" t="s">
        <v>222</v>
      </c>
    </row>
    <row r="54" spans="1:1" ht="12.75" thickBot="1" x14ac:dyDescent="0.25">
      <c r="A54" s="330" t="s">
        <v>371</v>
      </c>
    </row>
    <row r="55" spans="1:1" x14ac:dyDescent="0.2">
      <c r="A55" s="331" t="s">
        <v>372</v>
      </c>
    </row>
    <row r="56" spans="1:1" ht="12.75" thickBot="1" x14ac:dyDescent="0.25">
      <c r="A56" s="259"/>
    </row>
    <row r="57" spans="1:1" ht="12.75" thickBot="1" x14ac:dyDescent="0.25">
      <c r="A57" s="256" t="s">
        <v>317</v>
      </c>
    </row>
    <row r="58" spans="1:1" x14ac:dyDescent="0.2">
      <c r="A58" s="262" t="s">
        <v>318</v>
      </c>
    </row>
    <row r="59" spans="1:1" x14ac:dyDescent="0.2">
      <c r="A59" s="262" t="s">
        <v>319</v>
      </c>
    </row>
    <row r="60" spans="1:1" ht="12.75" thickBot="1" x14ac:dyDescent="0.25"/>
    <row r="61" spans="1:1" ht="12.75" thickBot="1" x14ac:dyDescent="0.25">
      <c r="A61" s="256" t="s">
        <v>373</v>
      </c>
    </row>
    <row r="62" spans="1:1" x14ac:dyDescent="0.2">
      <c r="A62" s="262" t="s">
        <v>374</v>
      </c>
    </row>
  </sheetData>
  <pageMargins left="0.7" right="0.7" top="0.75" bottom="0.75" header="0.3" footer="0.3"/>
  <pageSetup paperSize="9"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41"/>
  <sheetViews>
    <sheetView zoomScaleNormal="100" workbookViewId="0">
      <pane xSplit="1" topLeftCell="B1" activePane="topRight" state="frozen"/>
      <selection pane="topRight" activeCell="B1" sqref="B1:B1048576"/>
    </sheetView>
  </sheetViews>
  <sheetFormatPr defaultColWidth="9" defaultRowHeight="12" x14ac:dyDescent="0.2"/>
  <cols>
    <col min="1" max="1" width="80.5703125" style="65" customWidth="1"/>
    <col min="2" max="2" width="0" style="65" hidden="1" customWidth="1"/>
    <col min="3" max="16384" width="9" style="65"/>
  </cols>
  <sheetData>
    <row r="1" spans="1:4" ht="11.45" customHeight="1" x14ac:dyDescent="0.2">
      <c r="A1" s="94" t="s">
        <v>134</v>
      </c>
    </row>
    <row r="2" spans="1:4" ht="11.45" customHeight="1" x14ac:dyDescent="0.2">
      <c r="A2" s="255" t="s">
        <v>316</v>
      </c>
    </row>
    <row r="3" spans="1:4" ht="10.35" customHeight="1" x14ac:dyDescent="0.2">
      <c r="A3" s="107"/>
    </row>
    <row r="4" spans="1:4" ht="25.5" customHeight="1" x14ac:dyDescent="0.2">
      <c r="A4" s="157" t="s">
        <v>163</v>
      </c>
      <c r="B4" s="189" t="e">
        <f>'4=3 |FIT15 '!#REF!</f>
        <v>#REF!</v>
      </c>
      <c r="C4" s="189" t="e">
        <f>'4=3 |FIT15 '!B25</f>
        <v>#REF!</v>
      </c>
      <c r="D4" s="189" t="e">
        <f>'4=3 |FIT15 '!C25</f>
        <v>#REF!</v>
      </c>
    </row>
    <row r="5" spans="1:4" s="34" customFormat="1" ht="24.6" customHeight="1" x14ac:dyDescent="0.2">
      <c r="A5" s="67" t="s">
        <v>124</v>
      </c>
      <c r="B5" s="195" t="e">
        <f>'4=3 |FIT15 '!#REF!</f>
        <v>#REF!</v>
      </c>
      <c r="C5" s="195" t="e">
        <f>'4=3 |FIT15 '!B26</f>
        <v>#REF!</v>
      </c>
      <c r="D5" s="195" t="e">
        <f>'4=3 |FIT15 '!C26</f>
        <v>#REF!</v>
      </c>
    </row>
    <row r="6" spans="1:4" x14ac:dyDescent="0.2">
      <c r="A6" s="97" t="s">
        <v>136</v>
      </c>
      <c r="B6" s="293"/>
      <c r="C6" s="293"/>
      <c r="D6" s="293"/>
    </row>
    <row r="7" spans="1:4" x14ac:dyDescent="0.2">
      <c r="A7" s="98">
        <v>1</v>
      </c>
      <c r="B7" s="305" t="e">
        <f>ROUND('4=3 |FIT15 '!#REF!*0.87,)</f>
        <v>#REF!</v>
      </c>
      <c r="C7" s="305" t="e">
        <f>ROUND('4=3 |FIT15 '!B7*0.87,)</f>
        <v>#REF!</v>
      </c>
      <c r="D7" s="305" t="e">
        <f>ROUND('4=3 |FIT15 '!C7*0.87,)</f>
        <v>#REF!</v>
      </c>
    </row>
    <row r="8" spans="1:4" x14ac:dyDescent="0.2">
      <c r="A8" s="98">
        <v>2</v>
      </c>
      <c r="B8" s="305" t="e">
        <f>ROUND('4=3 |FIT15 '!#REF!*0.87,)</f>
        <v>#REF!</v>
      </c>
      <c r="C8" s="305" t="e">
        <f>ROUND('4=3 |FIT15 '!B8*0.87,)</f>
        <v>#REF!</v>
      </c>
      <c r="D8" s="305" t="e">
        <f>ROUND('4=3 |FIT15 '!C8*0.87,)</f>
        <v>#REF!</v>
      </c>
    </row>
    <row r="9" spans="1:4" x14ac:dyDescent="0.2">
      <c r="A9" s="106" t="s">
        <v>147</v>
      </c>
      <c r="B9" s="305"/>
      <c r="C9" s="305"/>
      <c r="D9" s="305"/>
    </row>
    <row r="10" spans="1:4" x14ac:dyDescent="0.2">
      <c r="A10" s="98">
        <v>1</v>
      </c>
      <c r="B10" s="305" t="e">
        <f>ROUND('4=3 |FIT15 '!#REF!*0.87,)</f>
        <v>#REF!</v>
      </c>
      <c r="C10" s="305" t="e">
        <f>ROUND('4=3 |FIT15 '!B10*0.87,)</f>
        <v>#REF!</v>
      </c>
      <c r="D10" s="305" t="e">
        <f>ROUND('4=3 |FIT15 '!C10*0.87,)</f>
        <v>#REF!</v>
      </c>
    </row>
    <row r="11" spans="1:4" x14ac:dyDescent="0.2">
      <c r="A11" s="98">
        <v>2</v>
      </c>
      <c r="B11" s="305" t="e">
        <f>ROUND('4=3 |FIT15 '!#REF!*0.87,)</f>
        <v>#REF!</v>
      </c>
      <c r="C11" s="305" t="e">
        <f>ROUND('4=3 |FIT15 '!B11*0.87,)</f>
        <v>#REF!</v>
      </c>
      <c r="D11" s="305" t="e">
        <f>ROUND('4=3 |FIT15 '!C11*0.87,)</f>
        <v>#REF!</v>
      </c>
    </row>
    <row r="12" spans="1:4" x14ac:dyDescent="0.2">
      <c r="A12" s="97" t="s">
        <v>135</v>
      </c>
      <c r="B12" s="305"/>
      <c r="C12" s="305"/>
      <c r="D12" s="305"/>
    </row>
    <row r="13" spans="1:4" x14ac:dyDescent="0.2">
      <c r="A13" s="99">
        <v>1</v>
      </c>
      <c r="B13" s="305" t="e">
        <f>ROUND('4=3 |FIT15 '!#REF!*0.87,)</f>
        <v>#REF!</v>
      </c>
      <c r="C13" s="305" t="e">
        <f>ROUND('4=3 |FIT15 '!B13*0.87,)</f>
        <v>#REF!</v>
      </c>
      <c r="D13" s="305" t="e">
        <f>ROUND('4=3 |FIT15 '!C13*0.87,)</f>
        <v>#REF!</v>
      </c>
    </row>
    <row r="14" spans="1:4" x14ac:dyDescent="0.2">
      <c r="A14" s="99">
        <v>2</v>
      </c>
      <c r="B14" s="305" t="e">
        <f>ROUND('4=3 |FIT15 '!#REF!*0.87,)</f>
        <v>#REF!</v>
      </c>
      <c r="C14" s="305" t="e">
        <f>ROUND('4=3 |FIT15 '!B14*0.87,)</f>
        <v>#REF!</v>
      </c>
      <c r="D14" s="305" t="e">
        <f>ROUND('4=3 |FIT15 '!C14*0.87,)</f>
        <v>#REF!</v>
      </c>
    </row>
    <row r="15" spans="1:4" x14ac:dyDescent="0.2">
      <c r="A15" s="97" t="s">
        <v>137</v>
      </c>
      <c r="B15" s="305"/>
      <c r="C15" s="305"/>
      <c r="D15" s="305"/>
    </row>
    <row r="16" spans="1:4" x14ac:dyDescent="0.2">
      <c r="A16" s="99">
        <v>1</v>
      </c>
      <c r="B16" s="305" t="e">
        <f>ROUND('4=3 |FIT15 '!#REF!*0.87,)</f>
        <v>#REF!</v>
      </c>
      <c r="C16" s="305" t="e">
        <f>ROUND('4=3 |FIT15 '!B16*0.87,)</f>
        <v>#REF!</v>
      </c>
      <c r="D16" s="305" t="e">
        <f>ROUND('4=3 |FIT15 '!C16*0.87,)</f>
        <v>#REF!</v>
      </c>
    </row>
    <row r="17" spans="1:4" x14ac:dyDescent="0.2">
      <c r="A17" s="99">
        <v>2</v>
      </c>
      <c r="B17" s="305" t="e">
        <f>ROUND('4=3 |FIT15 '!#REF!*0.87,)</f>
        <v>#REF!</v>
      </c>
      <c r="C17" s="305" t="e">
        <f>ROUND('4=3 |FIT15 '!B17*0.87,)</f>
        <v>#REF!</v>
      </c>
      <c r="D17" s="305" t="e">
        <f>ROUND('4=3 |FIT15 '!C17*0.87,)</f>
        <v>#REF!</v>
      </c>
    </row>
    <row r="18" spans="1:4" x14ac:dyDescent="0.2">
      <c r="A18" s="97" t="s">
        <v>139</v>
      </c>
      <c r="B18" s="305"/>
      <c r="C18" s="305"/>
      <c r="D18" s="305"/>
    </row>
    <row r="19" spans="1:4" x14ac:dyDescent="0.2">
      <c r="A19" s="98" t="s">
        <v>78</v>
      </c>
      <c r="B19" s="305" t="e">
        <f>ROUND('4=3 |FIT15 '!#REF!*0.87,)</f>
        <v>#REF!</v>
      </c>
      <c r="C19" s="305" t="e">
        <f>ROUND('4=3 |FIT15 '!B19*0.87,)</f>
        <v>#REF!</v>
      </c>
      <c r="D19" s="305" t="e">
        <f>ROUND('4=3 |FIT15 '!C19*0.87,)</f>
        <v>#REF!</v>
      </c>
    </row>
    <row r="20" spans="1:4" x14ac:dyDescent="0.2">
      <c r="A20" s="97" t="s">
        <v>138</v>
      </c>
      <c r="B20" s="305"/>
      <c r="C20" s="305"/>
      <c r="D20" s="305"/>
    </row>
    <row r="21" spans="1:4" x14ac:dyDescent="0.2">
      <c r="A21" s="98" t="s">
        <v>67</v>
      </c>
      <c r="B21" s="305" t="e">
        <f>ROUND('4=3 |FIT15 '!#REF!*0.87,)</f>
        <v>#REF!</v>
      </c>
      <c r="C21" s="305" t="e">
        <f>ROUND('4=3 |FIT15 '!B21*0.87,)</f>
        <v>#REF!</v>
      </c>
      <c r="D21" s="305" t="e">
        <f>ROUND('4=3 |FIT15 '!C21*0.87,)</f>
        <v>#REF!</v>
      </c>
    </row>
    <row r="22" spans="1:4" x14ac:dyDescent="0.2">
      <c r="A22" s="158"/>
    </row>
    <row r="23" spans="1:4" ht="10.35" customHeight="1" thickBot="1" x14ac:dyDescent="0.25">
      <c r="A23" s="82"/>
    </row>
    <row r="24" spans="1:4" ht="12.75" thickBot="1" x14ac:dyDescent="0.25">
      <c r="A24" s="160" t="s">
        <v>128</v>
      </c>
    </row>
    <row r="25" spans="1:4" x14ac:dyDescent="0.2">
      <c r="A25" s="234" t="s">
        <v>129</v>
      </c>
    </row>
    <row r="26" spans="1:4" x14ac:dyDescent="0.2">
      <c r="A26" s="234" t="s">
        <v>130</v>
      </c>
    </row>
    <row r="27" spans="1:4" ht="12" customHeight="1" x14ac:dyDescent="0.2">
      <c r="A27" s="108" t="s">
        <v>131</v>
      </c>
    </row>
    <row r="28" spans="1:4" x14ac:dyDescent="0.2">
      <c r="A28" s="234" t="s">
        <v>247</v>
      </c>
    </row>
    <row r="29" spans="1:4" ht="11.45" customHeight="1" thickBot="1" x14ac:dyDescent="0.25">
      <c r="A29" s="82"/>
    </row>
    <row r="30" spans="1:4" ht="12.75" thickBot="1" x14ac:dyDescent="0.25">
      <c r="A30" s="260" t="s">
        <v>133</v>
      </c>
    </row>
    <row r="31" spans="1:4" ht="72.75" thickBot="1" x14ac:dyDescent="0.25">
      <c r="A31" s="261" t="s">
        <v>225</v>
      </c>
    </row>
    <row r="32" spans="1:4" ht="12.75" thickBot="1" x14ac:dyDescent="0.25">
      <c r="A32" s="256" t="s">
        <v>222</v>
      </c>
    </row>
    <row r="33" spans="1:1" ht="12.75" thickBot="1" x14ac:dyDescent="0.25">
      <c r="A33" s="330" t="s">
        <v>371</v>
      </c>
    </row>
    <row r="34" spans="1:1" x14ac:dyDescent="0.2">
      <c r="A34" s="331" t="s">
        <v>372</v>
      </c>
    </row>
    <row r="35" spans="1:1" ht="12.75" thickBot="1" x14ac:dyDescent="0.25">
      <c r="A35" s="259"/>
    </row>
    <row r="36" spans="1:1" ht="12.75" thickBot="1" x14ac:dyDescent="0.25">
      <c r="A36" s="256" t="s">
        <v>317</v>
      </c>
    </row>
    <row r="37" spans="1:1" x14ac:dyDescent="0.2">
      <c r="A37" s="262" t="s">
        <v>318</v>
      </c>
    </row>
    <row r="38" spans="1:1" x14ac:dyDescent="0.2">
      <c r="A38" s="262" t="s">
        <v>319</v>
      </c>
    </row>
    <row r="39" spans="1:1" ht="12.75" thickBot="1" x14ac:dyDescent="0.25"/>
    <row r="40" spans="1:1" ht="12.75" thickBot="1" x14ac:dyDescent="0.25">
      <c r="A40" s="256" t="s">
        <v>373</v>
      </c>
    </row>
    <row r="41" spans="1:1" x14ac:dyDescent="0.2">
      <c r="A41" s="262" t="s">
        <v>374</v>
      </c>
    </row>
  </sheetData>
  <pageMargins left="0.7" right="0.7" top="0.75" bottom="0.75" header="0.3" footer="0.3"/>
  <pageSetup paperSize="9"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40"/>
  <sheetViews>
    <sheetView zoomScaleNormal="100" workbookViewId="0">
      <pane xSplit="1" topLeftCell="B1" activePane="topRight" state="frozen"/>
      <selection pane="topRight" activeCell="B1" sqref="B1:B1048576"/>
    </sheetView>
  </sheetViews>
  <sheetFormatPr defaultColWidth="9" defaultRowHeight="12" x14ac:dyDescent="0.2"/>
  <cols>
    <col min="1" max="1" width="80.5703125" style="293" customWidth="1"/>
    <col min="2" max="2" width="0" style="293" hidden="1" customWidth="1"/>
    <col min="3" max="16384" width="9" style="293"/>
  </cols>
  <sheetData>
    <row r="1" spans="1:4" ht="11.45" customHeight="1" x14ac:dyDescent="0.2">
      <c r="A1" s="94" t="s">
        <v>134</v>
      </c>
    </row>
    <row r="2" spans="1:4" ht="11.45" customHeight="1" x14ac:dyDescent="0.2">
      <c r="A2" s="255" t="s">
        <v>316</v>
      </c>
    </row>
    <row r="3" spans="1:4" ht="11.45" customHeight="1" x14ac:dyDescent="0.2">
      <c r="A3" s="218"/>
    </row>
    <row r="4" spans="1:4" ht="11.45" customHeight="1" x14ac:dyDescent="0.2">
      <c r="A4" s="218" t="s">
        <v>125</v>
      </c>
      <c r="B4" s="189" t="e">
        <f>'4=3 |FIT15 '!#REF!</f>
        <v>#REF!</v>
      </c>
      <c r="C4" s="189" t="e">
        <f>'4=3 |FIT15 '!B4</f>
        <v>#REF!</v>
      </c>
      <c r="D4" s="189" t="e">
        <f>'4=3 |FIT15 '!C4</f>
        <v>#REF!</v>
      </c>
    </row>
    <row r="5" spans="1:4" s="34" customFormat="1" ht="21.6" customHeight="1" x14ac:dyDescent="0.2">
      <c r="A5" s="67" t="s">
        <v>124</v>
      </c>
      <c r="B5" s="195" t="e">
        <f>'4=3 |FIT15 '!#REF!</f>
        <v>#REF!</v>
      </c>
      <c r="C5" s="195" t="e">
        <f>'4=3 |FIT15 '!B5</f>
        <v>#REF!</v>
      </c>
      <c r="D5" s="195" t="e">
        <f>'4=3 |FIT15 '!C5</f>
        <v>#REF!</v>
      </c>
    </row>
    <row r="6" spans="1:4" x14ac:dyDescent="0.2">
      <c r="A6" s="74" t="s">
        <v>148</v>
      </c>
    </row>
    <row r="7" spans="1:4" x14ac:dyDescent="0.2">
      <c r="A7" s="294">
        <v>1</v>
      </c>
      <c r="B7" s="305" t="e">
        <f>'4=3 |FIT15 '!#REF!</f>
        <v>#REF!</v>
      </c>
      <c r="C7" s="305" t="e">
        <f>'4=3 |FIT15 '!B7</f>
        <v>#REF!</v>
      </c>
      <c r="D7" s="305" t="e">
        <f>'4=3 |FIT15 '!C7</f>
        <v>#REF!</v>
      </c>
    </row>
    <row r="8" spans="1:4" x14ac:dyDescent="0.2">
      <c r="A8" s="294">
        <v>2</v>
      </c>
      <c r="B8" s="305" t="e">
        <f>'4=3 |FIT15 '!#REF!</f>
        <v>#REF!</v>
      </c>
      <c r="C8" s="305" t="e">
        <f>'4=3 |FIT15 '!B8</f>
        <v>#REF!</v>
      </c>
      <c r="D8" s="305" t="e">
        <f>'4=3 |FIT15 '!C8</f>
        <v>#REF!</v>
      </c>
    </row>
    <row r="9" spans="1:4" x14ac:dyDescent="0.2">
      <c r="A9" s="74" t="s">
        <v>149</v>
      </c>
      <c r="B9" s="305"/>
      <c r="C9" s="305"/>
      <c r="D9" s="305"/>
    </row>
    <row r="10" spans="1:4" x14ac:dyDescent="0.2">
      <c r="A10" s="294">
        <v>1</v>
      </c>
      <c r="B10" s="305" t="e">
        <f>'4=3 |FIT15 '!#REF!</f>
        <v>#REF!</v>
      </c>
      <c r="C10" s="305" t="e">
        <f>'4=3 |FIT15 '!B10</f>
        <v>#REF!</v>
      </c>
      <c r="D10" s="305" t="e">
        <f>'4=3 |FIT15 '!C10</f>
        <v>#REF!</v>
      </c>
    </row>
    <row r="11" spans="1:4" x14ac:dyDescent="0.2">
      <c r="A11" s="294">
        <v>2</v>
      </c>
      <c r="B11" s="305" t="e">
        <f>'4=3 |FIT15 '!#REF!</f>
        <v>#REF!</v>
      </c>
      <c r="C11" s="305" t="e">
        <f>'4=3 |FIT15 '!B11</f>
        <v>#REF!</v>
      </c>
      <c r="D11" s="305" t="e">
        <f>'4=3 |FIT15 '!C11</f>
        <v>#REF!</v>
      </c>
    </row>
    <row r="12" spans="1:4" x14ac:dyDescent="0.2">
      <c r="A12" s="97" t="s">
        <v>135</v>
      </c>
      <c r="B12" s="305"/>
      <c r="C12" s="305"/>
      <c r="D12" s="305"/>
    </row>
    <row r="13" spans="1:4" x14ac:dyDescent="0.2">
      <c r="A13" s="299">
        <v>1</v>
      </c>
      <c r="B13" s="305" t="e">
        <f>'4=3 |FIT15 '!#REF!</f>
        <v>#REF!</v>
      </c>
      <c r="C13" s="305" t="e">
        <f>'4=3 |FIT15 '!B13</f>
        <v>#REF!</v>
      </c>
      <c r="D13" s="305" t="e">
        <f>'4=3 |FIT15 '!C13</f>
        <v>#REF!</v>
      </c>
    </row>
    <row r="14" spans="1:4" x14ac:dyDescent="0.2">
      <c r="A14" s="299">
        <v>2</v>
      </c>
      <c r="B14" s="305" t="e">
        <f>'4=3 |FIT15 '!#REF!</f>
        <v>#REF!</v>
      </c>
      <c r="C14" s="305" t="e">
        <f>'4=3 |FIT15 '!B14</f>
        <v>#REF!</v>
      </c>
      <c r="D14" s="305" t="e">
        <f>'4=3 |FIT15 '!C14</f>
        <v>#REF!</v>
      </c>
    </row>
    <row r="15" spans="1:4" x14ac:dyDescent="0.2">
      <c r="A15" s="97" t="s">
        <v>137</v>
      </c>
      <c r="B15" s="305"/>
      <c r="C15" s="305"/>
      <c r="D15" s="305"/>
    </row>
    <row r="16" spans="1:4" x14ac:dyDescent="0.2">
      <c r="A16" s="299">
        <v>1</v>
      </c>
      <c r="B16" s="305" t="e">
        <f>'4=3 |FIT15 '!#REF!</f>
        <v>#REF!</v>
      </c>
      <c r="C16" s="305" t="e">
        <f>'4=3 |FIT15 '!B16</f>
        <v>#REF!</v>
      </c>
      <c r="D16" s="305" t="e">
        <f>'4=3 |FIT15 '!C16</f>
        <v>#REF!</v>
      </c>
    </row>
    <row r="17" spans="1:4" x14ac:dyDescent="0.2">
      <c r="A17" s="299">
        <v>2</v>
      </c>
      <c r="B17" s="305" t="e">
        <f>'4=3 |FIT15 '!#REF!</f>
        <v>#REF!</v>
      </c>
      <c r="C17" s="305" t="e">
        <f>'4=3 |FIT15 '!B17</f>
        <v>#REF!</v>
      </c>
      <c r="D17" s="305" t="e">
        <f>'4=3 |FIT15 '!C17</f>
        <v>#REF!</v>
      </c>
    </row>
    <row r="18" spans="1:4" x14ac:dyDescent="0.2">
      <c r="A18" s="97" t="s">
        <v>139</v>
      </c>
      <c r="B18" s="305"/>
      <c r="C18" s="305"/>
      <c r="D18" s="305"/>
    </row>
    <row r="19" spans="1:4" x14ac:dyDescent="0.2">
      <c r="A19" s="299" t="s">
        <v>78</v>
      </c>
      <c r="B19" s="305" t="e">
        <f>'4=3 |FIT15 '!#REF!</f>
        <v>#REF!</v>
      </c>
      <c r="C19" s="305" t="e">
        <f>'4=3 |FIT15 '!B19</f>
        <v>#REF!</v>
      </c>
      <c r="D19" s="305" t="e">
        <f>'4=3 |FIT15 '!C19</f>
        <v>#REF!</v>
      </c>
    </row>
    <row r="20" spans="1:4" x14ac:dyDescent="0.2">
      <c r="A20" s="97" t="s">
        <v>138</v>
      </c>
      <c r="B20" s="305"/>
      <c r="C20" s="305"/>
      <c r="D20" s="305"/>
    </row>
    <row r="21" spans="1:4" x14ac:dyDescent="0.2">
      <c r="A21" s="299" t="s">
        <v>67</v>
      </c>
      <c r="B21" s="305" t="e">
        <f>'4=3 |FIT15 '!#REF!</f>
        <v>#REF!</v>
      </c>
      <c r="C21" s="305" t="e">
        <f>'4=3 |FIT15 '!B21</f>
        <v>#REF!</v>
      </c>
      <c r="D21" s="305" t="e">
        <f>'4=3 |FIT15 '!C21</f>
        <v>#REF!</v>
      </c>
    </row>
    <row r="22" spans="1:4" ht="12.75" thickBot="1" x14ac:dyDescent="0.25">
      <c r="A22" s="158"/>
    </row>
    <row r="23" spans="1:4" ht="12.75" thickBot="1" x14ac:dyDescent="0.25">
      <c r="A23" s="160" t="s">
        <v>128</v>
      </c>
    </row>
    <row r="24" spans="1:4" x14ac:dyDescent="0.2">
      <c r="A24" s="234" t="s">
        <v>129</v>
      </c>
    </row>
    <row r="25" spans="1:4" x14ac:dyDescent="0.2">
      <c r="A25" s="234" t="s">
        <v>130</v>
      </c>
    </row>
    <row r="26" spans="1:4" ht="12" customHeight="1" x14ac:dyDescent="0.2">
      <c r="A26" s="108" t="s">
        <v>131</v>
      </c>
    </row>
    <row r="27" spans="1:4" x14ac:dyDescent="0.2">
      <c r="A27" s="234" t="s">
        <v>247</v>
      </c>
    </row>
    <row r="28" spans="1:4" ht="11.45" customHeight="1" thickBot="1" x14ac:dyDescent="0.25">
      <c r="A28" s="297"/>
    </row>
    <row r="29" spans="1:4" ht="12.75" thickBot="1" x14ac:dyDescent="0.25">
      <c r="A29" s="260" t="s">
        <v>133</v>
      </c>
    </row>
    <row r="30" spans="1:4" ht="72.75" thickBot="1" x14ac:dyDescent="0.25">
      <c r="A30" s="261" t="s">
        <v>225</v>
      </c>
    </row>
    <row r="31" spans="1:4" ht="12.75" thickBot="1" x14ac:dyDescent="0.25">
      <c r="A31" s="256" t="s">
        <v>222</v>
      </c>
    </row>
    <row r="32" spans="1:4" ht="12.75" thickBot="1" x14ac:dyDescent="0.25">
      <c r="A32" s="330" t="s">
        <v>371</v>
      </c>
    </row>
    <row r="33" spans="1:1" x14ac:dyDescent="0.2">
      <c r="A33" s="331" t="s">
        <v>372</v>
      </c>
    </row>
    <row r="34" spans="1:1" ht="12.75" thickBot="1" x14ac:dyDescent="0.25">
      <c r="A34" s="259"/>
    </row>
    <row r="35" spans="1:1" ht="12.75" thickBot="1" x14ac:dyDescent="0.25">
      <c r="A35" s="256" t="s">
        <v>317</v>
      </c>
    </row>
    <row r="36" spans="1:1" x14ac:dyDescent="0.2">
      <c r="A36" s="262" t="s">
        <v>318</v>
      </c>
    </row>
    <row r="37" spans="1:1" x14ac:dyDescent="0.2">
      <c r="A37" s="262" t="s">
        <v>319</v>
      </c>
    </row>
    <row r="38" spans="1:1" ht="12.75" thickBot="1" x14ac:dyDescent="0.25"/>
    <row r="39" spans="1:1" ht="12.75" thickBot="1" x14ac:dyDescent="0.25">
      <c r="A39" s="256" t="s">
        <v>373</v>
      </c>
    </row>
    <row r="40" spans="1:1" x14ac:dyDescent="0.2">
      <c r="A40" s="262" t="s">
        <v>374</v>
      </c>
    </row>
  </sheetData>
  <pageMargins left="0.7" right="0.7" top="0.75" bottom="0.75" header="0.3" footer="0.3"/>
  <pageSetup paperSize="9"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41"/>
  <sheetViews>
    <sheetView zoomScaleNormal="100" workbookViewId="0">
      <pane xSplit="1" topLeftCell="B1" activePane="topRight" state="frozen"/>
      <selection pane="topRight" activeCell="B1" sqref="B1:B1048576"/>
    </sheetView>
  </sheetViews>
  <sheetFormatPr defaultColWidth="9" defaultRowHeight="12" x14ac:dyDescent="0.2"/>
  <cols>
    <col min="1" max="1" width="80.5703125" style="65" customWidth="1"/>
    <col min="2" max="2" width="0" style="65" hidden="1" customWidth="1"/>
    <col min="3" max="16384" width="9" style="65"/>
  </cols>
  <sheetData>
    <row r="1" spans="1:4" ht="11.45" customHeight="1" x14ac:dyDescent="0.2">
      <c r="A1" s="94" t="s">
        <v>134</v>
      </c>
    </row>
    <row r="2" spans="1:4" ht="11.45" customHeight="1" x14ac:dyDescent="0.2">
      <c r="A2" s="255" t="s">
        <v>316</v>
      </c>
    </row>
    <row r="3" spans="1:4" ht="10.35" customHeight="1" x14ac:dyDescent="0.2">
      <c r="A3" s="107"/>
    </row>
    <row r="4" spans="1:4" ht="25.5" customHeight="1" x14ac:dyDescent="0.2">
      <c r="A4" s="157" t="s">
        <v>163</v>
      </c>
      <c r="B4" s="189" t="e">
        <f>'4=3 |FIT15 '!#REF!</f>
        <v>#REF!</v>
      </c>
      <c r="C4" s="189" t="e">
        <f>'4=3 |FIT15 '!B25</f>
        <v>#REF!</v>
      </c>
      <c r="D4" s="189" t="e">
        <f>'4=3 |FIT15 '!C25</f>
        <v>#REF!</v>
      </c>
    </row>
    <row r="5" spans="1:4" s="34" customFormat="1" ht="24.6" customHeight="1" x14ac:dyDescent="0.2">
      <c r="A5" s="67" t="s">
        <v>124</v>
      </c>
      <c r="B5" s="195" t="e">
        <f>'4=3 |FIT15 '!#REF!</f>
        <v>#REF!</v>
      </c>
      <c r="C5" s="195" t="e">
        <f>'4=3 |FIT15 '!B26</f>
        <v>#REF!</v>
      </c>
      <c r="D5" s="195" t="e">
        <f>'4=3 |FIT15 '!C26</f>
        <v>#REF!</v>
      </c>
    </row>
    <row r="6" spans="1:4" x14ac:dyDescent="0.2">
      <c r="A6" s="97" t="s">
        <v>136</v>
      </c>
      <c r="B6" s="293"/>
      <c r="C6" s="293"/>
      <c r="D6" s="293"/>
    </row>
    <row r="7" spans="1:4" x14ac:dyDescent="0.2">
      <c r="A7" s="98">
        <v>1</v>
      </c>
      <c r="B7" s="305" t="e">
        <f>ROUND('4=3 |FIT15 '!#REF!*0.87,)+25</f>
        <v>#REF!</v>
      </c>
      <c r="C7" s="305" t="e">
        <f>ROUND('4=3 |FIT15 '!B7*0.87,)+25</f>
        <v>#REF!</v>
      </c>
      <c r="D7" s="305" t="e">
        <f>ROUND('4=3 |FIT15 '!C7*0.87,)+25</f>
        <v>#REF!</v>
      </c>
    </row>
    <row r="8" spans="1:4" x14ac:dyDescent="0.2">
      <c r="A8" s="98">
        <v>2</v>
      </c>
      <c r="B8" s="305" t="e">
        <f>ROUND('4=3 |FIT15 '!#REF!*0.87,)+25</f>
        <v>#REF!</v>
      </c>
      <c r="C8" s="305" t="e">
        <f>ROUND('4=3 |FIT15 '!B8*0.87,)+25</f>
        <v>#REF!</v>
      </c>
      <c r="D8" s="305" t="e">
        <f>ROUND('4=3 |FIT15 '!C8*0.87,)+25</f>
        <v>#REF!</v>
      </c>
    </row>
    <row r="9" spans="1:4" x14ac:dyDescent="0.2">
      <c r="A9" s="106" t="s">
        <v>147</v>
      </c>
      <c r="B9" s="305"/>
      <c r="C9" s="305"/>
      <c r="D9" s="305"/>
    </row>
    <row r="10" spans="1:4" x14ac:dyDescent="0.2">
      <c r="A10" s="98">
        <v>1</v>
      </c>
      <c r="B10" s="305" t="e">
        <f>ROUND('4=3 |FIT15 '!#REF!*0.87,)+25</f>
        <v>#REF!</v>
      </c>
      <c r="C10" s="305" t="e">
        <f>ROUND('4=3 |FIT15 '!B10*0.87,)+25</f>
        <v>#REF!</v>
      </c>
      <c r="D10" s="305" t="e">
        <f>ROUND('4=3 |FIT15 '!C10*0.87,)+25</f>
        <v>#REF!</v>
      </c>
    </row>
    <row r="11" spans="1:4" x14ac:dyDescent="0.2">
      <c r="A11" s="98">
        <v>2</v>
      </c>
      <c r="B11" s="305" t="e">
        <f>ROUND('4=3 |FIT15 '!#REF!*0.87,)+25</f>
        <v>#REF!</v>
      </c>
      <c r="C11" s="305" t="e">
        <f>ROUND('4=3 |FIT15 '!B11*0.87,)+25</f>
        <v>#REF!</v>
      </c>
      <c r="D11" s="305" t="e">
        <f>ROUND('4=3 |FIT15 '!C11*0.87,)+25</f>
        <v>#REF!</v>
      </c>
    </row>
    <row r="12" spans="1:4" x14ac:dyDescent="0.2">
      <c r="A12" s="97" t="s">
        <v>135</v>
      </c>
      <c r="B12" s="305"/>
      <c r="C12" s="305"/>
      <c r="D12" s="305"/>
    </row>
    <row r="13" spans="1:4" x14ac:dyDescent="0.2">
      <c r="A13" s="99">
        <v>1</v>
      </c>
      <c r="B13" s="305" t="e">
        <f>ROUND('4=3 |FIT15 '!#REF!*0.87,)+25</f>
        <v>#REF!</v>
      </c>
      <c r="C13" s="305" t="e">
        <f>ROUND('4=3 |FIT15 '!B13*0.87,)+25</f>
        <v>#REF!</v>
      </c>
      <c r="D13" s="305" t="e">
        <f>ROUND('4=3 |FIT15 '!C13*0.87,)+25</f>
        <v>#REF!</v>
      </c>
    </row>
    <row r="14" spans="1:4" x14ac:dyDescent="0.2">
      <c r="A14" s="99">
        <v>2</v>
      </c>
      <c r="B14" s="305" t="e">
        <f>ROUND('4=3 |FIT15 '!#REF!*0.87,)+25</f>
        <v>#REF!</v>
      </c>
      <c r="C14" s="305" t="e">
        <f>ROUND('4=3 |FIT15 '!B14*0.87,)+25</f>
        <v>#REF!</v>
      </c>
      <c r="D14" s="305" t="e">
        <f>ROUND('4=3 |FIT15 '!C14*0.87,)+25</f>
        <v>#REF!</v>
      </c>
    </row>
    <row r="15" spans="1:4" x14ac:dyDescent="0.2">
      <c r="A15" s="97" t="s">
        <v>137</v>
      </c>
      <c r="B15" s="305"/>
      <c r="C15" s="305"/>
      <c r="D15" s="305"/>
    </row>
    <row r="16" spans="1:4" x14ac:dyDescent="0.2">
      <c r="A16" s="99">
        <v>1</v>
      </c>
      <c r="B16" s="305" t="e">
        <f>ROUND('4=3 |FIT15 '!#REF!*0.87,)+25</f>
        <v>#REF!</v>
      </c>
      <c r="C16" s="305" t="e">
        <f>ROUND('4=3 |FIT15 '!B16*0.87,)+25</f>
        <v>#REF!</v>
      </c>
      <c r="D16" s="305" t="e">
        <f>ROUND('4=3 |FIT15 '!C16*0.87,)+25</f>
        <v>#REF!</v>
      </c>
    </row>
    <row r="17" spans="1:4" x14ac:dyDescent="0.2">
      <c r="A17" s="99">
        <v>2</v>
      </c>
      <c r="B17" s="305" t="e">
        <f>ROUND('4=3 |FIT15 '!#REF!*0.87,)+25</f>
        <v>#REF!</v>
      </c>
      <c r="C17" s="305" t="e">
        <f>ROUND('4=3 |FIT15 '!B17*0.87,)+25</f>
        <v>#REF!</v>
      </c>
      <c r="D17" s="305" t="e">
        <f>ROUND('4=3 |FIT15 '!C17*0.87,)+25</f>
        <v>#REF!</v>
      </c>
    </row>
    <row r="18" spans="1:4" x14ac:dyDescent="0.2">
      <c r="A18" s="97" t="s">
        <v>139</v>
      </c>
      <c r="B18" s="305"/>
      <c r="C18" s="305"/>
      <c r="D18" s="305"/>
    </row>
    <row r="19" spans="1:4" x14ac:dyDescent="0.2">
      <c r="A19" s="98" t="s">
        <v>78</v>
      </c>
      <c r="B19" s="305" t="e">
        <f>ROUND('4=3 |FIT15 '!#REF!*0.87,)+25</f>
        <v>#REF!</v>
      </c>
      <c r="C19" s="305" t="e">
        <f>ROUND('4=3 |FIT15 '!B19*0.87,)+25</f>
        <v>#REF!</v>
      </c>
      <c r="D19" s="305" t="e">
        <f>ROUND('4=3 |FIT15 '!C19*0.87,)+25</f>
        <v>#REF!</v>
      </c>
    </row>
    <row r="20" spans="1:4" x14ac:dyDescent="0.2">
      <c r="A20" s="97" t="s">
        <v>138</v>
      </c>
      <c r="B20" s="305"/>
      <c r="C20" s="305"/>
      <c r="D20" s="305"/>
    </row>
    <row r="21" spans="1:4" x14ac:dyDescent="0.2">
      <c r="A21" s="98" t="s">
        <v>67</v>
      </c>
      <c r="B21" s="305" t="e">
        <f>ROUND('4=3 |FIT15 '!#REF!*0.87,)+25</f>
        <v>#REF!</v>
      </c>
      <c r="C21" s="305" t="e">
        <f>ROUND('4=3 |FIT15 '!B21*0.87,)+25</f>
        <v>#REF!</v>
      </c>
      <c r="D21" s="305" t="e">
        <f>ROUND('4=3 |FIT15 '!C21*0.87,)+25</f>
        <v>#REF!</v>
      </c>
    </row>
    <row r="22" spans="1:4" x14ac:dyDescent="0.2">
      <c r="A22" s="158"/>
    </row>
    <row r="23" spans="1:4" ht="10.35" customHeight="1" thickBot="1" x14ac:dyDescent="0.25">
      <c r="A23" s="82"/>
    </row>
    <row r="24" spans="1:4" ht="12.75" thickBot="1" x14ac:dyDescent="0.25">
      <c r="A24" s="160" t="s">
        <v>128</v>
      </c>
    </row>
    <row r="25" spans="1:4" x14ac:dyDescent="0.2">
      <c r="A25" s="234" t="s">
        <v>129</v>
      </c>
    </row>
    <row r="26" spans="1:4" x14ac:dyDescent="0.2">
      <c r="A26" s="234" t="s">
        <v>130</v>
      </c>
    </row>
    <row r="27" spans="1:4" ht="12" customHeight="1" x14ac:dyDescent="0.2">
      <c r="A27" s="108" t="s">
        <v>131</v>
      </c>
    </row>
    <row r="28" spans="1:4" x14ac:dyDescent="0.2">
      <c r="A28" s="234" t="s">
        <v>247</v>
      </c>
    </row>
    <row r="29" spans="1:4" ht="11.45" customHeight="1" thickBot="1" x14ac:dyDescent="0.25">
      <c r="A29" s="82"/>
    </row>
    <row r="30" spans="1:4" ht="12.75" thickBot="1" x14ac:dyDescent="0.25">
      <c r="A30" s="260" t="s">
        <v>133</v>
      </c>
    </row>
    <row r="31" spans="1:4" ht="72.75" thickBot="1" x14ac:dyDescent="0.25">
      <c r="A31" s="261" t="s">
        <v>225</v>
      </c>
    </row>
    <row r="32" spans="1:4" ht="12.75" thickBot="1" x14ac:dyDescent="0.25">
      <c r="A32" s="256" t="s">
        <v>222</v>
      </c>
    </row>
    <row r="33" spans="1:1" ht="12.75" thickBot="1" x14ac:dyDescent="0.25">
      <c r="A33" s="330" t="s">
        <v>371</v>
      </c>
    </row>
    <row r="34" spans="1:1" x14ac:dyDescent="0.2">
      <c r="A34" s="331" t="s">
        <v>372</v>
      </c>
    </row>
    <row r="35" spans="1:1" ht="12.75" thickBot="1" x14ac:dyDescent="0.25">
      <c r="A35" s="259"/>
    </row>
    <row r="36" spans="1:1" ht="12.75" thickBot="1" x14ac:dyDescent="0.25">
      <c r="A36" s="256" t="s">
        <v>317</v>
      </c>
    </row>
    <row r="37" spans="1:1" x14ac:dyDescent="0.2">
      <c r="A37" s="262" t="s">
        <v>318</v>
      </c>
    </row>
    <row r="38" spans="1:1" x14ac:dyDescent="0.2">
      <c r="A38" s="262" t="s">
        <v>319</v>
      </c>
    </row>
    <row r="39" spans="1:1" ht="12.75" thickBot="1" x14ac:dyDescent="0.25"/>
    <row r="40" spans="1:1" ht="12.75" thickBot="1" x14ac:dyDescent="0.25">
      <c r="A40" s="256" t="s">
        <v>373</v>
      </c>
    </row>
    <row r="41" spans="1:1" x14ac:dyDescent="0.2">
      <c r="A41" s="262" t="s">
        <v>374</v>
      </c>
    </row>
  </sheetData>
  <pageMargins left="0.7" right="0.7" top="0.75" bottom="0.75" header="0.3" footer="0.3"/>
  <pageSetup paperSize="9"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41"/>
  <sheetViews>
    <sheetView zoomScaleNormal="100" workbookViewId="0">
      <pane xSplit="1" topLeftCell="B1" activePane="topRight" state="frozen"/>
      <selection pane="topRight" activeCell="B1" sqref="B1:B1048576"/>
    </sheetView>
  </sheetViews>
  <sheetFormatPr defaultColWidth="9" defaultRowHeight="12" x14ac:dyDescent="0.2"/>
  <cols>
    <col min="1" max="1" width="80.5703125" style="65" customWidth="1"/>
    <col min="2" max="2" width="0" style="65" hidden="1" customWidth="1"/>
    <col min="3" max="16384" width="9" style="65"/>
  </cols>
  <sheetData>
    <row r="1" spans="1:4" ht="11.45" customHeight="1" x14ac:dyDescent="0.2">
      <c r="A1" s="94" t="s">
        <v>134</v>
      </c>
    </row>
    <row r="2" spans="1:4" ht="11.45" customHeight="1" x14ac:dyDescent="0.2">
      <c r="A2" s="255" t="s">
        <v>316</v>
      </c>
    </row>
    <row r="3" spans="1:4" ht="10.35" customHeight="1" x14ac:dyDescent="0.2">
      <c r="A3" s="107"/>
    </row>
    <row r="4" spans="1:4" ht="25.5" customHeight="1" x14ac:dyDescent="0.2">
      <c r="A4" s="157" t="s">
        <v>163</v>
      </c>
      <c r="B4" s="189" t="e">
        <f>'4=3 |FIT15 '!#REF!</f>
        <v>#REF!</v>
      </c>
      <c r="C4" s="189" t="e">
        <f>'4=3 |FIT15 '!B25</f>
        <v>#REF!</v>
      </c>
      <c r="D4" s="189" t="e">
        <f>'4=3 |FIT15 '!C25</f>
        <v>#REF!</v>
      </c>
    </row>
    <row r="5" spans="1:4" s="34" customFormat="1" ht="24.6" customHeight="1" x14ac:dyDescent="0.2">
      <c r="A5" s="67" t="s">
        <v>124</v>
      </c>
      <c r="B5" s="195" t="e">
        <f>'4=3 |FIT15 '!#REF!</f>
        <v>#REF!</v>
      </c>
      <c r="C5" s="195" t="e">
        <f>'4=3 |FIT15 '!B26</f>
        <v>#REF!</v>
      </c>
      <c r="D5" s="195" t="e">
        <f>'4=3 |FIT15 '!C26</f>
        <v>#REF!</v>
      </c>
    </row>
    <row r="6" spans="1:4" x14ac:dyDescent="0.2">
      <c r="A6" s="97" t="s">
        <v>136</v>
      </c>
      <c r="B6" s="293"/>
      <c r="C6" s="293"/>
      <c r="D6" s="293"/>
    </row>
    <row r="7" spans="1:4" x14ac:dyDescent="0.2">
      <c r="A7" s="98">
        <v>1</v>
      </c>
      <c r="B7" s="305" t="e">
        <f>ROUND('4=3 |FIT15 '!#REF!*0.85,)</f>
        <v>#REF!</v>
      </c>
      <c r="C7" s="305" t="e">
        <f>ROUND('4=3 |FIT15 '!B7*0.85,)</f>
        <v>#REF!</v>
      </c>
      <c r="D7" s="305" t="e">
        <f>ROUND('4=3 |FIT15 '!C7*0.85,)</f>
        <v>#REF!</v>
      </c>
    </row>
    <row r="8" spans="1:4" x14ac:dyDescent="0.2">
      <c r="A8" s="98">
        <v>2</v>
      </c>
      <c r="B8" s="305" t="e">
        <f>ROUND('4=3 |FIT15 '!#REF!*0.85,)</f>
        <v>#REF!</v>
      </c>
      <c r="C8" s="305" t="e">
        <f>ROUND('4=3 |FIT15 '!B8*0.85,)</f>
        <v>#REF!</v>
      </c>
      <c r="D8" s="305" t="e">
        <f>ROUND('4=3 |FIT15 '!C8*0.85,)</f>
        <v>#REF!</v>
      </c>
    </row>
    <row r="9" spans="1:4" x14ac:dyDescent="0.2">
      <c r="A9" s="106" t="s">
        <v>147</v>
      </c>
      <c r="B9" s="305"/>
      <c r="C9" s="305"/>
      <c r="D9" s="305"/>
    </row>
    <row r="10" spans="1:4" x14ac:dyDescent="0.2">
      <c r="A10" s="98">
        <v>1</v>
      </c>
      <c r="B10" s="305" t="e">
        <f>ROUND('4=3 |FIT15 '!#REF!*0.85,)</f>
        <v>#REF!</v>
      </c>
      <c r="C10" s="305" t="e">
        <f>ROUND('4=3 |FIT15 '!B10*0.85,)</f>
        <v>#REF!</v>
      </c>
      <c r="D10" s="305" t="e">
        <f>ROUND('4=3 |FIT15 '!C10*0.85,)</f>
        <v>#REF!</v>
      </c>
    </row>
    <row r="11" spans="1:4" x14ac:dyDescent="0.2">
      <c r="A11" s="98">
        <v>2</v>
      </c>
      <c r="B11" s="305" t="e">
        <f>ROUND('4=3 |FIT15 '!#REF!*0.85,)</f>
        <v>#REF!</v>
      </c>
      <c r="C11" s="305" t="e">
        <f>ROUND('4=3 |FIT15 '!B11*0.85,)</f>
        <v>#REF!</v>
      </c>
      <c r="D11" s="305" t="e">
        <f>ROUND('4=3 |FIT15 '!C11*0.85,)</f>
        <v>#REF!</v>
      </c>
    </row>
    <row r="12" spans="1:4" x14ac:dyDescent="0.2">
      <c r="A12" s="97" t="s">
        <v>135</v>
      </c>
      <c r="B12" s="305"/>
      <c r="C12" s="305"/>
      <c r="D12" s="305"/>
    </row>
    <row r="13" spans="1:4" x14ac:dyDescent="0.2">
      <c r="A13" s="99">
        <v>1</v>
      </c>
      <c r="B13" s="305" t="e">
        <f>ROUND('4=3 |FIT15 '!#REF!*0.85,)</f>
        <v>#REF!</v>
      </c>
      <c r="C13" s="305" t="e">
        <f>ROUND('4=3 |FIT15 '!B13*0.85,)</f>
        <v>#REF!</v>
      </c>
      <c r="D13" s="305" t="e">
        <f>ROUND('4=3 |FIT15 '!C13*0.85,)</f>
        <v>#REF!</v>
      </c>
    </row>
    <row r="14" spans="1:4" x14ac:dyDescent="0.2">
      <c r="A14" s="99">
        <v>2</v>
      </c>
      <c r="B14" s="305" t="e">
        <f>ROUND('4=3 |FIT15 '!#REF!*0.85,)</f>
        <v>#REF!</v>
      </c>
      <c r="C14" s="305" t="e">
        <f>ROUND('4=3 |FIT15 '!B14*0.85,)</f>
        <v>#REF!</v>
      </c>
      <c r="D14" s="305" t="e">
        <f>ROUND('4=3 |FIT15 '!C14*0.85,)</f>
        <v>#REF!</v>
      </c>
    </row>
    <row r="15" spans="1:4" x14ac:dyDescent="0.2">
      <c r="A15" s="97" t="s">
        <v>137</v>
      </c>
      <c r="B15" s="305"/>
      <c r="C15" s="305"/>
      <c r="D15" s="305"/>
    </row>
    <row r="16" spans="1:4" x14ac:dyDescent="0.2">
      <c r="A16" s="99">
        <v>1</v>
      </c>
      <c r="B16" s="305" t="e">
        <f>ROUND('4=3 |FIT15 '!#REF!*0.85,)</f>
        <v>#REF!</v>
      </c>
      <c r="C16" s="305" t="e">
        <f>ROUND('4=3 |FIT15 '!B16*0.85,)</f>
        <v>#REF!</v>
      </c>
      <c r="D16" s="305" t="e">
        <f>ROUND('4=3 |FIT15 '!C16*0.85,)</f>
        <v>#REF!</v>
      </c>
    </row>
    <row r="17" spans="1:4" x14ac:dyDescent="0.2">
      <c r="A17" s="99">
        <v>2</v>
      </c>
      <c r="B17" s="305" t="e">
        <f>ROUND('4=3 |FIT15 '!#REF!*0.85,)</f>
        <v>#REF!</v>
      </c>
      <c r="C17" s="305" t="e">
        <f>ROUND('4=3 |FIT15 '!B17*0.85,)</f>
        <v>#REF!</v>
      </c>
      <c r="D17" s="305" t="e">
        <f>ROUND('4=3 |FIT15 '!C17*0.85,)</f>
        <v>#REF!</v>
      </c>
    </row>
    <row r="18" spans="1:4" x14ac:dyDescent="0.2">
      <c r="A18" s="97" t="s">
        <v>139</v>
      </c>
      <c r="B18" s="305"/>
      <c r="C18" s="305"/>
      <c r="D18" s="305"/>
    </row>
    <row r="19" spans="1:4" x14ac:dyDescent="0.2">
      <c r="A19" s="98" t="s">
        <v>78</v>
      </c>
      <c r="B19" s="305" t="e">
        <f>ROUND('4=3 |FIT15 '!#REF!*0.85,)</f>
        <v>#REF!</v>
      </c>
      <c r="C19" s="305" t="e">
        <f>ROUND('4=3 |FIT15 '!B19*0.85,)</f>
        <v>#REF!</v>
      </c>
      <c r="D19" s="305" t="e">
        <f>ROUND('4=3 |FIT15 '!C19*0.85,)</f>
        <v>#REF!</v>
      </c>
    </row>
    <row r="20" spans="1:4" x14ac:dyDescent="0.2">
      <c r="A20" s="97" t="s">
        <v>138</v>
      </c>
      <c r="B20" s="305"/>
      <c r="C20" s="305"/>
      <c r="D20" s="305"/>
    </row>
    <row r="21" spans="1:4" x14ac:dyDescent="0.2">
      <c r="A21" s="98" t="s">
        <v>67</v>
      </c>
      <c r="B21" s="305" t="e">
        <f>ROUND('4=3 |FIT15 '!#REF!*0.85,)</f>
        <v>#REF!</v>
      </c>
      <c r="C21" s="305" t="e">
        <f>ROUND('4=3 |FIT15 '!B21*0.85,)</f>
        <v>#REF!</v>
      </c>
      <c r="D21" s="305" t="e">
        <f>ROUND('4=3 |FIT15 '!C21*0.85,)</f>
        <v>#REF!</v>
      </c>
    </row>
    <row r="22" spans="1:4" x14ac:dyDescent="0.2">
      <c r="A22" s="158"/>
    </row>
    <row r="23" spans="1:4" ht="10.35" customHeight="1" thickBot="1" x14ac:dyDescent="0.25">
      <c r="A23" s="82"/>
    </row>
    <row r="24" spans="1:4" ht="12.75" thickBot="1" x14ac:dyDescent="0.25">
      <c r="A24" s="160" t="s">
        <v>128</v>
      </c>
    </row>
    <row r="25" spans="1:4" x14ac:dyDescent="0.2">
      <c r="A25" s="234" t="s">
        <v>129</v>
      </c>
    </row>
    <row r="26" spans="1:4" x14ac:dyDescent="0.2">
      <c r="A26" s="234" t="s">
        <v>130</v>
      </c>
    </row>
    <row r="27" spans="1:4" ht="12" customHeight="1" x14ac:dyDescent="0.2">
      <c r="A27" s="108" t="s">
        <v>131</v>
      </c>
    </row>
    <row r="28" spans="1:4" x14ac:dyDescent="0.2">
      <c r="A28" s="234" t="s">
        <v>247</v>
      </c>
    </row>
    <row r="29" spans="1:4" ht="11.45" customHeight="1" thickBot="1" x14ac:dyDescent="0.25">
      <c r="A29" s="82"/>
    </row>
    <row r="30" spans="1:4" ht="12.75" thickBot="1" x14ac:dyDescent="0.25">
      <c r="A30" s="260" t="s">
        <v>133</v>
      </c>
    </row>
    <row r="31" spans="1:4" ht="72.75" thickBot="1" x14ac:dyDescent="0.25">
      <c r="A31" s="261" t="s">
        <v>225</v>
      </c>
    </row>
    <row r="32" spans="1:4" ht="12.75" thickBot="1" x14ac:dyDescent="0.25">
      <c r="A32" s="256" t="s">
        <v>222</v>
      </c>
    </row>
    <row r="33" spans="1:1" ht="12.75" thickBot="1" x14ac:dyDescent="0.25">
      <c r="A33" s="330" t="s">
        <v>371</v>
      </c>
    </row>
    <row r="34" spans="1:1" x14ac:dyDescent="0.2">
      <c r="A34" s="331" t="s">
        <v>372</v>
      </c>
    </row>
    <row r="35" spans="1:1" ht="12.75" thickBot="1" x14ac:dyDescent="0.25">
      <c r="A35" s="259"/>
    </row>
    <row r="36" spans="1:1" ht="12.75" thickBot="1" x14ac:dyDescent="0.25">
      <c r="A36" s="256" t="s">
        <v>317</v>
      </c>
    </row>
    <row r="37" spans="1:1" x14ac:dyDescent="0.2">
      <c r="A37" s="262" t="s">
        <v>318</v>
      </c>
    </row>
    <row r="38" spans="1:1" x14ac:dyDescent="0.2">
      <c r="A38" s="262" t="s">
        <v>319</v>
      </c>
    </row>
    <row r="39" spans="1:1" ht="12.75" thickBot="1" x14ac:dyDescent="0.25"/>
    <row r="40" spans="1:1" ht="12.75" thickBot="1" x14ac:dyDescent="0.25">
      <c r="A40" s="256" t="s">
        <v>373</v>
      </c>
    </row>
    <row r="41" spans="1:1" x14ac:dyDescent="0.2">
      <c r="A41" s="262" t="s">
        <v>374</v>
      </c>
    </row>
  </sheetData>
  <pageMargins left="0.7" right="0.7" top="0.75" bottom="0.75" header="0.3" footer="0.3"/>
  <pageSetup paperSize="9"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2"/>
  <sheetViews>
    <sheetView zoomScale="90" zoomScaleNormal="90" workbookViewId="0">
      <pane xSplit="1" topLeftCell="B1" activePane="topRight" state="frozen"/>
      <selection activeCell="B7" sqref="B7"/>
      <selection pane="topRight" activeCell="B7" sqref="B7"/>
    </sheetView>
  </sheetViews>
  <sheetFormatPr defaultColWidth="9" defaultRowHeight="12" x14ac:dyDescent="0.2"/>
  <cols>
    <col min="1" max="1" width="80.5703125" style="293" customWidth="1"/>
    <col min="2" max="16384" width="9" style="293"/>
  </cols>
  <sheetData>
    <row r="1" spans="1:64" ht="11.45" customHeight="1" x14ac:dyDescent="0.2">
      <c r="A1" s="94" t="s">
        <v>134</v>
      </c>
    </row>
    <row r="2" spans="1:64" ht="15" customHeight="1" x14ac:dyDescent="0.2">
      <c r="A2" s="218" t="s">
        <v>189</v>
      </c>
    </row>
    <row r="3" spans="1:64" s="34" customFormat="1" ht="21.6" customHeight="1" x14ac:dyDescent="0.2">
      <c r="A3" s="67" t="s">
        <v>124</v>
      </c>
      <c r="B3" s="314">
        <f>'C завтраками| Bed and breakfast'!B4</f>
        <v>45824</v>
      </c>
      <c r="C3" s="314">
        <f>'C завтраками| Bed and breakfast'!C4</f>
        <v>45827</v>
      </c>
      <c r="D3" s="314">
        <f>'C завтраками| Bed and breakfast'!D4</f>
        <v>45829</v>
      </c>
      <c r="E3" s="314">
        <f>'C завтраками| Bed and breakfast'!E4</f>
        <v>45831</v>
      </c>
      <c r="F3" s="314">
        <f>'C завтраками| Bed and breakfast'!F4</f>
        <v>45832</v>
      </c>
      <c r="G3" s="314">
        <f>'C завтраками| Bed and breakfast'!G4</f>
        <v>45835</v>
      </c>
      <c r="H3" s="314">
        <f>'C завтраками| Bed and breakfast'!H4</f>
        <v>45836</v>
      </c>
      <c r="I3" s="314">
        <f>'C завтраками| Bed and breakfast'!I4</f>
        <v>45839</v>
      </c>
      <c r="J3" s="314">
        <f>'C завтраками| Bed and breakfast'!J4</f>
        <v>45847</v>
      </c>
      <c r="K3" s="314">
        <f>'C завтраками| Bed and breakfast'!K4</f>
        <v>45849</v>
      </c>
      <c r="L3" s="314">
        <f>'C завтраками| Bed and breakfast'!L4</f>
        <v>45851</v>
      </c>
      <c r="M3" s="314">
        <f>'C завтраками| Bed and breakfast'!M4</f>
        <v>45852</v>
      </c>
      <c r="N3" s="314">
        <f>'C завтраками| Bed and breakfast'!N4</f>
        <v>45856</v>
      </c>
      <c r="O3" s="314">
        <f>'C завтраками| Bed and breakfast'!O4</f>
        <v>45858</v>
      </c>
      <c r="P3" s="314">
        <f>'C завтраками| Bed and breakfast'!P4</f>
        <v>45860</v>
      </c>
      <c r="Q3" s="314">
        <f>'C завтраками| Bed and breakfast'!Q4</f>
        <v>45861</v>
      </c>
      <c r="R3" s="314">
        <f>'C завтраками| Bed and breakfast'!R4</f>
        <v>45863</v>
      </c>
      <c r="S3" s="314">
        <f>'C завтраками| Bed and breakfast'!S4</f>
        <v>45864</v>
      </c>
      <c r="T3" s="314">
        <f>'C завтраками| Bed and breakfast'!T4</f>
        <v>45865</v>
      </c>
      <c r="U3" s="314">
        <f>'C завтраками| Bed and breakfast'!U4</f>
        <v>45867</v>
      </c>
      <c r="V3" s="314">
        <f>'C завтраками| Bed and breakfast'!V4</f>
        <v>45869</v>
      </c>
      <c r="W3" s="314">
        <f>'C завтраками| Bed and breakfast'!W4</f>
        <v>45870</v>
      </c>
      <c r="X3" s="314">
        <f>'C завтраками| Bed and breakfast'!X4</f>
        <v>45873</v>
      </c>
      <c r="Y3" s="314">
        <f>'C завтраками| Bed and breakfast'!Y4</f>
        <v>45878</v>
      </c>
      <c r="Z3" s="314">
        <f>'C завтраками| Bed and breakfast'!Z4</f>
        <v>45879</v>
      </c>
      <c r="AA3" s="314">
        <f>'C завтраками| Bed and breakfast'!AA4</f>
        <v>45880</v>
      </c>
      <c r="AB3" s="314">
        <f>'C завтраками| Bed and breakfast'!AB4</f>
        <v>45881</v>
      </c>
      <c r="AC3" s="314">
        <f>'C завтраками| Bed and breakfast'!AC4</f>
        <v>45883</v>
      </c>
      <c r="AD3" s="314">
        <f>'C завтраками| Bed and breakfast'!AD4</f>
        <v>45887</v>
      </c>
      <c r="AE3" s="314">
        <f>'C завтраками| Bed and breakfast'!AE4</f>
        <v>45891</v>
      </c>
      <c r="AF3" s="314">
        <f>'C завтраками| Bed and breakfast'!AF4</f>
        <v>45893</v>
      </c>
      <c r="AG3" s="314">
        <f>'C завтраками| Bed and breakfast'!AG4</f>
        <v>45896</v>
      </c>
      <c r="AH3" s="314">
        <f>'C завтраками| Bed and breakfast'!AH4</f>
        <v>45899</v>
      </c>
      <c r="AI3" s="314">
        <f>'C завтраками| Bed and breakfast'!AI4</f>
        <v>45901</v>
      </c>
      <c r="AJ3" s="314">
        <f>'C завтраками| Bed and breakfast'!AJ4</f>
        <v>45902</v>
      </c>
      <c r="AK3" s="314">
        <f>'C завтраками| Bed and breakfast'!AK4</f>
        <v>45905</v>
      </c>
      <c r="AL3" s="314">
        <f>'C завтраками| Bed and breakfast'!AL4</f>
        <v>45913</v>
      </c>
      <c r="AM3" s="314">
        <f>'C завтраками| Bed and breakfast'!AM4</f>
        <v>45921</v>
      </c>
      <c r="AN3" s="314">
        <f>'C завтраками| Bed and breakfast'!AN4</f>
        <v>45931</v>
      </c>
      <c r="AO3" s="314">
        <f>'C завтраками| Bed and breakfast'!AO4</f>
        <v>45942</v>
      </c>
      <c r="AP3" s="314">
        <f>'C завтраками| Bed and breakfast'!AP4</f>
        <v>45947</v>
      </c>
      <c r="AQ3" s="314">
        <f>'C завтраками| Bed and breakfast'!AQ4</f>
        <v>45949</v>
      </c>
      <c r="AR3" s="314">
        <f>'C завтраками| Bed and breakfast'!AR4</f>
        <v>45954</v>
      </c>
      <c r="AS3" s="314">
        <f>'C завтраками| Bed and breakfast'!AS4</f>
        <v>45956</v>
      </c>
      <c r="AT3" s="314">
        <f>'C завтраками| Bed and breakfast'!AT4</f>
        <v>45961</v>
      </c>
      <c r="AU3" s="314">
        <f>'C завтраками| Bed and breakfast'!AU4</f>
        <v>45962</v>
      </c>
      <c r="AV3" s="314">
        <f>'C завтраками| Bed and breakfast'!AV4</f>
        <v>45965</v>
      </c>
      <c r="AW3" s="314">
        <f>'C завтраками| Bed and breakfast'!AW4</f>
        <v>45966</v>
      </c>
      <c r="AX3" s="314">
        <f>'C завтраками| Bed and breakfast'!AX4</f>
        <v>45968</v>
      </c>
      <c r="AY3" s="314">
        <f>'C завтраками| Bed and breakfast'!AY4</f>
        <v>45970</v>
      </c>
      <c r="AZ3" s="314">
        <f>'C завтраками| Bed and breakfast'!AZ4</f>
        <v>45975</v>
      </c>
      <c r="BA3" s="314">
        <f>'C завтраками| Bed and breakfast'!BA4</f>
        <v>45977</v>
      </c>
      <c r="BB3" s="314">
        <f>'C завтраками| Bed and breakfast'!BB4</f>
        <v>45982</v>
      </c>
      <c r="BC3" s="314">
        <f>'C завтраками| Bed and breakfast'!BC4</f>
        <v>45984</v>
      </c>
      <c r="BD3" s="314">
        <f>'C завтраками| Bed and breakfast'!BD4</f>
        <v>45989</v>
      </c>
      <c r="BE3" s="314">
        <f>'C завтраками| Bed and breakfast'!BE4</f>
        <v>45991</v>
      </c>
      <c r="BF3" s="314">
        <f>'C завтраками| Bed and breakfast'!BF4</f>
        <v>45992</v>
      </c>
      <c r="BG3" s="314">
        <f>'C завтраками| Bed and breakfast'!BG4</f>
        <v>45996</v>
      </c>
      <c r="BH3" s="314">
        <f>'C завтраками| Bed and breakfast'!BH4</f>
        <v>45998</v>
      </c>
      <c r="BI3" s="314">
        <f>'C завтраками| Bed and breakfast'!BI4</f>
        <v>46002</v>
      </c>
      <c r="BJ3" s="314">
        <f>'C завтраками| Bed and breakfast'!BJ4</f>
        <v>46003</v>
      </c>
      <c r="BK3" s="314">
        <f>'C завтраками| Bed and breakfast'!BK4</f>
        <v>46010</v>
      </c>
      <c r="BL3" s="314">
        <f>'C завтраками| Bed and breakfast'!BL4</f>
        <v>46012</v>
      </c>
    </row>
    <row r="4" spans="1:64" s="34" customFormat="1" ht="21.6" customHeight="1" x14ac:dyDescent="0.2">
      <c r="A4" s="327"/>
      <c r="B4" s="314">
        <f>'C завтраками| Bed and breakfast'!B5</f>
        <v>45826</v>
      </c>
      <c r="C4" s="314">
        <f>'C завтраками| Bed and breakfast'!C5</f>
        <v>45828</v>
      </c>
      <c r="D4" s="314">
        <f>'C завтраками| Bed and breakfast'!D5</f>
        <v>45830</v>
      </c>
      <c r="E4" s="314">
        <f>'C завтраками| Bed and breakfast'!E5</f>
        <v>45831</v>
      </c>
      <c r="F4" s="314">
        <f>'C завтраками| Bed and breakfast'!F5</f>
        <v>45834</v>
      </c>
      <c r="G4" s="314">
        <f>'C завтраками| Bed and breakfast'!G5</f>
        <v>45835</v>
      </c>
      <c r="H4" s="314">
        <f>'C завтраками| Bed and breakfast'!H5</f>
        <v>45838</v>
      </c>
      <c r="I4" s="314">
        <f>'C завтраками| Bed and breakfast'!I5</f>
        <v>45846</v>
      </c>
      <c r="J4" s="314">
        <f>'C завтраками| Bed and breakfast'!J5</f>
        <v>45848</v>
      </c>
      <c r="K4" s="314">
        <f>'C завтраками| Bed and breakfast'!K5</f>
        <v>45850</v>
      </c>
      <c r="L4" s="314">
        <f>'C завтраками| Bed and breakfast'!L5</f>
        <v>45851</v>
      </c>
      <c r="M4" s="314">
        <f>'C завтраками| Bed and breakfast'!M5</f>
        <v>45855</v>
      </c>
      <c r="N4" s="314">
        <f>'C завтраками| Bed and breakfast'!N5</f>
        <v>45857</v>
      </c>
      <c r="O4" s="314">
        <f>'C завтраками| Bed and breakfast'!O5</f>
        <v>45859</v>
      </c>
      <c r="P4" s="314">
        <f>'C завтраками| Bed and breakfast'!P5</f>
        <v>45860</v>
      </c>
      <c r="Q4" s="314">
        <f>'C завтраками| Bed and breakfast'!Q5</f>
        <v>45862</v>
      </c>
      <c r="R4" s="314">
        <f>'C завтраками| Bed and breakfast'!R5</f>
        <v>45863</v>
      </c>
      <c r="S4" s="314">
        <f>'C завтраками| Bed and breakfast'!S5</f>
        <v>45864</v>
      </c>
      <c r="T4" s="314">
        <f>'C завтраками| Bed and breakfast'!T5</f>
        <v>45866</v>
      </c>
      <c r="U4" s="314">
        <f>'C завтраками| Bed and breakfast'!U5</f>
        <v>45868</v>
      </c>
      <c r="V4" s="314">
        <f>'C завтраками| Bed and breakfast'!V5</f>
        <v>45869</v>
      </c>
      <c r="W4" s="314">
        <f>'C завтраками| Bed and breakfast'!W5</f>
        <v>45872</v>
      </c>
      <c r="X4" s="314">
        <f>'C завтраками| Bed and breakfast'!X5</f>
        <v>45877</v>
      </c>
      <c r="Y4" s="314">
        <f>'C завтраками| Bed and breakfast'!Y5</f>
        <v>45878</v>
      </c>
      <c r="Z4" s="314">
        <f>'C завтраками| Bed and breakfast'!Z5</f>
        <v>45879</v>
      </c>
      <c r="AA4" s="314">
        <f>'C завтраками| Bed and breakfast'!AA5</f>
        <v>45880</v>
      </c>
      <c r="AB4" s="314">
        <f>'C завтраками| Bed and breakfast'!AB5</f>
        <v>45882</v>
      </c>
      <c r="AC4" s="314">
        <f>'C завтраками| Bed and breakfast'!AC5</f>
        <v>45886</v>
      </c>
      <c r="AD4" s="314">
        <f>'C завтраками| Bed and breakfast'!AD5</f>
        <v>45890</v>
      </c>
      <c r="AE4" s="314">
        <f>'C завтраками| Bed and breakfast'!AE5</f>
        <v>45892</v>
      </c>
      <c r="AF4" s="314">
        <f>'C завтраками| Bed and breakfast'!AF5</f>
        <v>45895</v>
      </c>
      <c r="AG4" s="314">
        <f>'C завтраками| Bed and breakfast'!AG5</f>
        <v>45898</v>
      </c>
      <c r="AH4" s="314">
        <f>'C завтраками| Bed and breakfast'!AH5</f>
        <v>45900</v>
      </c>
      <c r="AI4" s="314">
        <f>'C завтраками| Bed and breakfast'!AI5</f>
        <v>45901</v>
      </c>
      <c r="AJ4" s="314">
        <f>'C завтраками| Bed and breakfast'!AJ5</f>
        <v>45904</v>
      </c>
      <c r="AK4" s="314">
        <f>'C завтраками| Bed and breakfast'!AK5</f>
        <v>45912</v>
      </c>
      <c r="AL4" s="314">
        <f>'C завтраками| Bed and breakfast'!AL5</f>
        <v>45920</v>
      </c>
      <c r="AM4" s="314">
        <f>'C завтраками| Bed and breakfast'!AM5</f>
        <v>45930</v>
      </c>
      <c r="AN4" s="314">
        <f>'C завтраками| Bed and breakfast'!AN5</f>
        <v>45941</v>
      </c>
      <c r="AO4" s="314">
        <f>'C завтраками| Bed and breakfast'!AO5</f>
        <v>45946</v>
      </c>
      <c r="AP4" s="314">
        <f>'C завтраками| Bed and breakfast'!AP5</f>
        <v>45948</v>
      </c>
      <c r="AQ4" s="314">
        <f>'C завтраками| Bed and breakfast'!AQ5</f>
        <v>45953</v>
      </c>
      <c r="AR4" s="314">
        <f>'C завтраками| Bed and breakfast'!AR5</f>
        <v>45955</v>
      </c>
      <c r="AS4" s="314">
        <f>'C завтраками| Bed and breakfast'!AS5</f>
        <v>45960</v>
      </c>
      <c r="AT4" s="314">
        <f>'C завтраками| Bed and breakfast'!AT5</f>
        <v>45961</v>
      </c>
      <c r="AU4" s="314">
        <f>'C завтраками| Bed and breakfast'!AU5</f>
        <v>45964</v>
      </c>
      <c r="AV4" s="314">
        <f>'C завтраками| Bed and breakfast'!AV5</f>
        <v>45965</v>
      </c>
      <c r="AW4" s="314">
        <f>'C завтраками| Bed and breakfast'!AW5</f>
        <v>45967</v>
      </c>
      <c r="AX4" s="314">
        <f>'C завтраками| Bed and breakfast'!AX5</f>
        <v>45969</v>
      </c>
      <c r="AY4" s="314">
        <f>'C завтраками| Bed and breakfast'!AY5</f>
        <v>45974</v>
      </c>
      <c r="AZ4" s="314">
        <f>'C завтраками| Bed and breakfast'!AZ5</f>
        <v>45976</v>
      </c>
      <c r="BA4" s="314">
        <f>'C завтраками| Bed and breakfast'!BA5</f>
        <v>45981</v>
      </c>
      <c r="BB4" s="314">
        <f>'C завтраками| Bed and breakfast'!BB5</f>
        <v>45983</v>
      </c>
      <c r="BC4" s="314">
        <f>'C завтраками| Bed and breakfast'!BC5</f>
        <v>45988</v>
      </c>
      <c r="BD4" s="314">
        <f>'C завтраками| Bed and breakfast'!BD5</f>
        <v>45990</v>
      </c>
      <c r="BE4" s="314">
        <f>'C завтраками| Bed and breakfast'!BE5</f>
        <v>45991</v>
      </c>
      <c r="BF4" s="314">
        <f>'C завтраками| Bed and breakfast'!BF5</f>
        <v>45995</v>
      </c>
      <c r="BG4" s="314">
        <f>'C завтраками| Bed and breakfast'!BG5</f>
        <v>45997</v>
      </c>
      <c r="BH4" s="314">
        <f>'C завтраками| Bed and breakfast'!BH5</f>
        <v>46001</v>
      </c>
      <c r="BI4" s="314">
        <f>'C завтраками| Bed and breakfast'!BI5</f>
        <v>46002</v>
      </c>
      <c r="BJ4" s="314">
        <f>'C завтраками| Bed and breakfast'!BJ5</f>
        <v>46009</v>
      </c>
      <c r="BK4" s="314">
        <f>'C завтраками| Bed and breakfast'!BK5</f>
        <v>46011</v>
      </c>
      <c r="BL4" s="314">
        <f>'C завтраками| Bed and breakfast'!BL5</f>
        <v>46016</v>
      </c>
    </row>
    <row r="5" spans="1:64" x14ac:dyDescent="0.2">
      <c r="A5" s="74" t="s">
        <v>148</v>
      </c>
    </row>
    <row r="6" spans="1:64" x14ac:dyDescent="0.2">
      <c r="A6" s="294">
        <v>1</v>
      </c>
      <c r="B6" s="316">
        <f>'C завтраками| Bed and breakfast'!B7*0.9</f>
        <v>12330</v>
      </c>
      <c r="C6" s="316">
        <f>'C завтраками| Bed and breakfast'!C7*0.9</f>
        <v>12330</v>
      </c>
      <c r="D6" s="316">
        <f>'C завтраками| Bed and breakfast'!D7*0.9</f>
        <v>10620</v>
      </c>
      <c r="E6" s="316">
        <f>'C завтраками| Bed and breakfast'!E7*0.9</f>
        <v>16200</v>
      </c>
      <c r="F6" s="316">
        <f>'C завтраками| Bed and breakfast'!F7*0.9</f>
        <v>17730</v>
      </c>
      <c r="G6" s="316">
        <f>'C завтраками| Bed and breakfast'!G7*0.9</f>
        <v>16200</v>
      </c>
      <c r="H6" s="316">
        <f>'C завтраками| Bed and breakfast'!H7*0.9</f>
        <v>10620</v>
      </c>
      <c r="I6" s="316">
        <f>'C завтраками| Bed and breakfast'!I7*0.9</f>
        <v>15570</v>
      </c>
      <c r="J6" s="316">
        <f>'C завтраками| Bed and breakfast'!J7*0.9</f>
        <v>16200</v>
      </c>
      <c r="K6" s="316">
        <f>'C завтраками| Bed and breakfast'!K7*0.9</f>
        <v>15570</v>
      </c>
      <c r="L6" s="316">
        <f>'C завтраками| Bed and breakfast'!L7*0.9</f>
        <v>15570</v>
      </c>
      <c r="M6" s="316">
        <f>'C завтраками| Bed and breakfast'!M7*0.9</f>
        <v>14490</v>
      </c>
      <c r="N6" s="316">
        <f>'C завтраками| Bed and breakfast'!N7*0.9</f>
        <v>14490</v>
      </c>
      <c r="O6" s="316">
        <f>'C завтраками| Bed and breakfast'!O7*0.9</f>
        <v>14490</v>
      </c>
      <c r="P6" s="316">
        <f>'C завтраками| Bed and breakfast'!P7*0.9</f>
        <v>14490</v>
      </c>
      <c r="Q6" s="316">
        <f>'C завтраками| Bed and breakfast'!Q7*0.9</f>
        <v>15570</v>
      </c>
      <c r="R6" s="316">
        <f>'C завтраками| Bed and breakfast'!R7*0.9</f>
        <v>17730</v>
      </c>
      <c r="S6" s="316">
        <f>'C завтраками| Bed and breakfast'!S7*0.9</f>
        <v>16200</v>
      </c>
      <c r="T6" s="316">
        <f>'C завтраками| Bed and breakfast'!T7*0.9</f>
        <v>15570</v>
      </c>
      <c r="U6" s="316">
        <f>'C завтраками| Bed and breakfast'!U7*0.9</f>
        <v>13410</v>
      </c>
      <c r="V6" s="316">
        <f>'C завтраками| Bed and breakfast'!V7*0.9</f>
        <v>12330</v>
      </c>
      <c r="W6" s="316">
        <f>'C завтраками| Bed and breakfast'!W7*0.9</f>
        <v>13410</v>
      </c>
      <c r="X6" s="316">
        <f>'C завтраками| Bed and breakfast'!X7*0.9</f>
        <v>15570</v>
      </c>
      <c r="Y6" s="316">
        <f>'C завтраками| Bed and breakfast'!Y7*0.9</f>
        <v>14490</v>
      </c>
      <c r="Z6" s="316">
        <f>'C завтраками| Bed and breakfast'!Z7*0.9</f>
        <v>14490</v>
      </c>
      <c r="AA6" s="316">
        <f>'C завтраками| Bed and breakfast'!AA7*0.9</f>
        <v>15570</v>
      </c>
      <c r="AB6" s="316">
        <f>'C завтраками| Bed and breakfast'!AB7*0.9</f>
        <v>15570</v>
      </c>
      <c r="AC6" s="316">
        <f>'C завтраками| Bed and breakfast'!AC7*0.9</f>
        <v>15570</v>
      </c>
      <c r="AD6" s="316">
        <f>'C завтраками| Bed and breakfast'!AD7*0.9</f>
        <v>15570</v>
      </c>
      <c r="AE6" s="316">
        <f>'C завтраками| Bed and breakfast'!AE7*0.9</f>
        <v>14490</v>
      </c>
      <c r="AF6" s="316">
        <f>'C завтраками| Bed and breakfast'!AF7*0.9</f>
        <v>14490</v>
      </c>
      <c r="AG6" s="316">
        <f>'C завтраками| Bed and breakfast'!AG7*0.9</f>
        <v>12330</v>
      </c>
      <c r="AH6" s="316">
        <f>'C завтраками| Bed and breakfast'!AH7*0.9</f>
        <v>11250</v>
      </c>
      <c r="AI6" s="316">
        <f>'C завтраками| Bed and breakfast'!AI7*0.9</f>
        <v>11250</v>
      </c>
      <c r="AJ6" s="316">
        <f>'C завтраками| Bed and breakfast'!AJ7*0.9</f>
        <v>12330</v>
      </c>
      <c r="AK6" s="316">
        <f>'C завтраками| Bed and breakfast'!AK7*0.9</f>
        <v>11250</v>
      </c>
      <c r="AL6" s="316">
        <f>'C завтраками| Bed and breakfast'!AL7*0.9</f>
        <v>13410</v>
      </c>
      <c r="AM6" s="316">
        <f>'C завтраками| Bed and breakfast'!AM7*0.9</f>
        <v>11250</v>
      </c>
      <c r="AN6" s="316">
        <f>'C завтраками| Bed and breakfast'!AN7*0.9</f>
        <v>10710</v>
      </c>
      <c r="AO6" s="316">
        <f>'C завтраками| Bed and breakfast'!AO7*0.9</f>
        <v>9000</v>
      </c>
      <c r="AP6" s="316">
        <f>'C завтраками| Bed and breakfast'!AP7*0.9</f>
        <v>9630</v>
      </c>
      <c r="AQ6" s="316">
        <f>'C завтраками| Bed and breakfast'!AQ7*0.9</f>
        <v>9000</v>
      </c>
      <c r="AR6" s="316">
        <f>'C завтраками| Bed and breakfast'!AR7*0.9</f>
        <v>9630</v>
      </c>
      <c r="AS6" s="316">
        <f>'C завтраками| Bed and breakfast'!AS7*0.9</f>
        <v>9000</v>
      </c>
      <c r="AT6" s="316">
        <f>'C завтраками| Bed and breakfast'!AT7*0.9</f>
        <v>9630</v>
      </c>
      <c r="AU6" s="316">
        <f>'C завтраками| Bed and breakfast'!AU7*0.9</f>
        <v>9630</v>
      </c>
      <c r="AV6" s="316">
        <f>'C завтраками| Bed and breakfast'!AV7*0.9</f>
        <v>9000</v>
      </c>
      <c r="AW6" s="316">
        <f>'C завтраками| Bed and breakfast'!AW7*0.9</f>
        <v>7740</v>
      </c>
      <c r="AX6" s="316">
        <f>'C завтраками| Bed and breakfast'!AX7*0.9</f>
        <v>8370</v>
      </c>
      <c r="AY6" s="316">
        <f>'C завтраками| Bed and breakfast'!AY7*0.9</f>
        <v>7740</v>
      </c>
      <c r="AZ6" s="316">
        <f>'C завтраками| Bed and breakfast'!AZ7*0.9</f>
        <v>8370</v>
      </c>
      <c r="BA6" s="316">
        <f>'C завтраками| Bed and breakfast'!BA7*0.9</f>
        <v>7740</v>
      </c>
      <c r="BB6" s="316">
        <f>'C завтраками| Bed and breakfast'!BB7*0.9</f>
        <v>8370</v>
      </c>
      <c r="BC6" s="316">
        <f>'C завтраками| Bed and breakfast'!BC7*0.9</f>
        <v>7740</v>
      </c>
      <c r="BD6" s="316">
        <f>'C завтраками| Bed and breakfast'!BD7*0.9</f>
        <v>8370</v>
      </c>
      <c r="BE6" s="316">
        <f>'C завтраками| Bed and breakfast'!BE7*0.9</f>
        <v>7740</v>
      </c>
      <c r="BF6" s="316">
        <f>'C завтраками| Bed and breakfast'!BF7*0.9</f>
        <v>7920</v>
      </c>
      <c r="BG6" s="316">
        <f>'C завтраками| Bed and breakfast'!BG7*0.9</f>
        <v>8730</v>
      </c>
      <c r="BH6" s="316">
        <f>'C завтраками| Bed and breakfast'!BH7*0.9</f>
        <v>7920</v>
      </c>
      <c r="BI6" s="316">
        <f>'C завтраками| Bed and breakfast'!BI7*0.9</f>
        <v>9540</v>
      </c>
      <c r="BJ6" s="316">
        <f>'C завтраками| Bed and breakfast'!BJ7*0.9</f>
        <v>10350</v>
      </c>
      <c r="BK6" s="316">
        <f>'C завтраками| Bed and breakfast'!BK7*0.9</f>
        <v>10350</v>
      </c>
      <c r="BL6" s="316">
        <f>'C завтраками| Bed and breakfast'!BL7*0.9</f>
        <v>10350</v>
      </c>
    </row>
    <row r="7" spans="1:64" x14ac:dyDescent="0.2">
      <c r="A7" s="294">
        <v>2</v>
      </c>
      <c r="B7" s="316">
        <f>'C завтраками| Bed and breakfast'!B8*0.9</f>
        <v>14040</v>
      </c>
      <c r="C7" s="316">
        <f>'C завтраками| Bed and breakfast'!C8*0.9</f>
        <v>14040</v>
      </c>
      <c r="D7" s="316">
        <f>'C завтраками| Bed and breakfast'!D8*0.9</f>
        <v>12330</v>
      </c>
      <c r="E7" s="316">
        <f>'C завтраками| Bed and breakfast'!E8*0.9</f>
        <v>17910</v>
      </c>
      <c r="F7" s="316">
        <f>'C завтраками| Bed and breakfast'!F8*0.9</f>
        <v>19440</v>
      </c>
      <c r="G7" s="316">
        <f>'C завтраками| Bed and breakfast'!G8*0.9</f>
        <v>17910</v>
      </c>
      <c r="H7" s="316">
        <f>'C завтраками| Bed and breakfast'!H8*0.9</f>
        <v>12330</v>
      </c>
      <c r="I7" s="316">
        <f>'C завтраками| Bed and breakfast'!I8*0.9</f>
        <v>17280</v>
      </c>
      <c r="J7" s="316">
        <f>'C завтраками| Bed and breakfast'!J8*0.9</f>
        <v>17910</v>
      </c>
      <c r="K7" s="316">
        <f>'C завтраками| Bed and breakfast'!K8*0.9</f>
        <v>17280</v>
      </c>
      <c r="L7" s="316">
        <f>'C завтраками| Bed and breakfast'!L8*0.9</f>
        <v>17280</v>
      </c>
      <c r="M7" s="316">
        <f>'C завтраками| Bed and breakfast'!M8*0.9</f>
        <v>16200</v>
      </c>
      <c r="N7" s="316">
        <f>'C завтраками| Bed and breakfast'!N8*0.9</f>
        <v>16200</v>
      </c>
      <c r="O7" s="316">
        <f>'C завтраками| Bed and breakfast'!O8*0.9</f>
        <v>16200</v>
      </c>
      <c r="P7" s="316">
        <f>'C завтраками| Bed and breakfast'!P8*0.9</f>
        <v>16200</v>
      </c>
      <c r="Q7" s="316">
        <f>'C завтраками| Bed and breakfast'!Q8*0.9</f>
        <v>17280</v>
      </c>
      <c r="R7" s="316">
        <f>'C завтраками| Bed and breakfast'!R8*0.9</f>
        <v>19440</v>
      </c>
      <c r="S7" s="316">
        <f>'C завтраками| Bed and breakfast'!S8*0.9</f>
        <v>17910</v>
      </c>
      <c r="T7" s="316">
        <f>'C завтраками| Bed and breakfast'!T8*0.9</f>
        <v>17280</v>
      </c>
      <c r="U7" s="316">
        <f>'C завтраками| Bed and breakfast'!U8*0.9</f>
        <v>15120</v>
      </c>
      <c r="V7" s="316">
        <f>'C завтраками| Bed and breakfast'!V8*0.9</f>
        <v>14040</v>
      </c>
      <c r="W7" s="316">
        <f>'C завтраками| Bed and breakfast'!W8*0.9</f>
        <v>15120</v>
      </c>
      <c r="X7" s="316">
        <f>'C завтраками| Bed and breakfast'!X8*0.9</f>
        <v>17280</v>
      </c>
      <c r="Y7" s="316">
        <f>'C завтраками| Bed and breakfast'!Y8*0.9</f>
        <v>16200</v>
      </c>
      <c r="Z7" s="316">
        <f>'C завтраками| Bed and breakfast'!Z8*0.9</f>
        <v>16200</v>
      </c>
      <c r="AA7" s="316">
        <f>'C завтраками| Bed and breakfast'!AA8*0.9</f>
        <v>17280</v>
      </c>
      <c r="AB7" s="316">
        <f>'C завтраками| Bed and breakfast'!AB8*0.9</f>
        <v>17280</v>
      </c>
      <c r="AC7" s="316">
        <f>'C завтраками| Bed and breakfast'!AC8*0.9</f>
        <v>17280</v>
      </c>
      <c r="AD7" s="316">
        <f>'C завтраками| Bed and breakfast'!AD8*0.9</f>
        <v>17280</v>
      </c>
      <c r="AE7" s="316">
        <f>'C завтраками| Bed and breakfast'!AE8*0.9</f>
        <v>16200</v>
      </c>
      <c r="AF7" s="316">
        <f>'C завтраками| Bed and breakfast'!AF8*0.9</f>
        <v>16200</v>
      </c>
      <c r="AG7" s="316">
        <f>'C завтраками| Bed and breakfast'!AG8*0.9</f>
        <v>14040</v>
      </c>
      <c r="AH7" s="316">
        <f>'C завтраками| Bed and breakfast'!AH8*0.9</f>
        <v>12960</v>
      </c>
      <c r="AI7" s="316">
        <f>'C завтраками| Bed and breakfast'!AI8*0.9</f>
        <v>12960</v>
      </c>
      <c r="AJ7" s="316">
        <f>'C завтраками| Bed and breakfast'!AJ8*0.9</f>
        <v>14040</v>
      </c>
      <c r="AK7" s="316">
        <f>'C завтраками| Bed and breakfast'!AK8*0.9</f>
        <v>12960</v>
      </c>
      <c r="AL7" s="316">
        <f>'C завтраками| Bed and breakfast'!AL8*0.9</f>
        <v>15120</v>
      </c>
      <c r="AM7" s="316">
        <f>'C завтраками| Bed and breakfast'!AM8*0.9</f>
        <v>12960</v>
      </c>
      <c r="AN7" s="316">
        <f>'C завтраками| Bed and breakfast'!AN8*0.9</f>
        <v>12420</v>
      </c>
      <c r="AO7" s="316">
        <f>'C завтраками| Bed and breakfast'!AO8*0.9</f>
        <v>10710</v>
      </c>
      <c r="AP7" s="316">
        <f>'C завтраками| Bed and breakfast'!AP8*0.9</f>
        <v>11340</v>
      </c>
      <c r="AQ7" s="316">
        <f>'C завтраками| Bed and breakfast'!AQ8*0.9</f>
        <v>10710</v>
      </c>
      <c r="AR7" s="316">
        <f>'C завтраками| Bed and breakfast'!AR8*0.9</f>
        <v>11340</v>
      </c>
      <c r="AS7" s="316">
        <f>'C завтраками| Bed and breakfast'!AS8*0.9</f>
        <v>10710</v>
      </c>
      <c r="AT7" s="316">
        <f>'C завтраками| Bed and breakfast'!AT8*0.9</f>
        <v>11340</v>
      </c>
      <c r="AU7" s="316">
        <f>'C завтраками| Bed and breakfast'!AU8*0.9</f>
        <v>11340</v>
      </c>
      <c r="AV7" s="316">
        <f>'C завтраками| Bed and breakfast'!AV8*0.9</f>
        <v>10710</v>
      </c>
      <c r="AW7" s="316">
        <f>'C завтраками| Bed and breakfast'!AW8*0.9</f>
        <v>9450</v>
      </c>
      <c r="AX7" s="316">
        <f>'C завтраками| Bed and breakfast'!AX8*0.9</f>
        <v>10080</v>
      </c>
      <c r="AY7" s="316">
        <f>'C завтраками| Bed and breakfast'!AY8*0.9</f>
        <v>9450</v>
      </c>
      <c r="AZ7" s="316">
        <f>'C завтраками| Bed and breakfast'!AZ8*0.9</f>
        <v>10080</v>
      </c>
      <c r="BA7" s="316">
        <f>'C завтраками| Bed and breakfast'!BA8*0.9</f>
        <v>9450</v>
      </c>
      <c r="BB7" s="316">
        <f>'C завтраками| Bed and breakfast'!BB8*0.9</f>
        <v>10080</v>
      </c>
      <c r="BC7" s="316">
        <f>'C завтраками| Bed and breakfast'!BC8*0.9</f>
        <v>9450</v>
      </c>
      <c r="BD7" s="316">
        <f>'C завтраками| Bed and breakfast'!BD8*0.9</f>
        <v>10080</v>
      </c>
      <c r="BE7" s="316">
        <f>'C завтраками| Bed and breakfast'!BE8*0.9</f>
        <v>9450</v>
      </c>
      <c r="BF7" s="316">
        <f>'C завтраками| Bed and breakfast'!BF8*0.9</f>
        <v>9630</v>
      </c>
      <c r="BG7" s="316">
        <f>'C завтраками| Bed and breakfast'!BG8*0.9</f>
        <v>10440</v>
      </c>
      <c r="BH7" s="316">
        <f>'C завтраками| Bed and breakfast'!BH8*0.9</f>
        <v>9630</v>
      </c>
      <c r="BI7" s="316">
        <f>'C завтраками| Bed and breakfast'!BI8*0.9</f>
        <v>11250</v>
      </c>
      <c r="BJ7" s="316">
        <f>'C завтраками| Bed and breakfast'!BJ8*0.9</f>
        <v>12060</v>
      </c>
      <c r="BK7" s="316">
        <f>'C завтраками| Bed and breakfast'!BK8*0.9</f>
        <v>12060</v>
      </c>
      <c r="BL7" s="316">
        <f>'C завтраками| Bed and breakfast'!BL8*0.9</f>
        <v>12060</v>
      </c>
    </row>
    <row r="8" spans="1:64" x14ac:dyDescent="0.2">
      <c r="A8" s="74" t="s">
        <v>149</v>
      </c>
      <c r="B8" s="316"/>
      <c r="C8" s="316"/>
      <c r="D8" s="316"/>
      <c r="E8" s="316"/>
      <c r="F8" s="316"/>
      <c r="G8" s="316"/>
      <c r="H8" s="316"/>
      <c r="I8" s="316"/>
      <c r="J8" s="316"/>
      <c r="K8" s="316"/>
      <c r="L8" s="316"/>
      <c r="M8" s="316"/>
      <c r="N8" s="316"/>
      <c r="O8" s="316"/>
      <c r="P8" s="316"/>
      <c r="Q8" s="316"/>
      <c r="R8" s="316"/>
      <c r="S8" s="316"/>
      <c r="T8" s="316"/>
      <c r="U8" s="316"/>
      <c r="V8" s="316"/>
      <c r="W8" s="316"/>
      <c r="X8" s="316"/>
      <c r="Y8" s="316"/>
      <c r="Z8" s="316"/>
      <c r="AA8" s="316"/>
      <c r="AB8" s="316"/>
      <c r="AC8" s="316"/>
      <c r="AD8" s="316"/>
      <c r="AE8" s="316"/>
      <c r="AF8" s="316"/>
      <c r="AG8" s="316"/>
      <c r="AH8" s="316"/>
      <c r="AI8" s="316"/>
      <c r="AJ8" s="316"/>
      <c r="AK8" s="316"/>
      <c r="AL8" s="316"/>
      <c r="AM8" s="316"/>
      <c r="AN8" s="316"/>
      <c r="AO8" s="316"/>
      <c r="AP8" s="316"/>
      <c r="AQ8" s="316"/>
      <c r="AR8" s="316"/>
      <c r="AS8" s="316"/>
      <c r="AT8" s="316"/>
      <c r="AU8" s="316"/>
      <c r="AV8" s="316"/>
      <c r="AW8" s="316"/>
      <c r="AX8" s="316"/>
      <c r="AY8" s="316"/>
      <c r="AZ8" s="316"/>
      <c r="BA8" s="316"/>
      <c r="BB8" s="316"/>
      <c r="BC8" s="316"/>
      <c r="BD8" s="316"/>
      <c r="BE8" s="316"/>
      <c r="BF8" s="316"/>
      <c r="BG8" s="316"/>
      <c r="BH8" s="316"/>
      <c r="BI8" s="316"/>
      <c r="BJ8" s="316"/>
      <c r="BK8" s="316"/>
      <c r="BL8" s="316"/>
    </row>
    <row r="9" spans="1:64" x14ac:dyDescent="0.2">
      <c r="A9" s="294">
        <v>1</v>
      </c>
      <c r="B9" s="316">
        <f>'C завтраками| Bed and breakfast'!B10*0.9</f>
        <v>15030</v>
      </c>
      <c r="C9" s="316">
        <f>'C завтраками| Bed and breakfast'!C10*0.9</f>
        <v>15030</v>
      </c>
      <c r="D9" s="316">
        <f>'C завтраками| Bed and breakfast'!D10*0.9</f>
        <v>13320</v>
      </c>
      <c r="E9" s="316">
        <f>'C завтраками| Bed and breakfast'!E10*0.9</f>
        <v>18900</v>
      </c>
      <c r="F9" s="316">
        <f>'C завтраками| Bed and breakfast'!F10*0.9</f>
        <v>20430</v>
      </c>
      <c r="G9" s="316">
        <f>'C завтраками| Bed and breakfast'!G10*0.9</f>
        <v>18900</v>
      </c>
      <c r="H9" s="316">
        <f>'C завтраками| Bed and breakfast'!H10*0.9</f>
        <v>13320</v>
      </c>
      <c r="I9" s="316">
        <f>'C завтраками| Bed and breakfast'!I10*0.9</f>
        <v>18270</v>
      </c>
      <c r="J9" s="316">
        <f>'C завтраками| Bed and breakfast'!J10*0.9</f>
        <v>18900</v>
      </c>
      <c r="K9" s="316">
        <f>'C завтраками| Bed and breakfast'!K10*0.9</f>
        <v>18270</v>
      </c>
      <c r="L9" s="316">
        <f>'C завтраками| Bed and breakfast'!L10*0.9</f>
        <v>18270</v>
      </c>
      <c r="M9" s="316">
        <f>'C завтраками| Bed and breakfast'!M10*0.9</f>
        <v>17190</v>
      </c>
      <c r="N9" s="316">
        <f>'C завтраками| Bed and breakfast'!N10*0.9</f>
        <v>17190</v>
      </c>
      <c r="O9" s="316">
        <f>'C завтраками| Bed and breakfast'!O10*0.9</f>
        <v>17190</v>
      </c>
      <c r="P9" s="316">
        <f>'C завтраками| Bed and breakfast'!P10*0.9</f>
        <v>17190</v>
      </c>
      <c r="Q9" s="316">
        <f>'C завтраками| Bed and breakfast'!Q10*0.9</f>
        <v>18270</v>
      </c>
      <c r="R9" s="316">
        <f>'C завтраками| Bed and breakfast'!R10*0.9</f>
        <v>20430</v>
      </c>
      <c r="S9" s="316">
        <f>'C завтраками| Bed and breakfast'!S10*0.9</f>
        <v>18900</v>
      </c>
      <c r="T9" s="316">
        <f>'C завтраками| Bed and breakfast'!T10*0.9</f>
        <v>18270</v>
      </c>
      <c r="U9" s="316">
        <f>'C завтраками| Bed and breakfast'!U10*0.9</f>
        <v>16110</v>
      </c>
      <c r="V9" s="316">
        <f>'C завтраками| Bed and breakfast'!V10*0.9</f>
        <v>15030</v>
      </c>
      <c r="W9" s="316">
        <f>'C завтраками| Bed and breakfast'!W10*0.9</f>
        <v>16110</v>
      </c>
      <c r="X9" s="316">
        <f>'C завтраками| Bed and breakfast'!X10*0.9</f>
        <v>18270</v>
      </c>
      <c r="Y9" s="316">
        <f>'C завтраками| Bed and breakfast'!Y10*0.9</f>
        <v>17190</v>
      </c>
      <c r="Z9" s="316">
        <f>'C завтраками| Bed and breakfast'!Z10*0.9</f>
        <v>17190</v>
      </c>
      <c r="AA9" s="316">
        <f>'C завтраками| Bed and breakfast'!AA10*0.9</f>
        <v>18270</v>
      </c>
      <c r="AB9" s="316">
        <f>'C завтраками| Bed and breakfast'!AB10*0.9</f>
        <v>18270</v>
      </c>
      <c r="AC9" s="316">
        <f>'C завтраками| Bed and breakfast'!AC10*0.9</f>
        <v>18270</v>
      </c>
      <c r="AD9" s="316">
        <f>'C завтраками| Bed and breakfast'!AD10*0.9</f>
        <v>18270</v>
      </c>
      <c r="AE9" s="316">
        <f>'C завтраками| Bed and breakfast'!AE10*0.9</f>
        <v>17190</v>
      </c>
      <c r="AF9" s="316">
        <f>'C завтраками| Bed and breakfast'!AF10*0.9</f>
        <v>17190</v>
      </c>
      <c r="AG9" s="316">
        <f>'C завтраками| Bed and breakfast'!AG10*0.9</f>
        <v>15030</v>
      </c>
      <c r="AH9" s="316">
        <f>'C завтраками| Bed and breakfast'!AH10*0.9</f>
        <v>13950</v>
      </c>
      <c r="AI9" s="316">
        <f>'C завтраками| Bed and breakfast'!AI10*0.9</f>
        <v>13950</v>
      </c>
      <c r="AJ9" s="316">
        <f>'C завтраками| Bed and breakfast'!AJ10*0.9</f>
        <v>15030</v>
      </c>
      <c r="AK9" s="316">
        <f>'C завтраками| Bed and breakfast'!AK10*0.9</f>
        <v>13950</v>
      </c>
      <c r="AL9" s="316">
        <f>'C завтраками| Bed and breakfast'!AL10*0.9</f>
        <v>16110</v>
      </c>
      <c r="AM9" s="316">
        <f>'C завтраками| Bed and breakfast'!AM10*0.9</f>
        <v>13950</v>
      </c>
      <c r="AN9" s="316">
        <f>'C завтраками| Bed and breakfast'!AN10*0.9</f>
        <v>12510</v>
      </c>
      <c r="AO9" s="316">
        <f>'C завтраками| Bed and breakfast'!AO10*0.9</f>
        <v>10800</v>
      </c>
      <c r="AP9" s="316">
        <f>'C завтраками| Bed and breakfast'!AP10*0.9</f>
        <v>11430</v>
      </c>
      <c r="AQ9" s="316">
        <f>'C завтраками| Bed and breakfast'!AQ10*0.9</f>
        <v>10800</v>
      </c>
      <c r="AR9" s="316">
        <f>'C завтраками| Bed and breakfast'!AR10*0.9</f>
        <v>11430</v>
      </c>
      <c r="AS9" s="316">
        <f>'C завтраками| Bed and breakfast'!AS10*0.9</f>
        <v>10800</v>
      </c>
      <c r="AT9" s="316">
        <f>'C завтраками| Bed and breakfast'!AT10*0.9</f>
        <v>11430</v>
      </c>
      <c r="AU9" s="316">
        <f>'C завтраками| Bed and breakfast'!AU10*0.9</f>
        <v>11430</v>
      </c>
      <c r="AV9" s="316">
        <f>'C завтраками| Bed and breakfast'!AV10*0.9</f>
        <v>10800</v>
      </c>
      <c r="AW9" s="316">
        <f>'C завтраками| Bed and breakfast'!AW10*0.9</f>
        <v>9540</v>
      </c>
      <c r="AX9" s="316">
        <f>'C завтраками| Bed and breakfast'!AX10*0.9</f>
        <v>10170</v>
      </c>
      <c r="AY9" s="316">
        <f>'C завтраками| Bed and breakfast'!AY10*0.9</f>
        <v>9540</v>
      </c>
      <c r="AZ9" s="316">
        <f>'C завтраками| Bed and breakfast'!AZ10*0.9</f>
        <v>10170</v>
      </c>
      <c r="BA9" s="316">
        <f>'C завтраками| Bed and breakfast'!BA10*0.9</f>
        <v>9540</v>
      </c>
      <c r="BB9" s="316">
        <f>'C завтраками| Bed and breakfast'!BB10*0.9</f>
        <v>10170</v>
      </c>
      <c r="BC9" s="316">
        <f>'C завтраками| Bed and breakfast'!BC10*0.9</f>
        <v>9540</v>
      </c>
      <c r="BD9" s="316">
        <f>'C завтраками| Bed and breakfast'!BD10*0.9</f>
        <v>10170</v>
      </c>
      <c r="BE9" s="316">
        <f>'C завтраками| Bed and breakfast'!BE10*0.9</f>
        <v>9540</v>
      </c>
      <c r="BF9" s="316">
        <f>'C завтраками| Bed and breakfast'!BF10*0.9</f>
        <v>10620</v>
      </c>
      <c r="BG9" s="316">
        <f>'C завтраками| Bed and breakfast'!BG10*0.9</f>
        <v>11430</v>
      </c>
      <c r="BH9" s="316">
        <f>'C завтраками| Bed and breakfast'!BH10*0.9</f>
        <v>10620</v>
      </c>
      <c r="BI9" s="316">
        <f>'C завтраками| Bed and breakfast'!BI10*0.9</f>
        <v>12240</v>
      </c>
      <c r="BJ9" s="316">
        <f>'C завтраками| Bed and breakfast'!BJ10*0.9</f>
        <v>13050</v>
      </c>
      <c r="BK9" s="316">
        <f>'C завтраками| Bed and breakfast'!BK10*0.9</f>
        <v>13050</v>
      </c>
      <c r="BL9" s="316">
        <f>'C завтраками| Bed and breakfast'!BL10*0.9</f>
        <v>13050</v>
      </c>
    </row>
    <row r="10" spans="1:64" x14ac:dyDescent="0.2">
      <c r="A10" s="294">
        <v>2</v>
      </c>
      <c r="B10" s="316">
        <f>'C завтраками| Bed and breakfast'!B11*0.9</f>
        <v>16740</v>
      </c>
      <c r="C10" s="316">
        <f>'C завтраками| Bed and breakfast'!C11*0.9</f>
        <v>16740</v>
      </c>
      <c r="D10" s="316">
        <f>'C завтраками| Bed and breakfast'!D11*0.9</f>
        <v>15030</v>
      </c>
      <c r="E10" s="316">
        <f>'C завтраками| Bed and breakfast'!E11*0.9</f>
        <v>20610</v>
      </c>
      <c r="F10" s="316">
        <f>'C завтраками| Bed and breakfast'!F11*0.9</f>
        <v>22140</v>
      </c>
      <c r="G10" s="316">
        <f>'C завтраками| Bed and breakfast'!G11*0.9</f>
        <v>20610</v>
      </c>
      <c r="H10" s="316">
        <f>'C завтраками| Bed and breakfast'!H11*0.9</f>
        <v>15030</v>
      </c>
      <c r="I10" s="316">
        <f>'C завтраками| Bed and breakfast'!I11*0.9</f>
        <v>19980</v>
      </c>
      <c r="J10" s="316">
        <f>'C завтраками| Bed and breakfast'!J11*0.9</f>
        <v>20610</v>
      </c>
      <c r="K10" s="316">
        <f>'C завтраками| Bed and breakfast'!K11*0.9</f>
        <v>19980</v>
      </c>
      <c r="L10" s="316">
        <f>'C завтраками| Bed and breakfast'!L11*0.9</f>
        <v>19980</v>
      </c>
      <c r="M10" s="316">
        <f>'C завтраками| Bed and breakfast'!M11*0.9</f>
        <v>18900</v>
      </c>
      <c r="N10" s="316">
        <f>'C завтраками| Bed and breakfast'!N11*0.9</f>
        <v>18900</v>
      </c>
      <c r="O10" s="316">
        <f>'C завтраками| Bed and breakfast'!O11*0.9</f>
        <v>18900</v>
      </c>
      <c r="P10" s="316">
        <f>'C завтраками| Bed and breakfast'!P11*0.9</f>
        <v>18900</v>
      </c>
      <c r="Q10" s="316">
        <f>'C завтраками| Bed and breakfast'!Q11*0.9</f>
        <v>19980</v>
      </c>
      <c r="R10" s="316">
        <f>'C завтраками| Bed and breakfast'!R11*0.9</f>
        <v>22140</v>
      </c>
      <c r="S10" s="316">
        <f>'C завтраками| Bed and breakfast'!S11*0.9</f>
        <v>20610</v>
      </c>
      <c r="T10" s="316">
        <f>'C завтраками| Bed and breakfast'!T11*0.9</f>
        <v>19980</v>
      </c>
      <c r="U10" s="316">
        <f>'C завтраками| Bed and breakfast'!U11*0.9</f>
        <v>17820</v>
      </c>
      <c r="V10" s="316">
        <f>'C завтраками| Bed and breakfast'!V11*0.9</f>
        <v>16740</v>
      </c>
      <c r="W10" s="316">
        <f>'C завтраками| Bed and breakfast'!W11*0.9</f>
        <v>17820</v>
      </c>
      <c r="X10" s="316">
        <f>'C завтраками| Bed and breakfast'!X11*0.9</f>
        <v>19980</v>
      </c>
      <c r="Y10" s="316">
        <f>'C завтраками| Bed and breakfast'!Y11*0.9</f>
        <v>18900</v>
      </c>
      <c r="Z10" s="316">
        <f>'C завтраками| Bed and breakfast'!Z11*0.9</f>
        <v>18900</v>
      </c>
      <c r="AA10" s="316">
        <f>'C завтраками| Bed and breakfast'!AA11*0.9</f>
        <v>19980</v>
      </c>
      <c r="AB10" s="316">
        <f>'C завтраками| Bed and breakfast'!AB11*0.9</f>
        <v>19980</v>
      </c>
      <c r="AC10" s="316">
        <f>'C завтраками| Bed and breakfast'!AC11*0.9</f>
        <v>19980</v>
      </c>
      <c r="AD10" s="316">
        <f>'C завтраками| Bed and breakfast'!AD11*0.9</f>
        <v>19980</v>
      </c>
      <c r="AE10" s="316">
        <f>'C завтраками| Bed and breakfast'!AE11*0.9</f>
        <v>18900</v>
      </c>
      <c r="AF10" s="316">
        <f>'C завтраками| Bed and breakfast'!AF11*0.9</f>
        <v>18900</v>
      </c>
      <c r="AG10" s="316">
        <f>'C завтраками| Bed and breakfast'!AG11*0.9</f>
        <v>16740</v>
      </c>
      <c r="AH10" s="316">
        <f>'C завтраками| Bed and breakfast'!AH11*0.9</f>
        <v>15660</v>
      </c>
      <c r="AI10" s="316">
        <f>'C завтраками| Bed and breakfast'!AI11*0.9</f>
        <v>15660</v>
      </c>
      <c r="AJ10" s="316">
        <f>'C завтраками| Bed and breakfast'!AJ11*0.9</f>
        <v>16740</v>
      </c>
      <c r="AK10" s="316">
        <f>'C завтраками| Bed and breakfast'!AK11*0.9</f>
        <v>15660</v>
      </c>
      <c r="AL10" s="316">
        <f>'C завтраками| Bed and breakfast'!AL11*0.9</f>
        <v>17820</v>
      </c>
      <c r="AM10" s="316">
        <f>'C завтраками| Bed and breakfast'!AM11*0.9</f>
        <v>15660</v>
      </c>
      <c r="AN10" s="316">
        <f>'C завтраками| Bed and breakfast'!AN11*0.9</f>
        <v>14220</v>
      </c>
      <c r="AO10" s="316">
        <f>'C завтраками| Bed and breakfast'!AO11*0.9</f>
        <v>12510</v>
      </c>
      <c r="AP10" s="316">
        <f>'C завтраками| Bed and breakfast'!AP11*0.9</f>
        <v>13140</v>
      </c>
      <c r="AQ10" s="316">
        <f>'C завтраками| Bed and breakfast'!AQ11*0.9</f>
        <v>12510</v>
      </c>
      <c r="AR10" s="316">
        <f>'C завтраками| Bed and breakfast'!AR11*0.9</f>
        <v>13140</v>
      </c>
      <c r="AS10" s="316">
        <f>'C завтраками| Bed and breakfast'!AS11*0.9</f>
        <v>12510</v>
      </c>
      <c r="AT10" s="316">
        <f>'C завтраками| Bed and breakfast'!AT11*0.9</f>
        <v>13140</v>
      </c>
      <c r="AU10" s="316">
        <f>'C завтраками| Bed and breakfast'!AU11*0.9</f>
        <v>13140</v>
      </c>
      <c r="AV10" s="316">
        <f>'C завтраками| Bed and breakfast'!AV11*0.9</f>
        <v>12510</v>
      </c>
      <c r="AW10" s="316">
        <f>'C завтраками| Bed and breakfast'!AW11*0.9</f>
        <v>11250</v>
      </c>
      <c r="AX10" s="316">
        <f>'C завтраками| Bed and breakfast'!AX11*0.9</f>
        <v>11880</v>
      </c>
      <c r="AY10" s="316">
        <f>'C завтраками| Bed and breakfast'!AY11*0.9</f>
        <v>11250</v>
      </c>
      <c r="AZ10" s="316">
        <f>'C завтраками| Bed and breakfast'!AZ11*0.9</f>
        <v>11880</v>
      </c>
      <c r="BA10" s="316">
        <f>'C завтраками| Bed and breakfast'!BA11*0.9</f>
        <v>11250</v>
      </c>
      <c r="BB10" s="316">
        <f>'C завтраками| Bed and breakfast'!BB11*0.9</f>
        <v>11880</v>
      </c>
      <c r="BC10" s="316">
        <f>'C завтраками| Bed and breakfast'!BC11*0.9</f>
        <v>11250</v>
      </c>
      <c r="BD10" s="316">
        <f>'C завтраками| Bed and breakfast'!BD11*0.9</f>
        <v>11880</v>
      </c>
      <c r="BE10" s="316">
        <f>'C завтраками| Bed and breakfast'!BE11*0.9</f>
        <v>11250</v>
      </c>
      <c r="BF10" s="316">
        <f>'C завтраками| Bed and breakfast'!BF11*0.9</f>
        <v>12330</v>
      </c>
      <c r="BG10" s="316">
        <f>'C завтраками| Bed and breakfast'!BG11*0.9</f>
        <v>13140</v>
      </c>
      <c r="BH10" s="316">
        <f>'C завтраками| Bed and breakfast'!BH11*0.9</f>
        <v>12330</v>
      </c>
      <c r="BI10" s="316">
        <f>'C завтраками| Bed and breakfast'!BI11*0.9</f>
        <v>13950</v>
      </c>
      <c r="BJ10" s="316">
        <f>'C завтраками| Bed and breakfast'!BJ11*0.9</f>
        <v>14760</v>
      </c>
      <c r="BK10" s="316">
        <f>'C завтраками| Bed and breakfast'!BK11*0.9</f>
        <v>14760</v>
      </c>
      <c r="BL10" s="316">
        <f>'C завтраками| Bed and breakfast'!BL11*0.9</f>
        <v>14760</v>
      </c>
    </row>
    <row r="11" spans="1:64" x14ac:dyDescent="0.2">
      <c r="A11" s="97" t="s">
        <v>135</v>
      </c>
      <c r="B11" s="316"/>
      <c r="C11" s="316"/>
      <c r="D11" s="316"/>
      <c r="E11" s="316"/>
      <c r="F11" s="316"/>
      <c r="G11" s="316"/>
      <c r="H11" s="316"/>
      <c r="I11" s="316"/>
      <c r="J11" s="316"/>
      <c r="K11" s="316"/>
      <c r="L11" s="316"/>
      <c r="M11" s="316"/>
      <c r="N11" s="316"/>
      <c r="O11" s="316"/>
      <c r="P11" s="316"/>
      <c r="Q11" s="316"/>
      <c r="R11" s="316"/>
      <c r="S11" s="316"/>
      <c r="T11" s="316"/>
      <c r="U11" s="316"/>
      <c r="V11" s="316"/>
      <c r="W11" s="316"/>
      <c r="X11" s="316"/>
      <c r="Y11" s="316"/>
      <c r="Z11" s="316"/>
      <c r="AA11" s="316"/>
      <c r="AB11" s="316"/>
      <c r="AC11" s="316"/>
      <c r="AD11" s="316"/>
      <c r="AE11" s="316"/>
      <c r="AF11" s="316"/>
      <c r="AG11" s="316"/>
      <c r="AH11" s="316"/>
      <c r="AI11" s="316"/>
      <c r="AJ11" s="316"/>
      <c r="AK11" s="316"/>
      <c r="AL11" s="316"/>
      <c r="AM11" s="316"/>
      <c r="AN11" s="316"/>
      <c r="AO11" s="316"/>
      <c r="AP11" s="316"/>
      <c r="AQ11" s="316"/>
      <c r="AR11" s="316"/>
      <c r="AS11" s="316"/>
      <c r="AT11" s="316"/>
      <c r="AU11" s="316"/>
      <c r="AV11" s="316"/>
      <c r="AW11" s="316"/>
      <c r="AX11" s="316"/>
      <c r="AY11" s="316"/>
      <c r="AZ11" s="316"/>
      <c r="BA11" s="316"/>
      <c r="BB11" s="316"/>
      <c r="BC11" s="316"/>
      <c r="BD11" s="316"/>
      <c r="BE11" s="316"/>
      <c r="BF11" s="316"/>
      <c r="BG11" s="316"/>
      <c r="BH11" s="316"/>
      <c r="BI11" s="316"/>
      <c r="BJ11" s="316"/>
      <c r="BK11" s="316"/>
      <c r="BL11" s="316"/>
    </row>
    <row r="12" spans="1:64" x14ac:dyDescent="0.2">
      <c r="A12" s="299">
        <v>1</v>
      </c>
      <c r="B12" s="316">
        <f>'C завтраками| Bed and breakfast'!B13*0.9</f>
        <v>22230</v>
      </c>
      <c r="C12" s="316">
        <f>'C завтраками| Bed and breakfast'!C13*0.9</f>
        <v>22230</v>
      </c>
      <c r="D12" s="316">
        <f>'C завтраками| Bed and breakfast'!D13*0.9</f>
        <v>20520</v>
      </c>
      <c r="E12" s="316">
        <f>'C завтраками| Bed and breakfast'!E13*0.9</f>
        <v>26100</v>
      </c>
      <c r="F12" s="316">
        <f>'C завтраками| Bed and breakfast'!F13*0.9</f>
        <v>27630</v>
      </c>
      <c r="G12" s="316">
        <f>'C завтраками| Bed and breakfast'!G13*0.9</f>
        <v>26100</v>
      </c>
      <c r="H12" s="316">
        <f>'C завтраками| Bed and breakfast'!H13*0.9</f>
        <v>20520</v>
      </c>
      <c r="I12" s="316">
        <f>'C завтраками| Bed and breakfast'!I13*0.9</f>
        <v>25470</v>
      </c>
      <c r="J12" s="316">
        <f>'C завтраками| Bed and breakfast'!J13*0.9</f>
        <v>26100</v>
      </c>
      <c r="K12" s="316">
        <f>'C завтраками| Bed and breakfast'!K13*0.9</f>
        <v>25470</v>
      </c>
      <c r="L12" s="316">
        <f>'C завтраками| Bed and breakfast'!L13*0.9</f>
        <v>25470</v>
      </c>
      <c r="M12" s="316">
        <f>'C завтраками| Bed and breakfast'!M13*0.9</f>
        <v>24390</v>
      </c>
      <c r="N12" s="316">
        <f>'C завтраками| Bed and breakfast'!N13*0.9</f>
        <v>24390</v>
      </c>
      <c r="O12" s="316">
        <f>'C завтраками| Bed and breakfast'!O13*0.9</f>
        <v>24390</v>
      </c>
      <c r="P12" s="316">
        <f>'C завтраками| Bed and breakfast'!P13*0.9</f>
        <v>24390</v>
      </c>
      <c r="Q12" s="316">
        <f>'C завтраками| Bed and breakfast'!Q13*0.9</f>
        <v>25470</v>
      </c>
      <c r="R12" s="316">
        <f>'C завтраками| Bed and breakfast'!R13*0.9</f>
        <v>27630</v>
      </c>
      <c r="S12" s="316">
        <f>'C завтраками| Bed and breakfast'!S13*0.9</f>
        <v>26100</v>
      </c>
      <c r="T12" s="316">
        <f>'C завтраками| Bed and breakfast'!T13*0.9</f>
        <v>25470</v>
      </c>
      <c r="U12" s="316">
        <f>'C завтраками| Bed and breakfast'!U13*0.9</f>
        <v>23310</v>
      </c>
      <c r="V12" s="316">
        <f>'C завтраками| Bed and breakfast'!V13*0.9</f>
        <v>22230</v>
      </c>
      <c r="W12" s="316">
        <f>'C завтраками| Bed and breakfast'!W13*0.9</f>
        <v>23310</v>
      </c>
      <c r="X12" s="316">
        <f>'C завтраками| Bed and breakfast'!X13*0.9</f>
        <v>25470</v>
      </c>
      <c r="Y12" s="316">
        <f>'C завтраками| Bed and breakfast'!Y13*0.9</f>
        <v>24390</v>
      </c>
      <c r="Z12" s="316">
        <f>'C завтраками| Bed and breakfast'!Z13*0.9</f>
        <v>24390</v>
      </c>
      <c r="AA12" s="316">
        <f>'C завтраками| Bed and breakfast'!AA13*0.9</f>
        <v>25470</v>
      </c>
      <c r="AB12" s="316">
        <f>'C завтраками| Bed and breakfast'!AB13*0.9</f>
        <v>25470</v>
      </c>
      <c r="AC12" s="316">
        <f>'C завтраками| Bed and breakfast'!AC13*0.9</f>
        <v>25470</v>
      </c>
      <c r="AD12" s="316">
        <f>'C завтраками| Bed and breakfast'!AD13*0.9</f>
        <v>25470</v>
      </c>
      <c r="AE12" s="316">
        <f>'C завтраками| Bed and breakfast'!AE13*0.9</f>
        <v>24390</v>
      </c>
      <c r="AF12" s="316">
        <f>'C завтраками| Bed and breakfast'!AF13*0.9</f>
        <v>24390</v>
      </c>
      <c r="AG12" s="316">
        <f>'C завтраками| Bed and breakfast'!AG13*0.9</f>
        <v>22230</v>
      </c>
      <c r="AH12" s="316">
        <f>'C завтраками| Bed and breakfast'!AH13*0.9</f>
        <v>21150</v>
      </c>
      <c r="AI12" s="316">
        <f>'C завтраками| Bed and breakfast'!AI13*0.9</f>
        <v>21150</v>
      </c>
      <c r="AJ12" s="316">
        <f>'C завтраками| Bed and breakfast'!AJ13*0.9</f>
        <v>22230</v>
      </c>
      <c r="AK12" s="316">
        <f>'C завтраками| Bed and breakfast'!AK13*0.9</f>
        <v>21150</v>
      </c>
      <c r="AL12" s="316">
        <f>'C завтраками| Bed and breakfast'!AL13*0.9</f>
        <v>23310</v>
      </c>
      <c r="AM12" s="316">
        <f>'C завтраками| Bed and breakfast'!AM13*0.9</f>
        <v>21150</v>
      </c>
      <c r="AN12" s="316">
        <f>'C завтраками| Bed and breakfast'!AN13*0.9</f>
        <v>18810</v>
      </c>
      <c r="AO12" s="316">
        <f>'C завтраками| Bed and breakfast'!AO13*0.9</f>
        <v>17100</v>
      </c>
      <c r="AP12" s="316">
        <f>'C завтраками| Bed and breakfast'!AP13*0.9</f>
        <v>17730</v>
      </c>
      <c r="AQ12" s="316">
        <f>'C завтраками| Bed and breakfast'!AQ13*0.9</f>
        <v>17100</v>
      </c>
      <c r="AR12" s="316">
        <f>'C завтраками| Bed and breakfast'!AR13*0.9</f>
        <v>17730</v>
      </c>
      <c r="AS12" s="316">
        <f>'C завтраками| Bed and breakfast'!AS13*0.9</f>
        <v>17100</v>
      </c>
      <c r="AT12" s="316">
        <f>'C завтраками| Bed and breakfast'!AT13*0.9</f>
        <v>17730</v>
      </c>
      <c r="AU12" s="316">
        <f>'C завтраками| Bed and breakfast'!AU13*0.9</f>
        <v>17730</v>
      </c>
      <c r="AV12" s="316">
        <f>'C завтраками| Bed and breakfast'!AV13*0.9</f>
        <v>17100</v>
      </c>
      <c r="AW12" s="316">
        <f>'C завтраками| Bed and breakfast'!AW13*0.9</f>
        <v>15840</v>
      </c>
      <c r="AX12" s="316">
        <f>'C завтраками| Bed and breakfast'!AX13*0.9</f>
        <v>16470</v>
      </c>
      <c r="AY12" s="316">
        <f>'C завтраками| Bed and breakfast'!AY13*0.9</f>
        <v>15840</v>
      </c>
      <c r="AZ12" s="316">
        <f>'C завтраками| Bed and breakfast'!AZ13*0.9</f>
        <v>16470</v>
      </c>
      <c r="BA12" s="316">
        <f>'C завтраками| Bed and breakfast'!BA13*0.9</f>
        <v>15840</v>
      </c>
      <c r="BB12" s="316">
        <f>'C завтраками| Bed and breakfast'!BB13*0.9</f>
        <v>16470</v>
      </c>
      <c r="BC12" s="316">
        <f>'C завтраками| Bed and breakfast'!BC13*0.9</f>
        <v>15840</v>
      </c>
      <c r="BD12" s="316">
        <f>'C завтраками| Bed and breakfast'!BD13*0.9</f>
        <v>16470</v>
      </c>
      <c r="BE12" s="316">
        <f>'C завтраками| Bed and breakfast'!BE13*0.9</f>
        <v>15840</v>
      </c>
      <c r="BF12" s="316">
        <f>'C завтраками| Bed and breakfast'!BF13*0.9</f>
        <v>16020</v>
      </c>
      <c r="BG12" s="316">
        <f>'C завтраками| Bed and breakfast'!BG13*0.9</f>
        <v>16830</v>
      </c>
      <c r="BH12" s="316">
        <f>'C завтраками| Bed and breakfast'!BH13*0.9</f>
        <v>16020</v>
      </c>
      <c r="BI12" s="316">
        <f>'C завтраками| Bed and breakfast'!BI13*0.9</f>
        <v>17640</v>
      </c>
      <c r="BJ12" s="316">
        <f>'C завтраками| Bed and breakfast'!BJ13*0.9</f>
        <v>18450</v>
      </c>
      <c r="BK12" s="316">
        <f>'C завтраками| Bed and breakfast'!BK13*0.9</f>
        <v>18450</v>
      </c>
      <c r="BL12" s="316">
        <f>'C завтраками| Bed and breakfast'!BL13*0.9</f>
        <v>18450</v>
      </c>
    </row>
    <row r="13" spans="1:64" x14ac:dyDescent="0.2">
      <c r="A13" s="299">
        <v>2</v>
      </c>
      <c r="B13" s="316">
        <f>'C завтраками| Bed and breakfast'!B14*0.9</f>
        <v>23940</v>
      </c>
      <c r="C13" s="316">
        <f>'C завтраками| Bed and breakfast'!C14*0.9</f>
        <v>23940</v>
      </c>
      <c r="D13" s="316">
        <f>'C завтраками| Bed and breakfast'!D14*0.9</f>
        <v>22230</v>
      </c>
      <c r="E13" s="316">
        <f>'C завтраками| Bed and breakfast'!E14*0.9</f>
        <v>27810</v>
      </c>
      <c r="F13" s="316">
        <f>'C завтраками| Bed and breakfast'!F14*0.9</f>
        <v>29340</v>
      </c>
      <c r="G13" s="316">
        <f>'C завтраками| Bed and breakfast'!G14*0.9</f>
        <v>27810</v>
      </c>
      <c r="H13" s="316">
        <f>'C завтраками| Bed and breakfast'!H14*0.9</f>
        <v>22230</v>
      </c>
      <c r="I13" s="316">
        <f>'C завтраками| Bed and breakfast'!I14*0.9</f>
        <v>27180</v>
      </c>
      <c r="J13" s="316">
        <f>'C завтраками| Bed and breakfast'!J14*0.9</f>
        <v>27810</v>
      </c>
      <c r="K13" s="316">
        <f>'C завтраками| Bed and breakfast'!K14*0.9</f>
        <v>27180</v>
      </c>
      <c r="L13" s="316">
        <f>'C завтраками| Bed and breakfast'!L14*0.9</f>
        <v>27180</v>
      </c>
      <c r="M13" s="316">
        <f>'C завтраками| Bed and breakfast'!M14*0.9</f>
        <v>26100</v>
      </c>
      <c r="N13" s="316">
        <f>'C завтраками| Bed and breakfast'!N14*0.9</f>
        <v>26100</v>
      </c>
      <c r="O13" s="316">
        <f>'C завтраками| Bed and breakfast'!O14*0.9</f>
        <v>26100</v>
      </c>
      <c r="P13" s="316">
        <f>'C завтраками| Bed and breakfast'!P14*0.9</f>
        <v>26100</v>
      </c>
      <c r="Q13" s="316">
        <f>'C завтраками| Bed and breakfast'!Q14*0.9</f>
        <v>27180</v>
      </c>
      <c r="R13" s="316">
        <f>'C завтраками| Bed and breakfast'!R14*0.9</f>
        <v>29340</v>
      </c>
      <c r="S13" s="316">
        <f>'C завтраками| Bed and breakfast'!S14*0.9</f>
        <v>27810</v>
      </c>
      <c r="T13" s="316">
        <f>'C завтраками| Bed and breakfast'!T14*0.9</f>
        <v>27180</v>
      </c>
      <c r="U13" s="316">
        <f>'C завтраками| Bed and breakfast'!U14*0.9</f>
        <v>25020</v>
      </c>
      <c r="V13" s="316">
        <f>'C завтраками| Bed and breakfast'!V14*0.9</f>
        <v>23940</v>
      </c>
      <c r="W13" s="316">
        <f>'C завтраками| Bed and breakfast'!W14*0.9</f>
        <v>25020</v>
      </c>
      <c r="X13" s="316">
        <f>'C завтраками| Bed and breakfast'!X14*0.9</f>
        <v>27180</v>
      </c>
      <c r="Y13" s="316">
        <f>'C завтраками| Bed and breakfast'!Y14*0.9</f>
        <v>26100</v>
      </c>
      <c r="Z13" s="316">
        <f>'C завтраками| Bed and breakfast'!Z14*0.9</f>
        <v>26100</v>
      </c>
      <c r="AA13" s="316">
        <f>'C завтраками| Bed and breakfast'!AA14*0.9</f>
        <v>27180</v>
      </c>
      <c r="AB13" s="316">
        <f>'C завтраками| Bed and breakfast'!AB14*0.9</f>
        <v>27180</v>
      </c>
      <c r="AC13" s="316">
        <f>'C завтраками| Bed and breakfast'!AC14*0.9</f>
        <v>27180</v>
      </c>
      <c r="AD13" s="316">
        <f>'C завтраками| Bed and breakfast'!AD14*0.9</f>
        <v>27180</v>
      </c>
      <c r="AE13" s="316">
        <f>'C завтраками| Bed and breakfast'!AE14*0.9</f>
        <v>26100</v>
      </c>
      <c r="AF13" s="316">
        <f>'C завтраками| Bed and breakfast'!AF14*0.9</f>
        <v>26100</v>
      </c>
      <c r="AG13" s="316">
        <f>'C завтраками| Bed and breakfast'!AG14*0.9</f>
        <v>23940</v>
      </c>
      <c r="AH13" s="316">
        <f>'C завтраками| Bed and breakfast'!AH14*0.9</f>
        <v>22860</v>
      </c>
      <c r="AI13" s="316">
        <f>'C завтраками| Bed and breakfast'!AI14*0.9</f>
        <v>22860</v>
      </c>
      <c r="AJ13" s="316">
        <f>'C завтраками| Bed and breakfast'!AJ14*0.9</f>
        <v>23940</v>
      </c>
      <c r="AK13" s="316">
        <f>'C завтраками| Bed and breakfast'!AK14*0.9</f>
        <v>22860</v>
      </c>
      <c r="AL13" s="316">
        <f>'C завтраками| Bed and breakfast'!AL14*0.9</f>
        <v>25020</v>
      </c>
      <c r="AM13" s="316">
        <f>'C завтраками| Bed and breakfast'!AM14*0.9</f>
        <v>22860</v>
      </c>
      <c r="AN13" s="316">
        <f>'C завтраками| Bed and breakfast'!AN14*0.9</f>
        <v>20520</v>
      </c>
      <c r="AO13" s="316">
        <f>'C завтраками| Bed and breakfast'!AO14*0.9</f>
        <v>18810</v>
      </c>
      <c r="AP13" s="316">
        <f>'C завтраками| Bed and breakfast'!AP14*0.9</f>
        <v>19440</v>
      </c>
      <c r="AQ13" s="316">
        <f>'C завтраками| Bed and breakfast'!AQ14*0.9</f>
        <v>18810</v>
      </c>
      <c r="AR13" s="316">
        <f>'C завтраками| Bed and breakfast'!AR14*0.9</f>
        <v>19440</v>
      </c>
      <c r="AS13" s="316">
        <f>'C завтраками| Bed and breakfast'!AS14*0.9</f>
        <v>18810</v>
      </c>
      <c r="AT13" s="316">
        <f>'C завтраками| Bed and breakfast'!AT14*0.9</f>
        <v>19440</v>
      </c>
      <c r="AU13" s="316">
        <f>'C завтраками| Bed and breakfast'!AU14*0.9</f>
        <v>19440</v>
      </c>
      <c r="AV13" s="316">
        <f>'C завтраками| Bed and breakfast'!AV14*0.9</f>
        <v>18810</v>
      </c>
      <c r="AW13" s="316">
        <f>'C завтраками| Bed and breakfast'!AW14*0.9</f>
        <v>17550</v>
      </c>
      <c r="AX13" s="316">
        <f>'C завтраками| Bed and breakfast'!AX14*0.9</f>
        <v>18180</v>
      </c>
      <c r="AY13" s="316">
        <f>'C завтраками| Bed and breakfast'!AY14*0.9</f>
        <v>17550</v>
      </c>
      <c r="AZ13" s="316">
        <f>'C завтраками| Bed and breakfast'!AZ14*0.9</f>
        <v>18180</v>
      </c>
      <c r="BA13" s="316">
        <f>'C завтраками| Bed and breakfast'!BA14*0.9</f>
        <v>17550</v>
      </c>
      <c r="BB13" s="316">
        <f>'C завтраками| Bed and breakfast'!BB14*0.9</f>
        <v>18180</v>
      </c>
      <c r="BC13" s="316">
        <f>'C завтраками| Bed and breakfast'!BC14*0.9</f>
        <v>17550</v>
      </c>
      <c r="BD13" s="316">
        <f>'C завтраками| Bed and breakfast'!BD14*0.9</f>
        <v>18180</v>
      </c>
      <c r="BE13" s="316">
        <f>'C завтраками| Bed and breakfast'!BE14*0.9</f>
        <v>17550</v>
      </c>
      <c r="BF13" s="316">
        <f>'C завтраками| Bed and breakfast'!BF14*0.9</f>
        <v>17730</v>
      </c>
      <c r="BG13" s="316">
        <f>'C завтраками| Bed and breakfast'!BG14*0.9</f>
        <v>18540</v>
      </c>
      <c r="BH13" s="316">
        <f>'C завтраками| Bed and breakfast'!BH14*0.9</f>
        <v>17730</v>
      </c>
      <c r="BI13" s="316">
        <f>'C завтраками| Bed and breakfast'!BI14*0.9</f>
        <v>19350</v>
      </c>
      <c r="BJ13" s="316">
        <f>'C завтраками| Bed and breakfast'!BJ14*0.9</f>
        <v>20160</v>
      </c>
      <c r="BK13" s="316">
        <f>'C завтраками| Bed and breakfast'!BK14*0.9</f>
        <v>20160</v>
      </c>
      <c r="BL13" s="316">
        <f>'C завтраками| Bed and breakfast'!BL14*0.9</f>
        <v>20160</v>
      </c>
    </row>
    <row r="14" spans="1:64" x14ac:dyDescent="0.2">
      <c r="A14" s="97" t="s">
        <v>137</v>
      </c>
      <c r="B14" s="316"/>
      <c r="C14" s="316"/>
      <c r="D14" s="316"/>
      <c r="E14" s="316"/>
      <c r="F14" s="316"/>
      <c r="G14" s="316"/>
      <c r="H14" s="316"/>
      <c r="I14" s="316"/>
      <c r="J14" s="316"/>
      <c r="K14" s="316"/>
      <c r="L14" s="316"/>
      <c r="M14" s="316"/>
      <c r="N14" s="316"/>
      <c r="O14" s="316"/>
      <c r="P14" s="316"/>
      <c r="Q14" s="316"/>
      <c r="R14" s="316"/>
      <c r="S14" s="316"/>
      <c r="T14" s="316"/>
      <c r="U14" s="316"/>
      <c r="V14" s="316"/>
      <c r="W14" s="316"/>
      <c r="X14" s="316"/>
      <c r="Y14" s="316"/>
      <c r="Z14" s="316"/>
      <c r="AA14" s="316"/>
      <c r="AB14" s="316"/>
      <c r="AC14" s="316"/>
      <c r="AD14" s="316"/>
      <c r="AE14" s="316"/>
      <c r="AF14" s="316"/>
      <c r="AG14" s="316"/>
      <c r="AH14" s="316"/>
      <c r="AI14" s="316"/>
      <c r="AJ14" s="316"/>
      <c r="AK14" s="316"/>
      <c r="AL14" s="316"/>
      <c r="AM14" s="316"/>
      <c r="AN14" s="316"/>
      <c r="AO14" s="316"/>
      <c r="AP14" s="316"/>
      <c r="AQ14" s="316"/>
      <c r="AR14" s="316"/>
      <c r="AS14" s="316"/>
      <c r="AT14" s="316"/>
      <c r="AU14" s="316"/>
      <c r="AV14" s="316"/>
      <c r="AW14" s="316"/>
      <c r="AX14" s="316"/>
      <c r="AY14" s="316"/>
      <c r="AZ14" s="316"/>
      <c r="BA14" s="316"/>
      <c r="BB14" s="316"/>
      <c r="BC14" s="316"/>
      <c r="BD14" s="316"/>
      <c r="BE14" s="316"/>
      <c r="BF14" s="316"/>
      <c r="BG14" s="316"/>
      <c r="BH14" s="316"/>
      <c r="BI14" s="316"/>
      <c r="BJ14" s="316"/>
      <c r="BK14" s="316"/>
      <c r="BL14" s="316"/>
    </row>
    <row r="15" spans="1:64" x14ac:dyDescent="0.2">
      <c r="A15" s="299">
        <v>1</v>
      </c>
      <c r="B15" s="316">
        <f>'C завтраками| Bed and breakfast'!B16*0.9</f>
        <v>26730</v>
      </c>
      <c r="C15" s="316">
        <f>'C завтраками| Bed and breakfast'!C16*0.9</f>
        <v>26730</v>
      </c>
      <c r="D15" s="316">
        <f>'C завтраками| Bed and breakfast'!D16*0.9</f>
        <v>25020</v>
      </c>
      <c r="E15" s="316">
        <f>'C завтраками| Bed and breakfast'!E16*0.9</f>
        <v>30600</v>
      </c>
      <c r="F15" s="316">
        <f>'C завтраками| Bed and breakfast'!F16*0.9</f>
        <v>32130</v>
      </c>
      <c r="G15" s="316">
        <f>'C завтраками| Bed and breakfast'!G16*0.9</f>
        <v>30600</v>
      </c>
      <c r="H15" s="316">
        <f>'C завтраками| Bed and breakfast'!H16*0.9</f>
        <v>25020</v>
      </c>
      <c r="I15" s="316">
        <f>'C завтраками| Bed and breakfast'!I16*0.9</f>
        <v>29970</v>
      </c>
      <c r="J15" s="316">
        <f>'C завтраками| Bed and breakfast'!J16*0.9</f>
        <v>30600</v>
      </c>
      <c r="K15" s="316">
        <f>'C завтраками| Bed and breakfast'!K16*0.9</f>
        <v>29970</v>
      </c>
      <c r="L15" s="316">
        <f>'C завтраками| Bed and breakfast'!L16*0.9</f>
        <v>29970</v>
      </c>
      <c r="M15" s="316">
        <f>'C завтраками| Bed and breakfast'!M16*0.9</f>
        <v>28890</v>
      </c>
      <c r="N15" s="316">
        <f>'C завтраками| Bed and breakfast'!N16*0.9</f>
        <v>28890</v>
      </c>
      <c r="O15" s="316">
        <f>'C завтраками| Bed and breakfast'!O16*0.9</f>
        <v>28890</v>
      </c>
      <c r="P15" s="316">
        <f>'C завтраками| Bed and breakfast'!P16*0.9</f>
        <v>28890</v>
      </c>
      <c r="Q15" s="316">
        <f>'C завтраками| Bed and breakfast'!Q16*0.9</f>
        <v>29970</v>
      </c>
      <c r="R15" s="316">
        <f>'C завтраками| Bed and breakfast'!R16*0.9</f>
        <v>32130</v>
      </c>
      <c r="S15" s="316">
        <f>'C завтраками| Bed and breakfast'!S16*0.9</f>
        <v>30600</v>
      </c>
      <c r="T15" s="316">
        <f>'C завтраками| Bed and breakfast'!T16*0.9</f>
        <v>29970</v>
      </c>
      <c r="U15" s="316">
        <f>'C завтраками| Bed and breakfast'!U16*0.9</f>
        <v>27810</v>
      </c>
      <c r="V15" s="316">
        <f>'C завтраками| Bed and breakfast'!V16*0.9</f>
        <v>26730</v>
      </c>
      <c r="W15" s="316">
        <f>'C завтраками| Bed and breakfast'!W16*0.9</f>
        <v>27810</v>
      </c>
      <c r="X15" s="316">
        <f>'C завтраками| Bed and breakfast'!X16*0.9</f>
        <v>29970</v>
      </c>
      <c r="Y15" s="316">
        <f>'C завтраками| Bed and breakfast'!Y16*0.9</f>
        <v>28890</v>
      </c>
      <c r="Z15" s="316">
        <f>'C завтраками| Bed and breakfast'!Z16*0.9</f>
        <v>28890</v>
      </c>
      <c r="AA15" s="316">
        <f>'C завтраками| Bed and breakfast'!AA16*0.9</f>
        <v>29970</v>
      </c>
      <c r="AB15" s="316">
        <f>'C завтраками| Bed and breakfast'!AB16*0.9</f>
        <v>29970</v>
      </c>
      <c r="AC15" s="316">
        <f>'C завтраками| Bed and breakfast'!AC16*0.9</f>
        <v>29970</v>
      </c>
      <c r="AD15" s="316">
        <f>'C завтраками| Bed and breakfast'!AD16*0.9</f>
        <v>29970</v>
      </c>
      <c r="AE15" s="316">
        <f>'C завтраками| Bed and breakfast'!AE16*0.9</f>
        <v>28890</v>
      </c>
      <c r="AF15" s="316">
        <f>'C завтраками| Bed and breakfast'!AF16*0.9</f>
        <v>28890</v>
      </c>
      <c r="AG15" s="316">
        <f>'C завтраками| Bed and breakfast'!AG16*0.9</f>
        <v>26730</v>
      </c>
      <c r="AH15" s="316">
        <f>'C завтраками| Bed and breakfast'!AH16*0.9</f>
        <v>25650</v>
      </c>
      <c r="AI15" s="316">
        <f>'C завтраками| Bed and breakfast'!AI16*0.9</f>
        <v>25650</v>
      </c>
      <c r="AJ15" s="316">
        <f>'C завтраками| Bed and breakfast'!AJ16*0.9</f>
        <v>26730</v>
      </c>
      <c r="AK15" s="316">
        <f>'C завтраками| Bed and breakfast'!AK16*0.9</f>
        <v>25650</v>
      </c>
      <c r="AL15" s="316">
        <f>'C завтраками| Bed and breakfast'!AL16*0.9</f>
        <v>27810</v>
      </c>
      <c r="AM15" s="316">
        <f>'C завтраками| Bed and breakfast'!AM16*0.9</f>
        <v>25650</v>
      </c>
      <c r="AN15" s="316">
        <f>'C завтраками| Bed and breakfast'!AN16*0.9</f>
        <v>23310</v>
      </c>
      <c r="AO15" s="316">
        <f>'C завтраками| Bed and breakfast'!AO16*0.9</f>
        <v>21600</v>
      </c>
      <c r="AP15" s="316">
        <f>'C завтраками| Bed and breakfast'!AP16*0.9</f>
        <v>22230</v>
      </c>
      <c r="AQ15" s="316">
        <f>'C завтраками| Bed and breakfast'!AQ16*0.9</f>
        <v>21600</v>
      </c>
      <c r="AR15" s="316">
        <f>'C завтраками| Bed and breakfast'!AR16*0.9</f>
        <v>22230</v>
      </c>
      <c r="AS15" s="316">
        <f>'C завтраками| Bed and breakfast'!AS16*0.9</f>
        <v>21600</v>
      </c>
      <c r="AT15" s="316">
        <f>'C завтраками| Bed and breakfast'!AT16*0.9</f>
        <v>22230</v>
      </c>
      <c r="AU15" s="316">
        <f>'C завтраками| Bed and breakfast'!AU16*0.9</f>
        <v>22230</v>
      </c>
      <c r="AV15" s="316">
        <f>'C завтраками| Bed and breakfast'!AV16*0.9</f>
        <v>21600</v>
      </c>
      <c r="AW15" s="316">
        <f>'C завтраками| Bed and breakfast'!AW16*0.9</f>
        <v>20340</v>
      </c>
      <c r="AX15" s="316">
        <f>'C завтраками| Bed and breakfast'!AX16*0.9</f>
        <v>20970</v>
      </c>
      <c r="AY15" s="316">
        <f>'C завтраками| Bed and breakfast'!AY16*0.9</f>
        <v>20340</v>
      </c>
      <c r="AZ15" s="316">
        <f>'C завтраками| Bed and breakfast'!AZ16*0.9</f>
        <v>20970</v>
      </c>
      <c r="BA15" s="316">
        <f>'C завтраками| Bed and breakfast'!BA16*0.9</f>
        <v>20340</v>
      </c>
      <c r="BB15" s="316">
        <f>'C завтраками| Bed and breakfast'!BB16*0.9</f>
        <v>20970</v>
      </c>
      <c r="BC15" s="316">
        <f>'C завтраками| Bed and breakfast'!BC16*0.9</f>
        <v>20340</v>
      </c>
      <c r="BD15" s="316">
        <f>'C завтраками| Bed and breakfast'!BD16*0.9</f>
        <v>20970</v>
      </c>
      <c r="BE15" s="316">
        <f>'C завтраками| Bed and breakfast'!BE16*0.9</f>
        <v>20340</v>
      </c>
      <c r="BF15" s="316">
        <f>'C завтраками| Bed and breakfast'!BF16*0.9</f>
        <v>20520</v>
      </c>
      <c r="BG15" s="316">
        <f>'C завтраками| Bed and breakfast'!BG16*0.9</f>
        <v>21330</v>
      </c>
      <c r="BH15" s="316">
        <f>'C завтраками| Bed and breakfast'!BH16*0.9</f>
        <v>20520</v>
      </c>
      <c r="BI15" s="316">
        <f>'C завтраками| Bed and breakfast'!BI16*0.9</f>
        <v>22140</v>
      </c>
      <c r="BJ15" s="316">
        <f>'C завтраками| Bed and breakfast'!BJ16*0.9</f>
        <v>22950</v>
      </c>
      <c r="BK15" s="316">
        <f>'C завтраками| Bed and breakfast'!BK16*0.9</f>
        <v>22950</v>
      </c>
      <c r="BL15" s="316">
        <f>'C завтраками| Bed and breakfast'!BL16*0.9</f>
        <v>22950</v>
      </c>
    </row>
    <row r="16" spans="1:64" x14ac:dyDescent="0.2">
      <c r="A16" s="299">
        <v>2</v>
      </c>
      <c r="B16" s="316">
        <f>'C завтраками| Bed and breakfast'!B17*0.9</f>
        <v>28440</v>
      </c>
      <c r="C16" s="316">
        <f>'C завтраками| Bed and breakfast'!C17*0.9</f>
        <v>28440</v>
      </c>
      <c r="D16" s="316">
        <f>'C завтраками| Bed and breakfast'!D17*0.9</f>
        <v>26730</v>
      </c>
      <c r="E16" s="316">
        <f>'C завтраками| Bed and breakfast'!E17*0.9</f>
        <v>32310</v>
      </c>
      <c r="F16" s="316">
        <f>'C завтраками| Bed and breakfast'!F17*0.9</f>
        <v>33840</v>
      </c>
      <c r="G16" s="316">
        <f>'C завтраками| Bed and breakfast'!G17*0.9</f>
        <v>32310</v>
      </c>
      <c r="H16" s="316">
        <f>'C завтраками| Bed and breakfast'!H17*0.9</f>
        <v>26730</v>
      </c>
      <c r="I16" s="316">
        <f>'C завтраками| Bed and breakfast'!I17*0.9</f>
        <v>31680</v>
      </c>
      <c r="J16" s="316">
        <f>'C завтраками| Bed and breakfast'!J17*0.9</f>
        <v>32310</v>
      </c>
      <c r="K16" s="316">
        <f>'C завтраками| Bed and breakfast'!K17*0.9</f>
        <v>31680</v>
      </c>
      <c r="L16" s="316">
        <f>'C завтраками| Bed and breakfast'!L17*0.9</f>
        <v>31680</v>
      </c>
      <c r="M16" s="316">
        <f>'C завтраками| Bed and breakfast'!M17*0.9</f>
        <v>30600</v>
      </c>
      <c r="N16" s="316">
        <f>'C завтраками| Bed and breakfast'!N17*0.9</f>
        <v>30600</v>
      </c>
      <c r="O16" s="316">
        <f>'C завтраками| Bed and breakfast'!O17*0.9</f>
        <v>30600</v>
      </c>
      <c r="P16" s="316">
        <f>'C завтраками| Bed and breakfast'!P17*0.9</f>
        <v>30600</v>
      </c>
      <c r="Q16" s="316">
        <f>'C завтраками| Bed and breakfast'!Q17*0.9</f>
        <v>31680</v>
      </c>
      <c r="R16" s="316">
        <f>'C завтраками| Bed and breakfast'!R17*0.9</f>
        <v>33840</v>
      </c>
      <c r="S16" s="316">
        <f>'C завтраками| Bed and breakfast'!S17*0.9</f>
        <v>32310</v>
      </c>
      <c r="T16" s="316">
        <f>'C завтраками| Bed and breakfast'!T17*0.9</f>
        <v>31680</v>
      </c>
      <c r="U16" s="316">
        <f>'C завтраками| Bed and breakfast'!U17*0.9</f>
        <v>29520</v>
      </c>
      <c r="V16" s="316">
        <f>'C завтраками| Bed and breakfast'!V17*0.9</f>
        <v>28440</v>
      </c>
      <c r="W16" s="316">
        <f>'C завтраками| Bed and breakfast'!W17*0.9</f>
        <v>29520</v>
      </c>
      <c r="X16" s="316">
        <f>'C завтраками| Bed and breakfast'!X17*0.9</f>
        <v>31680</v>
      </c>
      <c r="Y16" s="316">
        <f>'C завтраками| Bed and breakfast'!Y17*0.9</f>
        <v>30600</v>
      </c>
      <c r="Z16" s="316">
        <f>'C завтраками| Bed and breakfast'!Z17*0.9</f>
        <v>30600</v>
      </c>
      <c r="AA16" s="316">
        <f>'C завтраками| Bed and breakfast'!AA17*0.9</f>
        <v>31680</v>
      </c>
      <c r="AB16" s="316">
        <f>'C завтраками| Bed and breakfast'!AB17*0.9</f>
        <v>31680</v>
      </c>
      <c r="AC16" s="316">
        <f>'C завтраками| Bed and breakfast'!AC17*0.9</f>
        <v>31680</v>
      </c>
      <c r="AD16" s="316">
        <f>'C завтраками| Bed and breakfast'!AD17*0.9</f>
        <v>31680</v>
      </c>
      <c r="AE16" s="316">
        <f>'C завтраками| Bed and breakfast'!AE17*0.9</f>
        <v>30600</v>
      </c>
      <c r="AF16" s="316">
        <f>'C завтраками| Bed and breakfast'!AF17*0.9</f>
        <v>30600</v>
      </c>
      <c r="AG16" s="316">
        <f>'C завтраками| Bed and breakfast'!AG17*0.9</f>
        <v>28440</v>
      </c>
      <c r="AH16" s="316">
        <f>'C завтраками| Bed and breakfast'!AH17*0.9</f>
        <v>27360</v>
      </c>
      <c r="AI16" s="316">
        <f>'C завтраками| Bed and breakfast'!AI17*0.9</f>
        <v>27360</v>
      </c>
      <c r="AJ16" s="316">
        <f>'C завтраками| Bed and breakfast'!AJ17*0.9</f>
        <v>28440</v>
      </c>
      <c r="AK16" s="316">
        <f>'C завтраками| Bed and breakfast'!AK17*0.9</f>
        <v>27360</v>
      </c>
      <c r="AL16" s="316">
        <f>'C завтраками| Bed and breakfast'!AL17*0.9</f>
        <v>29520</v>
      </c>
      <c r="AM16" s="316">
        <f>'C завтраками| Bed and breakfast'!AM17*0.9</f>
        <v>27360</v>
      </c>
      <c r="AN16" s="316">
        <f>'C завтраками| Bed and breakfast'!AN17*0.9</f>
        <v>25020</v>
      </c>
      <c r="AO16" s="316">
        <f>'C завтраками| Bed and breakfast'!AO17*0.9</f>
        <v>23310</v>
      </c>
      <c r="AP16" s="316">
        <f>'C завтраками| Bed and breakfast'!AP17*0.9</f>
        <v>23940</v>
      </c>
      <c r="AQ16" s="316">
        <f>'C завтраками| Bed and breakfast'!AQ17*0.9</f>
        <v>23310</v>
      </c>
      <c r="AR16" s="316">
        <f>'C завтраками| Bed and breakfast'!AR17*0.9</f>
        <v>23940</v>
      </c>
      <c r="AS16" s="316">
        <f>'C завтраками| Bed and breakfast'!AS17*0.9</f>
        <v>23310</v>
      </c>
      <c r="AT16" s="316">
        <f>'C завтраками| Bed and breakfast'!AT17*0.9</f>
        <v>23940</v>
      </c>
      <c r="AU16" s="316">
        <f>'C завтраками| Bed and breakfast'!AU17*0.9</f>
        <v>23940</v>
      </c>
      <c r="AV16" s="316">
        <f>'C завтраками| Bed and breakfast'!AV17*0.9</f>
        <v>23310</v>
      </c>
      <c r="AW16" s="316">
        <f>'C завтраками| Bed and breakfast'!AW17*0.9</f>
        <v>22050</v>
      </c>
      <c r="AX16" s="316">
        <f>'C завтраками| Bed and breakfast'!AX17*0.9</f>
        <v>22680</v>
      </c>
      <c r="AY16" s="316">
        <f>'C завтраками| Bed and breakfast'!AY17*0.9</f>
        <v>22050</v>
      </c>
      <c r="AZ16" s="316">
        <f>'C завтраками| Bed and breakfast'!AZ17*0.9</f>
        <v>22680</v>
      </c>
      <c r="BA16" s="316">
        <f>'C завтраками| Bed and breakfast'!BA17*0.9</f>
        <v>22050</v>
      </c>
      <c r="BB16" s="316">
        <f>'C завтраками| Bed and breakfast'!BB17*0.9</f>
        <v>22680</v>
      </c>
      <c r="BC16" s="316">
        <f>'C завтраками| Bed and breakfast'!BC17*0.9</f>
        <v>22050</v>
      </c>
      <c r="BD16" s="316">
        <f>'C завтраками| Bed and breakfast'!BD17*0.9</f>
        <v>22680</v>
      </c>
      <c r="BE16" s="316">
        <f>'C завтраками| Bed and breakfast'!BE17*0.9</f>
        <v>22050</v>
      </c>
      <c r="BF16" s="316">
        <f>'C завтраками| Bed and breakfast'!BF17*0.9</f>
        <v>22230</v>
      </c>
      <c r="BG16" s="316">
        <f>'C завтраками| Bed and breakfast'!BG17*0.9</f>
        <v>23040</v>
      </c>
      <c r="BH16" s="316">
        <f>'C завтраками| Bed and breakfast'!BH17*0.9</f>
        <v>22230</v>
      </c>
      <c r="BI16" s="316">
        <f>'C завтраками| Bed and breakfast'!BI17*0.9</f>
        <v>23850</v>
      </c>
      <c r="BJ16" s="316">
        <f>'C завтраками| Bed and breakfast'!BJ17*0.9</f>
        <v>24660</v>
      </c>
      <c r="BK16" s="316">
        <f>'C завтраками| Bed and breakfast'!BK17*0.9</f>
        <v>24660</v>
      </c>
      <c r="BL16" s="316">
        <f>'C завтраками| Bed and breakfast'!BL17*0.9</f>
        <v>24660</v>
      </c>
    </row>
    <row r="17" spans="1:64" x14ac:dyDescent="0.2">
      <c r="A17" s="97" t="s">
        <v>139</v>
      </c>
      <c r="B17" s="316"/>
      <c r="C17" s="316"/>
      <c r="D17" s="316"/>
      <c r="E17" s="316"/>
      <c r="F17" s="316"/>
      <c r="G17" s="316"/>
      <c r="H17" s="316"/>
      <c r="I17" s="316"/>
      <c r="J17" s="316"/>
      <c r="K17" s="316"/>
      <c r="L17" s="316"/>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6"/>
      <c r="AK17" s="316"/>
      <c r="AL17" s="316"/>
      <c r="AM17" s="316"/>
      <c r="AN17" s="316"/>
      <c r="AO17" s="316"/>
      <c r="AP17" s="316"/>
      <c r="AQ17" s="316"/>
      <c r="AR17" s="316"/>
      <c r="AS17" s="316"/>
      <c r="AT17" s="316"/>
      <c r="AU17" s="316"/>
      <c r="AV17" s="316"/>
      <c r="AW17" s="316"/>
      <c r="AX17" s="316"/>
      <c r="AY17" s="316"/>
      <c r="AZ17" s="316"/>
      <c r="BA17" s="316"/>
      <c r="BB17" s="316"/>
      <c r="BC17" s="316"/>
      <c r="BD17" s="316"/>
      <c r="BE17" s="316"/>
      <c r="BF17" s="316"/>
      <c r="BG17" s="316"/>
      <c r="BH17" s="316"/>
      <c r="BI17" s="316"/>
      <c r="BJ17" s="316"/>
      <c r="BK17" s="316"/>
      <c r="BL17" s="316"/>
    </row>
    <row r="18" spans="1:64" x14ac:dyDescent="0.2">
      <c r="A18" s="299" t="s">
        <v>78</v>
      </c>
      <c r="B18" s="316">
        <f>'C завтраками| Bed and breakfast'!B19*0.9</f>
        <v>54540</v>
      </c>
      <c r="C18" s="316">
        <f>'C завтраками| Bed and breakfast'!C19*0.9</f>
        <v>54540</v>
      </c>
      <c r="D18" s="316">
        <f>'C завтраками| Bed and breakfast'!D19*0.9</f>
        <v>52830</v>
      </c>
      <c r="E18" s="316">
        <f>'C завтраками| Bed and breakfast'!E19*0.9</f>
        <v>58410</v>
      </c>
      <c r="F18" s="316">
        <f>'C завтраками| Bed and breakfast'!F19*0.9</f>
        <v>59940</v>
      </c>
      <c r="G18" s="316">
        <f>'C завтраками| Bed and breakfast'!G19*0.9</f>
        <v>58410</v>
      </c>
      <c r="H18" s="316">
        <f>'C завтраками| Bed and breakfast'!H19*0.9</f>
        <v>52830</v>
      </c>
      <c r="I18" s="316">
        <f>'C завтраками| Bed and breakfast'!I19*0.9</f>
        <v>57780</v>
      </c>
      <c r="J18" s="316">
        <f>'C завтраками| Bed and breakfast'!J19*0.9</f>
        <v>58410</v>
      </c>
      <c r="K18" s="316">
        <f>'C завтраками| Bed and breakfast'!K19*0.9</f>
        <v>57780</v>
      </c>
      <c r="L18" s="316">
        <f>'C завтраками| Bed and breakfast'!L19*0.9</f>
        <v>57780</v>
      </c>
      <c r="M18" s="316">
        <f>'C завтраками| Bed and breakfast'!M19*0.9</f>
        <v>56700</v>
      </c>
      <c r="N18" s="316">
        <f>'C завтраками| Bed and breakfast'!N19*0.9</f>
        <v>56700</v>
      </c>
      <c r="O18" s="316">
        <f>'C завтраками| Bed and breakfast'!O19*0.9</f>
        <v>56700</v>
      </c>
      <c r="P18" s="316">
        <f>'C завтраками| Bed and breakfast'!P19*0.9</f>
        <v>56700</v>
      </c>
      <c r="Q18" s="316">
        <f>'C завтраками| Bed and breakfast'!Q19*0.9</f>
        <v>57780</v>
      </c>
      <c r="R18" s="316">
        <f>'C завтраками| Bed and breakfast'!R19*0.9</f>
        <v>59940</v>
      </c>
      <c r="S18" s="316">
        <f>'C завтраками| Bed and breakfast'!S19*0.9</f>
        <v>58410</v>
      </c>
      <c r="T18" s="316">
        <f>'C завтраками| Bed and breakfast'!T19*0.9</f>
        <v>57780</v>
      </c>
      <c r="U18" s="316">
        <f>'C завтраками| Bed and breakfast'!U19*0.9</f>
        <v>55620</v>
      </c>
      <c r="V18" s="316">
        <f>'C завтраками| Bed and breakfast'!V19*0.9</f>
        <v>54540</v>
      </c>
      <c r="W18" s="316">
        <f>'C завтраками| Bed and breakfast'!W19*0.9</f>
        <v>55620</v>
      </c>
      <c r="X18" s="316">
        <f>'C завтраками| Bed and breakfast'!X19*0.9</f>
        <v>57780</v>
      </c>
      <c r="Y18" s="316">
        <f>'C завтраками| Bed and breakfast'!Y19*0.9</f>
        <v>56700</v>
      </c>
      <c r="Z18" s="316">
        <f>'C завтраками| Bed and breakfast'!Z19*0.9</f>
        <v>56700</v>
      </c>
      <c r="AA18" s="316">
        <f>'C завтраками| Bed and breakfast'!AA19*0.9</f>
        <v>57780</v>
      </c>
      <c r="AB18" s="316">
        <f>'C завтраками| Bed and breakfast'!AB19*0.9</f>
        <v>57780</v>
      </c>
      <c r="AC18" s="316">
        <f>'C завтраками| Bed and breakfast'!AC19*0.9</f>
        <v>57780</v>
      </c>
      <c r="AD18" s="316">
        <f>'C завтраками| Bed and breakfast'!AD19*0.9</f>
        <v>57780</v>
      </c>
      <c r="AE18" s="316">
        <f>'C завтраками| Bed and breakfast'!AE19*0.9</f>
        <v>56700</v>
      </c>
      <c r="AF18" s="316">
        <f>'C завтраками| Bed and breakfast'!AF19*0.9</f>
        <v>56700</v>
      </c>
      <c r="AG18" s="316">
        <f>'C завтраками| Bed and breakfast'!AG19*0.9</f>
        <v>54540</v>
      </c>
      <c r="AH18" s="316">
        <f>'C завтраками| Bed and breakfast'!AH19*0.9</f>
        <v>53460</v>
      </c>
      <c r="AI18" s="316">
        <f>'C завтраками| Bed and breakfast'!AI19*0.9</f>
        <v>53460</v>
      </c>
      <c r="AJ18" s="316">
        <f>'C завтраками| Bed and breakfast'!AJ19*0.9</f>
        <v>54540</v>
      </c>
      <c r="AK18" s="316">
        <f>'C завтраками| Bed and breakfast'!AK19*0.9</f>
        <v>53460</v>
      </c>
      <c r="AL18" s="316">
        <f>'C завтраками| Bed and breakfast'!AL19*0.9</f>
        <v>55620</v>
      </c>
      <c r="AM18" s="316">
        <f>'C завтраками| Bed and breakfast'!AM19*0.9</f>
        <v>53460</v>
      </c>
      <c r="AN18" s="316">
        <f>'C завтраками| Bed and breakfast'!AN19*0.9</f>
        <v>43920</v>
      </c>
      <c r="AO18" s="316">
        <f>'C завтраками| Bed and breakfast'!AO19*0.9</f>
        <v>42210</v>
      </c>
      <c r="AP18" s="316">
        <f>'C завтраками| Bed and breakfast'!AP19*0.9</f>
        <v>42840</v>
      </c>
      <c r="AQ18" s="316">
        <f>'C завтраками| Bed and breakfast'!AQ19*0.9</f>
        <v>42210</v>
      </c>
      <c r="AR18" s="316">
        <f>'C завтраками| Bed and breakfast'!AR19*0.9</f>
        <v>42840</v>
      </c>
      <c r="AS18" s="316">
        <f>'C завтраками| Bed and breakfast'!AS19*0.9</f>
        <v>42210</v>
      </c>
      <c r="AT18" s="316">
        <f>'C завтраками| Bed and breakfast'!AT19*0.9</f>
        <v>42840</v>
      </c>
      <c r="AU18" s="316">
        <f>'C завтраками| Bed and breakfast'!AU19*0.9</f>
        <v>42840</v>
      </c>
      <c r="AV18" s="316">
        <f>'C завтраками| Bed and breakfast'!AV19*0.9</f>
        <v>42210</v>
      </c>
      <c r="AW18" s="316">
        <f>'C завтраками| Bed and breakfast'!AW19*0.9</f>
        <v>40950</v>
      </c>
      <c r="AX18" s="316">
        <f>'C завтраками| Bed and breakfast'!AX19*0.9</f>
        <v>41580</v>
      </c>
      <c r="AY18" s="316">
        <f>'C завтраками| Bed and breakfast'!AY19*0.9</f>
        <v>40950</v>
      </c>
      <c r="AZ18" s="316">
        <f>'C завтраками| Bed and breakfast'!AZ19*0.9</f>
        <v>41580</v>
      </c>
      <c r="BA18" s="316">
        <f>'C завтраками| Bed and breakfast'!BA19*0.9</f>
        <v>40950</v>
      </c>
      <c r="BB18" s="316">
        <f>'C завтраками| Bed and breakfast'!BB19*0.9</f>
        <v>41580</v>
      </c>
      <c r="BC18" s="316">
        <f>'C завтраками| Bed and breakfast'!BC19*0.9</f>
        <v>40950</v>
      </c>
      <c r="BD18" s="316">
        <f>'C завтраками| Bed and breakfast'!BD19*0.9</f>
        <v>41580</v>
      </c>
      <c r="BE18" s="316">
        <f>'C завтраками| Bed and breakfast'!BE19*0.9</f>
        <v>40950</v>
      </c>
      <c r="BF18" s="316">
        <f>'C завтраками| Bed and breakfast'!BF19*0.9</f>
        <v>50130</v>
      </c>
      <c r="BG18" s="316">
        <f>'C завтраками| Bed and breakfast'!BG19*0.9</f>
        <v>50940</v>
      </c>
      <c r="BH18" s="316">
        <f>'C завтраками| Bed and breakfast'!BH19*0.9</f>
        <v>50130</v>
      </c>
      <c r="BI18" s="316">
        <f>'C завтраками| Bed and breakfast'!BI19*0.9</f>
        <v>51750</v>
      </c>
      <c r="BJ18" s="316">
        <f>'C завтраками| Bed and breakfast'!BJ19*0.9</f>
        <v>52560</v>
      </c>
      <c r="BK18" s="316">
        <f>'C завтраками| Bed and breakfast'!BK19*0.9</f>
        <v>52560</v>
      </c>
      <c r="BL18" s="316">
        <f>'C завтраками| Bed and breakfast'!BL19*0.9</f>
        <v>52560</v>
      </c>
    </row>
    <row r="19" spans="1:64" x14ac:dyDescent="0.2">
      <c r="A19" s="97" t="s">
        <v>138</v>
      </c>
      <c r="B19" s="316"/>
      <c r="C19" s="316"/>
      <c r="D19" s="316"/>
      <c r="E19" s="316"/>
      <c r="F19" s="316"/>
      <c r="G19" s="316"/>
      <c r="H19" s="316"/>
      <c r="I19" s="316"/>
      <c r="J19" s="316"/>
      <c r="K19" s="316"/>
      <c r="L19" s="316"/>
      <c r="M19" s="316"/>
      <c r="N19" s="316"/>
      <c r="O19" s="316"/>
      <c r="P19" s="316"/>
      <c r="Q19" s="316"/>
      <c r="R19" s="316"/>
      <c r="S19" s="316"/>
      <c r="T19" s="316"/>
      <c r="U19" s="316"/>
      <c r="V19" s="316"/>
      <c r="W19" s="316"/>
      <c r="X19" s="316"/>
      <c r="Y19" s="316"/>
      <c r="Z19" s="316"/>
      <c r="AA19" s="316"/>
      <c r="AB19" s="316"/>
      <c r="AC19" s="316"/>
      <c r="AD19" s="316"/>
      <c r="AE19" s="316"/>
      <c r="AF19" s="316"/>
      <c r="AG19" s="316"/>
      <c r="AH19" s="316"/>
      <c r="AI19" s="316"/>
      <c r="AJ19" s="316"/>
      <c r="AK19" s="316"/>
      <c r="AL19" s="316"/>
      <c r="AM19" s="316"/>
      <c r="AN19" s="316"/>
      <c r="AO19" s="316"/>
      <c r="AP19" s="316"/>
      <c r="AQ19" s="316"/>
      <c r="AR19" s="316"/>
      <c r="AS19" s="316"/>
      <c r="AT19" s="316"/>
      <c r="AU19" s="316"/>
      <c r="AV19" s="316"/>
      <c r="AW19" s="316"/>
      <c r="AX19" s="316"/>
      <c r="AY19" s="316"/>
      <c r="AZ19" s="316"/>
      <c r="BA19" s="316"/>
      <c r="BB19" s="316"/>
      <c r="BC19" s="316"/>
      <c r="BD19" s="316"/>
      <c r="BE19" s="316"/>
      <c r="BF19" s="316"/>
      <c r="BG19" s="316"/>
      <c r="BH19" s="316"/>
      <c r="BI19" s="316"/>
      <c r="BJ19" s="316"/>
      <c r="BK19" s="316"/>
      <c r="BL19" s="316"/>
    </row>
    <row r="20" spans="1:64" x14ac:dyDescent="0.2">
      <c r="A20" s="299" t="s">
        <v>67</v>
      </c>
      <c r="B20" s="316">
        <f>'C завтраками| Bed and breakfast'!B21*0.9</f>
        <v>72540</v>
      </c>
      <c r="C20" s="316">
        <f>'C завтраками| Bed and breakfast'!C21*0.9</f>
        <v>72540</v>
      </c>
      <c r="D20" s="316">
        <f>'C завтраками| Bed and breakfast'!D21*0.9</f>
        <v>70830</v>
      </c>
      <c r="E20" s="316">
        <f>'C завтраками| Bed and breakfast'!E21*0.9</f>
        <v>76410</v>
      </c>
      <c r="F20" s="316">
        <f>'C завтраками| Bed and breakfast'!F21*0.9</f>
        <v>77940</v>
      </c>
      <c r="G20" s="316">
        <f>'C завтраками| Bed and breakfast'!G21*0.9</f>
        <v>76410</v>
      </c>
      <c r="H20" s="316">
        <f>'C завтраками| Bed and breakfast'!H21*0.9</f>
        <v>70830</v>
      </c>
      <c r="I20" s="316">
        <f>'C завтраками| Bed and breakfast'!I21*0.9</f>
        <v>75780</v>
      </c>
      <c r="J20" s="316">
        <f>'C завтраками| Bed and breakfast'!J21*0.9</f>
        <v>76410</v>
      </c>
      <c r="K20" s="316">
        <f>'C завтраками| Bed and breakfast'!K21*0.9</f>
        <v>75780</v>
      </c>
      <c r="L20" s="316">
        <f>'C завтраками| Bed and breakfast'!L21*0.9</f>
        <v>75780</v>
      </c>
      <c r="M20" s="316">
        <f>'C завтраками| Bed and breakfast'!M21*0.9</f>
        <v>74700</v>
      </c>
      <c r="N20" s="316">
        <f>'C завтраками| Bed and breakfast'!N21*0.9</f>
        <v>74700</v>
      </c>
      <c r="O20" s="316">
        <f>'C завтраками| Bed and breakfast'!O21*0.9</f>
        <v>74700</v>
      </c>
      <c r="P20" s="316">
        <f>'C завтраками| Bed and breakfast'!P21*0.9</f>
        <v>74700</v>
      </c>
      <c r="Q20" s="316">
        <f>'C завтраками| Bed and breakfast'!Q21*0.9</f>
        <v>75780</v>
      </c>
      <c r="R20" s="316">
        <f>'C завтраками| Bed and breakfast'!R21*0.9</f>
        <v>77940</v>
      </c>
      <c r="S20" s="316">
        <f>'C завтраками| Bed and breakfast'!S21*0.9</f>
        <v>76410</v>
      </c>
      <c r="T20" s="316">
        <f>'C завтраками| Bed and breakfast'!T21*0.9</f>
        <v>75780</v>
      </c>
      <c r="U20" s="316">
        <f>'C завтраками| Bed and breakfast'!U21*0.9</f>
        <v>73620</v>
      </c>
      <c r="V20" s="316">
        <f>'C завтраками| Bed and breakfast'!V21*0.9</f>
        <v>72540</v>
      </c>
      <c r="W20" s="316">
        <f>'C завтраками| Bed and breakfast'!W21*0.9</f>
        <v>73620</v>
      </c>
      <c r="X20" s="316">
        <f>'C завтраками| Bed and breakfast'!X21*0.9</f>
        <v>75780</v>
      </c>
      <c r="Y20" s="316">
        <f>'C завтраками| Bed and breakfast'!Y21*0.9</f>
        <v>74700</v>
      </c>
      <c r="Z20" s="316">
        <f>'C завтраками| Bed and breakfast'!Z21*0.9</f>
        <v>74700</v>
      </c>
      <c r="AA20" s="316">
        <f>'C завтраками| Bed and breakfast'!AA21*0.9</f>
        <v>75780</v>
      </c>
      <c r="AB20" s="316">
        <f>'C завтраками| Bed and breakfast'!AB21*0.9</f>
        <v>75780</v>
      </c>
      <c r="AC20" s="316">
        <f>'C завтраками| Bed and breakfast'!AC21*0.9</f>
        <v>75780</v>
      </c>
      <c r="AD20" s="316">
        <f>'C завтраками| Bed and breakfast'!AD21*0.9</f>
        <v>75780</v>
      </c>
      <c r="AE20" s="316">
        <f>'C завтраками| Bed and breakfast'!AE21*0.9</f>
        <v>74700</v>
      </c>
      <c r="AF20" s="316">
        <f>'C завтраками| Bed and breakfast'!AF21*0.9</f>
        <v>74700</v>
      </c>
      <c r="AG20" s="316">
        <f>'C завтраками| Bed and breakfast'!AG21*0.9</f>
        <v>72540</v>
      </c>
      <c r="AH20" s="316">
        <f>'C завтраками| Bed and breakfast'!AH21*0.9</f>
        <v>71460</v>
      </c>
      <c r="AI20" s="316">
        <f>'C завтраками| Bed and breakfast'!AI21*0.9</f>
        <v>71460</v>
      </c>
      <c r="AJ20" s="316">
        <f>'C завтраками| Bed and breakfast'!AJ21*0.9</f>
        <v>72540</v>
      </c>
      <c r="AK20" s="316">
        <f>'C завтраками| Bed and breakfast'!AK21*0.9</f>
        <v>71460</v>
      </c>
      <c r="AL20" s="316">
        <f>'C завтраками| Bed and breakfast'!AL21*0.9</f>
        <v>73620</v>
      </c>
      <c r="AM20" s="316">
        <f>'C завтраками| Bed and breakfast'!AM21*0.9</f>
        <v>71460</v>
      </c>
      <c r="AN20" s="316">
        <f>'C завтраками| Bed and breakfast'!AN21*0.9</f>
        <v>61920</v>
      </c>
      <c r="AO20" s="316">
        <f>'C завтраками| Bed and breakfast'!AO21*0.9</f>
        <v>60210</v>
      </c>
      <c r="AP20" s="316">
        <f>'C завтраками| Bed and breakfast'!AP21*0.9</f>
        <v>60840</v>
      </c>
      <c r="AQ20" s="316">
        <f>'C завтраками| Bed and breakfast'!AQ21*0.9</f>
        <v>60210</v>
      </c>
      <c r="AR20" s="316">
        <f>'C завтраками| Bed and breakfast'!AR21*0.9</f>
        <v>60840</v>
      </c>
      <c r="AS20" s="316">
        <f>'C завтраками| Bed and breakfast'!AS21*0.9</f>
        <v>60210</v>
      </c>
      <c r="AT20" s="316">
        <f>'C завтраками| Bed and breakfast'!AT21*0.9</f>
        <v>60840</v>
      </c>
      <c r="AU20" s="316">
        <f>'C завтраками| Bed and breakfast'!AU21*0.9</f>
        <v>60840</v>
      </c>
      <c r="AV20" s="316">
        <f>'C завтраками| Bed and breakfast'!AV21*0.9</f>
        <v>60210</v>
      </c>
      <c r="AW20" s="316">
        <f>'C завтраками| Bed and breakfast'!AW21*0.9</f>
        <v>58950</v>
      </c>
      <c r="AX20" s="316">
        <f>'C завтраками| Bed and breakfast'!AX21*0.9</f>
        <v>59580</v>
      </c>
      <c r="AY20" s="316">
        <f>'C завтраками| Bed and breakfast'!AY21*0.9</f>
        <v>58950</v>
      </c>
      <c r="AZ20" s="316">
        <f>'C завтраками| Bed and breakfast'!AZ21*0.9</f>
        <v>59580</v>
      </c>
      <c r="BA20" s="316">
        <f>'C завтраками| Bed and breakfast'!BA21*0.9</f>
        <v>58950</v>
      </c>
      <c r="BB20" s="316">
        <f>'C завтраками| Bed and breakfast'!BB21*0.9</f>
        <v>59580</v>
      </c>
      <c r="BC20" s="316">
        <f>'C завтраками| Bed and breakfast'!BC21*0.9</f>
        <v>58950</v>
      </c>
      <c r="BD20" s="316">
        <f>'C завтраками| Bed and breakfast'!BD21*0.9</f>
        <v>59580</v>
      </c>
      <c r="BE20" s="316">
        <f>'C завтраками| Bed and breakfast'!BE21*0.9</f>
        <v>58950</v>
      </c>
      <c r="BF20" s="316">
        <f>'C завтраками| Bed and breakfast'!BF21*0.9</f>
        <v>72630</v>
      </c>
      <c r="BG20" s="316">
        <f>'C завтраками| Bed and breakfast'!BG21*0.9</f>
        <v>73440</v>
      </c>
      <c r="BH20" s="316">
        <f>'C завтраками| Bed and breakfast'!BH21*0.9</f>
        <v>72630</v>
      </c>
      <c r="BI20" s="316">
        <f>'C завтраками| Bed and breakfast'!BI21*0.9</f>
        <v>74250</v>
      </c>
      <c r="BJ20" s="316">
        <f>'C завтраками| Bed and breakfast'!BJ21*0.9</f>
        <v>75060</v>
      </c>
      <c r="BK20" s="316">
        <f>'C завтраками| Bed and breakfast'!BK21*0.9</f>
        <v>75060</v>
      </c>
      <c r="BL20" s="316">
        <f>'C завтраками| Bed and breakfast'!BL21*0.9</f>
        <v>75060</v>
      </c>
    </row>
    <row r="21" spans="1:64" ht="15" customHeight="1" x14ac:dyDescent="0.2">
      <c r="A21" s="218"/>
    </row>
    <row r="22" spans="1:64" ht="25.5" customHeight="1" x14ac:dyDescent="0.2">
      <c r="A22" s="157" t="s">
        <v>163</v>
      </c>
      <c r="B22" s="314">
        <f t="shared" ref="B22" si="0">B3</f>
        <v>45824</v>
      </c>
      <c r="C22" s="314">
        <f t="shared" ref="C22:BL22" si="1">C3</f>
        <v>45827</v>
      </c>
      <c r="D22" s="314">
        <f t="shared" si="1"/>
        <v>45829</v>
      </c>
      <c r="E22" s="314">
        <f t="shared" si="1"/>
        <v>45831</v>
      </c>
      <c r="F22" s="314">
        <f t="shared" si="1"/>
        <v>45832</v>
      </c>
      <c r="G22" s="314">
        <f t="shared" si="1"/>
        <v>45835</v>
      </c>
      <c r="H22" s="314">
        <f t="shared" si="1"/>
        <v>45836</v>
      </c>
      <c r="I22" s="314">
        <f t="shared" si="1"/>
        <v>45839</v>
      </c>
      <c r="J22" s="314">
        <f t="shared" si="1"/>
        <v>45847</v>
      </c>
      <c r="K22" s="314">
        <f t="shared" si="1"/>
        <v>45849</v>
      </c>
      <c r="L22" s="314">
        <f t="shared" si="1"/>
        <v>45851</v>
      </c>
      <c r="M22" s="314">
        <f t="shared" si="1"/>
        <v>45852</v>
      </c>
      <c r="N22" s="314">
        <f t="shared" si="1"/>
        <v>45856</v>
      </c>
      <c r="O22" s="314">
        <f t="shared" si="1"/>
        <v>45858</v>
      </c>
      <c r="P22" s="314">
        <f t="shared" si="1"/>
        <v>45860</v>
      </c>
      <c r="Q22" s="314">
        <f t="shared" si="1"/>
        <v>45861</v>
      </c>
      <c r="R22" s="314">
        <f t="shared" si="1"/>
        <v>45863</v>
      </c>
      <c r="S22" s="314">
        <f t="shared" si="1"/>
        <v>45864</v>
      </c>
      <c r="T22" s="314">
        <f t="shared" si="1"/>
        <v>45865</v>
      </c>
      <c r="U22" s="314">
        <f t="shared" si="1"/>
        <v>45867</v>
      </c>
      <c r="V22" s="314">
        <f t="shared" si="1"/>
        <v>45869</v>
      </c>
      <c r="W22" s="314">
        <f t="shared" si="1"/>
        <v>45870</v>
      </c>
      <c r="X22" s="314">
        <f t="shared" si="1"/>
        <v>45873</v>
      </c>
      <c r="Y22" s="314">
        <f t="shared" si="1"/>
        <v>45878</v>
      </c>
      <c r="Z22" s="314">
        <f t="shared" si="1"/>
        <v>45879</v>
      </c>
      <c r="AA22" s="314">
        <f t="shared" si="1"/>
        <v>45880</v>
      </c>
      <c r="AB22" s="314">
        <f t="shared" si="1"/>
        <v>45881</v>
      </c>
      <c r="AC22" s="314">
        <f t="shared" si="1"/>
        <v>45883</v>
      </c>
      <c r="AD22" s="314">
        <f t="shared" si="1"/>
        <v>45887</v>
      </c>
      <c r="AE22" s="314">
        <f t="shared" si="1"/>
        <v>45891</v>
      </c>
      <c r="AF22" s="314">
        <f t="shared" si="1"/>
        <v>45893</v>
      </c>
      <c r="AG22" s="314">
        <f t="shared" si="1"/>
        <v>45896</v>
      </c>
      <c r="AH22" s="314">
        <f t="shared" si="1"/>
        <v>45899</v>
      </c>
      <c r="AI22" s="314">
        <f t="shared" si="1"/>
        <v>45901</v>
      </c>
      <c r="AJ22" s="314">
        <f t="shared" si="1"/>
        <v>45902</v>
      </c>
      <c r="AK22" s="314">
        <f t="shared" si="1"/>
        <v>45905</v>
      </c>
      <c r="AL22" s="314">
        <f t="shared" si="1"/>
        <v>45913</v>
      </c>
      <c r="AM22" s="314">
        <f t="shared" si="1"/>
        <v>45921</v>
      </c>
      <c r="AN22" s="314">
        <f t="shared" si="1"/>
        <v>45931</v>
      </c>
      <c r="AO22" s="314">
        <f t="shared" si="1"/>
        <v>45942</v>
      </c>
      <c r="AP22" s="314">
        <f t="shared" si="1"/>
        <v>45947</v>
      </c>
      <c r="AQ22" s="314">
        <f t="shared" si="1"/>
        <v>45949</v>
      </c>
      <c r="AR22" s="314">
        <f t="shared" si="1"/>
        <v>45954</v>
      </c>
      <c r="AS22" s="314">
        <f t="shared" si="1"/>
        <v>45956</v>
      </c>
      <c r="AT22" s="314">
        <f t="shared" si="1"/>
        <v>45961</v>
      </c>
      <c r="AU22" s="314">
        <f t="shared" si="1"/>
        <v>45962</v>
      </c>
      <c r="AV22" s="314">
        <f t="shared" si="1"/>
        <v>45965</v>
      </c>
      <c r="AW22" s="314">
        <f t="shared" si="1"/>
        <v>45966</v>
      </c>
      <c r="AX22" s="314">
        <f t="shared" si="1"/>
        <v>45968</v>
      </c>
      <c r="AY22" s="314">
        <f t="shared" si="1"/>
        <v>45970</v>
      </c>
      <c r="AZ22" s="314">
        <f t="shared" si="1"/>
        <v>45975</v>
      </c>
      <c r="BA22" s="314">
        <f t="shared" si="1"/>
        <v>45977</v>
      </c>
      <c r="BB22" s="314">
        <f t="shared" si="1"/>
        <v>45982</v>
      </c>
      <c r="BC22" s="314">
        <f t="shared" si="1"/>
        <v>45984</v>
      </c>
      <c r="BD22" s="314">
        <f t="shared" si="1"/>
        <v>45989</v>
      </c>
      <c r="BE22" s="314">
        <f t="shared" si="1"/>
        <v>45991</v>
      </c>
      <c r="BF22" s="314">
        <f t="shared" si="1"/>
        <v>45992</v>
      </c>
      <c r="BG22" s="314">
        <f t="shared" si="1"/>
        <v>45996</v>
      </c>
      <c r="BH22" s="314">
        <f t="shared" si="1"/>
        <v>45998</v>
      </c>
      <c r="BI22" s="314">
        <f t="shared" si="1"/>
        <v>46002</v>
      </c>
      <c r="BJ22" s="314">
        <f t="shared" si="1"/>
        <v>46003</v>
      </c>
      <c r="BK22" s="314">
        <f t="shared" si="1"/>
        <v>46010</v>
      </c>
      <c r="BL22" s="314">
        <f t="shared" si="1"/>
        <v>46012</v>
      </c>
    </row>
    <row r="23" spans="1:64" s="34" customFormat="1" ht="24.6" customHeight="1" x14ac:dyDescent="0.2">
      <c r="A23" s="67" t="s">
        <v>124</v>
      </c>
      <c r="B23" s="314">
        <f t="shared" ref="B23" si="2">B4</f>
        <v>45826</v>
      </c>
      <c r="C23" s="314">
        <f t="shared" ref="C23:BL23" si="3">C4</f>
        <v>45828</v>
      </c>
      <c r="D23" s="314">
        <f t="shared" si="3"/>
        <v>45830</v>
      </c>
      <c r="E23" s="314">
        <f t="shared" si="3"/>
        <v>45831</v>
      </c>
      <c r="F23" s="314">
        <f t="shared" si="3"/>
        <v>45834</v>
      </c>
      <c r="G23" s="314">
        <f t="shared" si="3"/>
        <v>45835</v>
      </c>
      <c r="H23" s="314">
        <f t="shared" si="3"/>
        <v>45838</v>
      </c>
      <c r="I23" s="314">
        <f t="shared" si="3"/>
        <v>45846</v>
      </c>
      <c r="J23" s="314">
        <f t="shared" si="3"/>
        <v>45848</v>
      </c>
      <c r="K23" s="314">
        <f t="shared" si="3"/>
        <v>45850</v>
      </c>
      <c r="L23" s="314">
        <f t="shared" si="3"/>
        <v>45851</v>
      </c>
      <c r="M23" s="314">
        <f t="shared" si="3"/>
        <v>45855</v>
      </c>
      <c r="N23" s="314">
        <f t="shared" si="3"/>
        <v>45857</v>
      </c>
      <c r="O23" s="314">
        <f t="shared" si="3"/>
        <v>45859</v>
      </c>
      <c r="P23" s="314">
        <f t="shared" si="3"/>
        <v>45860</v>
      </c>
      <c r="Q23" s="314">
        <f t="shared" si="3"/>
        <v>45862</v>
      </c>
      <c r="R23" s="314">
        <f t="shared" si="3"/>
        <v>45863</v>
      </c>
      <c r="S23" s="314">
        <f t="shared" si="3"/>
        <v>45864</v>
      </c>
      <c r="T23" s="314">
        <f t="shared" si="3"/>
        <v>45866</v>
      </c>
      <c r="U23" s="314">
        <f t="shared" si="3"/>
        <v>45868</v>
      </c>
      <c r="V23" s="314">
        <f t="shared" si="3"/>
        <v>45869</v>
      </c>
      <c r="W23" s="314">
        <f t="shared" si="3"/>
        <v>45872</v>
      </c>
      <c r="X23" s="314">
        <f t="shared" si="3"/>
        <v>45877</v>
      </c>
      <c r="Y23" s="314">
        <f t="shared" si="3"/>
        <v>45878</v>
      </c>
      <c r="Z23" s="314">
        <f t="shared" si="3"/>
        <v>45879</v>
      </c>
      <c r="AA23" s="314">
        <f t="shared" si="3"/>
        <v>45880</v>
      </c>
      <c r="AB23" s="314">
        <f t="shared" si="3"/>
        <v>45882</v>
      </c>
      <c r="AC23" s="314">
        <f t="shared" si="3"/>
        <v>45886</v>
      </c>
      <c r="AD23" s="314">
        <f t="shared" si="3"/>
        <v>45890</v>
      </c>
      <c r="AE23" s="314">
        <f t="shared" si="3"/>
        <v>45892</v>
      </c>
      <c r="AF23" s="314">
        <f t="shared" si="3"/>
        <v>45895</v>
      </c>
      <c r="AG23" s="314">
        <f t="shared" si="3"/>
        <v>45898</v>
      </c>
      <c r="AH23" s="314">
        <f t="shared" si="3"/>
        <v>45900</v>
      </c>
      <c r="AI23" s="314">
        <f t="shared" si="3"/>
        <v>45901</v>
      </c>
      <c r="AJ23" s="314">
        <f t="shared" si="3"/>
        <v>45904</v>
      </c>
      <c r="AK23" s="314">
        <f t="shared" si="3"/>
        <v>45912</v>
      </c>
      <c r="AL23" s="314">
        <f t="shared" si="3"/>
        <v>45920</v>
      </c>
      <c r="AM23" s="314">
        <f t="shared" si="3"/>
        <v>45930</v>
      </c>
      <c r="AN23" s="314">
        <f t="shared" si="3"/>
        <v>45941</v>
      </c>
      <c r="AO23" s="314">
        <f t="shared" si="3"/>
        <v>45946</v>
      </c>
      <c r="AP23" s="314">
        <f t="shared" si="3"/>
        <v>45948</v>
      </c>
      <c r="AQ23" s="314">
        <f t="shared" si="3"/>
        <v>45953</v>
      </c>
      <c r="AR23" s="314">
        <f t="shared" si="3"/>
        <v>45955</v>
      </c>
      <c r="AS23" s="314">
        <f t="shared" si="3"/>
        <v>45960</v>
      </c>
      <c r="AT23" s="314">
        <f t="shared" si="3"/>
        <v>45961</v>
      </c>
      <c r="AU23" s="314">
        <f t="shared" si="3"/>
        <v>45964</v>
      </c>
      <c r="AV23" s="314">
        <f t="shared" si="3"/>
        <v>45965</v>
      </c>
      <c r="AW23" s="314">
        <f t="shared" si="3"/>
        <v>45967</v>
      </c>
      <c r="AX23" s="314">
        <f t="shared" si="3"/>
        <v>45969</v>
      </c>
      <c r="AY23" s="314">
        <f t="shared" si="3"/>
        <v>45974</v>
      </c>
      <c r="AZ23" s="314">
        <f t="shared" si="3"/>
        <v>45976</v>
      </c>
      <c r="BA23" s="314">
        <f t="shared" si="3"/>
        <v>45981</v>
      </c>
      <c r="BB23" s="314">
        <f t="shared" si="3"/>
        <v>45983</v>
      </c>
      <c r="BC23" s="314">
        <f t="shared" si="3"/>
        <v>45988</v>
      </c>
      <c r="BD23" s="314">
        <f t="shared" si="3"/>
        <v>45990</v>
      </c>
      <c r="BE23" s="314">
        <f t="shared" si="3"/>
        <v>45991</v>
      </c>
      <c r="BF23" s="314">
        <f t="shared" si="3"/>
        <v>45995</v>
      </c>
      <c r="BG23" s="314">
        <f t="shared" si="3"/>
        <v>45997</v>
      </c>
      <c r="BH23" s="314">
        <f t="shared" si="3"/>
        <v>46001</v>
      </c>
      <c r="BI23" s="314">
        <f t="shared" si="3"/>
        <v>46002</v>
      </c>
      <c r="BJ23" s="314">
        <f t="shared" si="3"/>
        <v>46009</v>
      </c>
      <c r="BK23" s="314">
        <f t="shared" si="3"/>
        <v>46011</v>
      </c>
      <c r="BL23" s="314">
        <f t="shared" si="3"/>
        <v>46016</v>
      </c>
    </row>
    <row r="24" spans="1:64" x14ac:dyDescent="0.2">
      <c r="A24" s="97" t="s">
        <v>136</v>
      </c>
    </row>
    <row r="25" spans="1:64" x14ac:dyDescent="0.2">
      <c r="A25" s="299">
        <v>1</v>
      </c>
      <c r="B25" s="316">
        <f t="shared" ref="B25" si="4">B6*0.9</f>
        <v>11097</v>
      </c>
      <c r="C25" s="316">
        <f t="shared" ref="C25:BL25" si="5">C6*0.9</f>
        <v>11097</v>
      </c>
      <c r="D25" s="316">
        <f t="shared" si="5"/>
        <v>9558</v>
      </c>
      <c r="E25" s="316">
        <f t="shared" si="5"/>
        <v>14580</v>
      </c>
      <c r="F25" s="316">
        <f t="shared" si="5"/>
        <v>15957</v>
      </c>
      <c r="G25" s="316">
        <f t="shared" si="5"/>
        <v>14580</v>
      </c>
      <c r="H25" s="316">
        <f t="shared" si="5"/>
        <v>9558</v>
      </c>
      <c r="I25" s="316">
        <f t="shared" si="5"/>
        <v>14013</v>
      </c>
      <c r="J25" s="316">
        <f t="shared" si="5"/>
        <v>14580</v>
      </c>
      <c r="K25" s="316">
        <f t="shared" si="5"/>
        <v>14013</v>
      </c>
      <c r="L25" s="316">
        <f t="shared" si="5"/>
        <v>14013</v>
      </c>
      <c r="M25" s="316">
        <f t="shared" si="5"/>
        <v>13041</v>
      </c>
      <c r="N25" s="316">
        <f t="shared" si="5"/>
        <v>13041</v>
      </c>
      <c r="O25" s="316">
        <f t="shared" si="5"/>
        <v>13041</v>
      </c>
      <c r="P25" s="316">
        <f t="shared" si="5"/>
        <v>13041</v>
      </c>
      <c r="Q25" s="316">
        <f t="shared" si="5"/>
        <v>14013</v>
      </c>
      <c r="R25" s="316">
        <f t="shared" si="5"/>
        <v>15957</v>
      </c>
      <c r="S25" s="316">
        <f t="shared" si="5"/>
        <v>14580</v>
      </c>
      <c r="T25" s="316">
        <f t="shared" si="5"/>
        <v>14013</v>
      </c>
      <c r="U25" s="316">
        <f t="shared" si="5"/>
        <v>12069</v>
      </c>
      <c r="V25" s="316">
        <f t="shared" si="5"/>
        <v>11097</v>
      </c>
      <c r="W25" s="316">
        <f t="shared" si="5"/>
        <v>12069</v>
      </c>
      <c r="X25" s="316">
        <f t="shared" si="5"/>
        <v>14013</v>
      </c>
      <c r="Y25" s="316">
        <f t="shared" si="5"/>
        <v>13041</v>
      </c>
      <c r="Z25" s="316">
        <f t="shared" si="5"/>
        <v>13041</v>
      </c>
      <c r="AA25" s="316">
        <f t="shared" si="5"/>
        <v>14013</v>
      </c>
      <c r="AB25" s="316">
        <f t="shared" si="5"/>
        <v>14013</v>
      </c>
      <c r="AC25" s="316">
        <f t="shared" si="5"/>
        <v>14013</v>
      </c>
      <c r="AD25" s="316">
        <f t="shared" si="5"/>
        <v>14013</v>
      </c>
      <c r="AE25" s="316">
        <f t="shared" si="5"/>
        <v>13041</v>
      </c>
      <c r="AF25" s="316">
        <f t="shared" si="5"/>
        <v>13041</v>
      </c>
      <c r="AG25" s="316">
        <f t="shared" si="5"/>
        <v>11097</v>
      </c>
      <c r="AH25" s="316">
        <f t="shared" si="5"/>
        <v>10125</v>
      </c>
      <c r="AI25" s="316">
        <f t="shared" si="5"/>
        <v>10125</v>
      </c>
      <c r="AJ25" s="316">
        <f t="shared" si="5"/>
        <v>11097</v>
      </c>
      <c r="AK25" s="316">
        <f t="shared" si="5"/>
        <v>10125</v>
      </c>
      <c r="AL25" s="316">
        <f t="shared" si="5"/>
        <v>12069</v>
      </c>
      <c r="AM25" s="316">
        <f t="shared" si="5"/>
        <v>10125</v>
      </c>
      <c r="AN25" s="316">
        <f t="shared" si="5"/>
        <v>9639</v>
      </c>
      <c r="AO25" s="316">
        <f t="shared" si="5"/>
        <v>8100</v>
      </c>
      <c r="AP25" s="316">
        <f t="shared" si="5"/>
        <v>8667</v>
      </c>
      <c r="AQ25" s="316">
        <f t="shared" si="5"/>
        <v>8100</v>
      </c>
      <c r="AR25" s="316">
        <f t="shared" si="5"/>
        <v>8667</v>
      </c>
      <c r="AS25" s="316">
        <f t="shared" si="5"/>
        <v>8100</v>
      </c>
      <c r="AT25" s="316">
        <f t="shared" si="5"/>
        <v>8667</v>
      </c>
      <c r="AU25" s="316">
        <f t="shared" si="5"/>
        <v>8667</v>
      </c>
      <c r="AV25" s="316">
        <f t="shared" si="5"/>
        <v>8100</v>
      </c>
      <c r="AW25" s="316">
        <f t="shared" si="5"/>
        <v>6966</v>
      </c>
      <c r="AX25" s="316">
        <f t="shared" si="5"/>
        <v>7533</v>
      </c>
      <c r="AY25" s="316">
        <f t="shared" si="5"/>
        <v>6966</v>
      </c>
      <c r="AZ25" s="316">
        <f t="shared" si="5"/>
        <v>7533</v>
      </c>
      <c r="BA25" s="316">
        <f t="shared" si="5"/>
        <v>6966</v>
      </c>
      <c r="BB25" s="316">
        <f t="shared" si="5"/>
        <v>7533</v>
      </c>
      <c r="BC25" s="316">
        <f t="shared" si="5"/>
        <v>6966</v>
      </c>
      <c r="BD25" s="316">
        <f t="shared" si="5"/>
        <v>7533</v>
      </c>
      <c r="BE25" s="316">
        <f t="shared" si="5"/>
        <v>6966</v>
      </c>
      <c r="BF25" s="316">
        <f t="shared" si="5"/>
        <v>7128</v>
      </c>
      <c r="BG25" s="316">
        <f t="shared" si="5"/>
        <v>7857</v>
      </c>
      <c r="BH25" s="316">
        <f t="shared" si="5"/>
        <v>7128</v>
      </c>
      <c r="BI25" s="316">
        <f t="shared" si="5"/>
        <v>8586</v>
      </c>
      <c r="BJ25" s="316">
        <f t="shared" si="5"/>
        <v>9315</v>
      </c>
      <c r="BK25" s="316">
        <f t="shared" si="5"/>
        <v>9315</v>
      </c>
      <c r="BL25" s="316">
        <f t="shared" si="5"/>
        <v>9315</v>
      </c>
    </row>
    <row r="26" spans="1:64" x14ac:dyDescent="0.2">
      <c r="A26" s="299">
        <v>2</v>
      </c>
      <c r="B26" s="316">
        <f t="shared" ref="B26" si="6">B7*0.9</f>
        <v>12636</v>
      </c>
      <c r="C26" s="316">
        <f t="shared" ref="C26:BL26" si="7">C7*0.9</f>
        <v>12636</v>
      </c>
      <c r="D26" s="316">
        <f t="shared" si="7"/>
        <v>11097</v>
      </c>
      <c r="E26" s="316">
        <f t="shared" si="7"/>
        <v>16119</v>
      </c>
      <c r="F26" s="316">
        <f t="shared" si="7"/>
        <v>17496</v>
      </c>
      <c r="G26" s="316">
        <f t="shared" si="7"/>
        <v>16119</v>
      </c>
      <c r="H26" s="316">
        <f t="shared" si="7"/>
        <v>11097</v>
      </c>
      <c r="I26" s="316">
        <f t="shared" si="7"/>
        <v>15552</v>
      </c>
      <c r="J26" s="316">
        <f t="shared" si="7"/>
        <v>16119</v>
      </c>
      <c r="K26" s="316">
        <f t="shared" si="7"/>
        <v>15552</v>
      </c>
      <c r="L26" s="316">
        <f t="shared" si="7"/>
        <v>15552</v>
      </c>
      <c r="M26" s="316">
        <f t="shared" si="7"/>
        <v>14580</v>
      </c>
      <c r="N26" s="316">
        <f t="shared" si="7"/>
        <v>14580</v>
      </c>
      <c r="O26" s="316">
        <f t="shared" si="7"/>
        <v>14580</v>
      </c>
      <c r="P26" s="316">
        <f t="shared" si="7"/>
        <v>14580</v>
      </c>
      <c r="Q26" s="316">
        <f t="shared" si="7"/>
        <v>15552</v>
      </c>
      <c r="R26" s="316">
        <f t="shared" si="7"/>
        <v>17496</v>
      </c>
      <c r="S26" s="316">
        <f t="shared" si="7"/>
        <v>16119</v>
      </c>
      <c r="T26" s="316">
        <f t="shared" si="7"/>
        <v>15552</v>
      </c>
      <c r="U26" s="316">
        <f t="shared" si="7"/>
        <v>13608</v>
      </c>
      <c r="V26" s="316">
        <f t="shared" si="7"/>
        <v>12636</v>
      </c>
      <c r="W26" s="316">
        <f t="shared" si="7"/>
        <v>13608</v>
      </c>
      <c r="X26" s="316">
        <f t="shared" si="7"/>
        <v>15552</v>
      </c>
      <c r="Y26" s="316">
        <f t="shared" si="7"/>
        <v>14580</v>
      </c>
      <c r="Z26" s="316">
        <f t="shared" si="7"/>
        <v>14580</v>
      </c>
      <c r="AA26" s="316">
        <f t="shared" si="7"/>
        <v>15552</v>
      </c>
      <c r="AB26" s="316">
        <f t="shared" si="7"/>
        <v>15552</v>
      </c>
      <c r="AC26" s="316">
        <f t="shared" si="7"/>
        <v>15552</v>
      </c>
      <c r="AD26" s="316">
        <f t="shared" si="7"/>
        <v>15552</v>
      </c>
      <c r="AE26" s="316">
        <f t="shared" si="7"/>
        <v>14580</v>
      </c>
      <c r="AF26" s="316">
        <f t="shared" si="7"/>
        <v>14580</v>
      </c>
      <c r="AG26" s="316">
        <f t="shared" si="7"/>
        <v>12636</v>
      </c>
      <c r="AH26" s="316">
        <f t="shared" si="7"/>
        <v>11664</v>
      </c>
      <c r="AI26" s="316">
        <f t="shared" si="7"/>
        <v>11664</v>
      </c>
      <c r="AJ26" s="316">
        <f t="shared" si="7"/>
        <v>12636</v>
      </c>
      <c r="AK26" s="316">
        <f t="shared" si="7"/>
        <v>11664</v>
      </c>
      <c r="AL26" s="316">
        <f t="shared" si="7"/>
        <v>13608</v>
      </c>
      <c r="AM26" s="316">
        <f t="shared" si="7"/>
        <v>11664</v>
      </c>
      <c r="AN26" s="316">
        <f t="shared" si="7"/>
        <v>11178</v>
      </c>
      <c r="AO26" s="316">
        <f t="shared" si="7"/>
        <v>9639</v>
      </c>
      <c r="AP26" s="316">
        <f t="shared" si="7"/>
        <v>10206</v>
      </c>
      <c r="AQ26" s="316">
        <f t="shared" si="7"/>
        <v>9639</v>
      </c>
      <c r="AR26" s="316">
        <f t="shared" si="7"/>
        <v>10206</v>
      </c>
      <c r="AS26" s="316">
        <f t="shared" si="7"/>
        <v>9639</v>
      </c>
      <c r="AT26" s="316">
        <f t="shared" si="7"/>
        <v>10206</v>
      </c>
      <c r="AU26" s="316">
        <f t="shared" si="7"/>
        <v>10206</v>
      </c>
      <c r="AV26" s="316">
        <f t="shared" si="7"/>
        <v>9639</v>
      </c>
      <c r="AW26" s="316">
        <f t="shared" si="7"/>
        <v>8505</v>
      </c>
      <c r="AX26" s="316">
        <f t="shared" si="7"/>
        <v>9072</v>
      </c>
      <c r="AY26" s="316">
        <f t="shared" si="7"/>
        <v>8505</v>
      </c>
      <c r="AZ26" s="316">
        <f t="shared" si="7"/>
        <v>9072</v>
      </c>
      <c r="BA26" s="316">
        <f t="shared" si="7"/>
        <v>8505</v>
      </c>
      <c r="BB26" s="316">
        <f t="shared" si="7"/>
        <v>9072</v>
      </c>
      <c r="BC26" s="316">
        <f t="shared" si="7"/>
        <v>8505</v>
      </c>
      <c r="BD26" s="316">
        <f t="shared" si="7"/>
        <v>9072</v>
      </c>
      <c r="BE26" s="316">
        <f t="shared" si="7"/>
        <v>8505</v>
      </c>
      <c r="BF26" s="316">
        <f t="shared" si="7"/>
        <v>8667</v>
      </c>
      <c r="BG26" s="316">
        <f t="shared" si="7"/>
        <v>9396</v>
      </c>
      <c r="BH26" s="316">
        <f t="shared" si="7"/>
        <v>8667</v>
      </c>
      <c r="BI26" s="316">
        <f t="shared" si="7"/>
        <v>10125</v>
      </c>
      <c r="BJ26" s="316">
        <f t="shared" si="7"/>
        <v>10854</v>
      </c>
      <c r="BK26" s="316">
        <f t="shared" si="7"/>
        <v>10854</v>
      </c>
      <c r="BL26" s="316">
        <f t="shared" si="7"/>
        <v>10854</v>
      </c>
    </row>
    <row r="27" spans="1:64" x14ac:dyDescent="0.2">
      <c r="A27" s="106" t="s">
        <v>147</v>
      </c>
      <c r="B27" s="316"/>
      <c r="C27" s="316"/>
      <c r="D27" s="316"/>
      <c r="E27" s="316"/>
      <c r="F27" s="316"/>
      <c r="G27" s="316"/>
      <c r="H27" s="316"/>
      <c r="I27" s="316"/>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6"/>
      <c r="AM27" s="316"/>
      <c r="AN27" s="316"/>
      <c r="AO27" s="316"/>
      <c r="AP27" s="316"/>
      <c r="AQ27" s="316"/>
      <c r="AR27" s="316"/>
      <c r="AS27" s="316"/>
      <c r="AT27" s="316"/>
      <c r="AU27" s="316"/>
      <c r="AV27" s="316"/>
      <c r="AW27" s="316"/>
      <c r="AX27" s="316"/>
      <c r="AY27" s="316"/>
      <c r="AZ27" s="316"/>
      <c r="BA27" s="316"/>
      <c r="BB27" s="316"/>
      <c r="BC27" s="316"/>
      <c r="BD27" s="316"/>
      <c r="BE27" s="316"/>
      <c r="BF27" s="316"/>
      <c r="BG27" s="316"/>
      <c r="BH27" s="316"/>
      <c r="BI27" s="316"/>
      <c r="BJ27" s="316"/>
      <c r="BK27" s="316"/>
      <c r="BL27" s="316"/>
    </row>
    <row r="28" spans="1:64" x14ac:dyDescent="0.2">
      <c r="A28" s="299">
        <v>1</v>
      </c>
      <c r="B28" s="316">
        <f t="shared" ref="B28" si="8">B9*0.9</f>
        <v>13527</v>
      </c>
      <c r="C28" s="316">
        <f t="shared" ref="C28:BL28" si="9">C9*0.9</f>
        <v>13527</v>
      </c>
      <c r="D28" s="316">
        <f t="shared" si="9"/>
        <v>11988</v>
      </c>
      <c r="E28" s="316">
        <f t="shared" si="9"/>
        <v>17010</v>
      </c>
      <c r="F28" s="316">
        <f t="shared" si="9"/>
        <v>18387</v>
      </c>
      <c r="G28" s="316">
        <f t="shared" si="9"/>
        <v>17010</v>
      </c>
      <c r="H28" s="316">
        <f t="shared" si="9"/>
        <v>11988</v>
      </c>
      <c r="I28" s="316">
        <f t="shared" si="9"/>
        <v>16443</v>
      </c>
      <c r="J28" s="316">
        <f t="shared" si="9"/>
        <v>17010</v>
      </c>
      <c r="K28" s="316">
        <f t="shared" si="9"/>
        <v>16443</v>
      </c>
      <c r="L28" s="316">
        <f t="shared" si="9"/>
        <v>16443</v>
      </c>
      <c r="M28" s="316">
        <f t="shared" si="9"/>
        <v>15471</v>
      </c>
      <c r="N28" s="316">
        <f t="shared" si="9"/>
        <v>15471</v>
      </c>
      <c r="O28" s="316">
        <f t="shared" si="9"/>
        <v>15471</v>
      </c>
      <c r="P28" s="316">
        <f t="shared" si="9"/>
        <v>15471</v>
      </c>
      <c r="Q28" s="316">
        <f t="shared" si="9"/>
        <v>16443</v>
      </c>
      <c r="R28" s="316">
        <f t="shared" si="9"/>
        <v>18387</v>
      </c>
      <c r="S28" s="316">
        <f t="shared" si="9"/>
        <v>17010</v>
      </c>
      <c r="T28" s="316">
        <f t="shared" si="9"/>
        <v>16443</v>
      </c>
      <c r="U28" s="316">
        <f t="shared" si="9"/>
        <v>14499</v>
      </c>
      <c r="V28" s="316">
        <f t="shared" si="9"/>
        <v>13527</v>
      </c>
      <c r="W28" s="316">
        <f t="shared" si="9"/>
        <v>14499</v>
      </c>
      <c r="X28" s="316">
        <f t="shared" si="9"/>
        <v>16443</v>
      </c>
      <c r="Y28" s="316">
        <f t="shared" si="9"/>
        <v>15471</v>
      </c>
      <c r="Z28" s="316">
        <f t="shared" si="9"/>
        <v>15471</v>
      </c>
      <c r="AA28" s="316">
        <f t="shared" si="9"/>
        <v>16443</v>
      </c>
      <c r="AB28" s="316">
        <f t="shared" si="9"/>
        <v>16443</v>
      </c>
      <c r="AC28" s="316">
        <f t="shared" si="9"/>
        <v>16443</v>
      </c>
      <c r="AD28" s="316">
        <f t="shared" si="9"/>
        <v>16443</v>
      </c>
      <c r="AE28" s="316">
        <f t="shared" si="9"/>
        <v>15471</v>
      </c>
      <c r="AF28" s="316">
        <f t="shared" si="9"/>
        <v>15471</v>
      </c>
      <c r="AG28" s="316">
        <f t="shared" si="9"/>
        <v>13527</v>
      </c>
      <c r="AH28" s="316">
        <f t="shared" si="9"/>
        <v>12555</v>
      </c>
      <c r="AI28" s="316">
        <f t="shared" si="9"/>
        <v>12555</v>
      </c>
      <c r="AJ28" s="316">
        <f t="shared" si="9"/>
        <v>13527</v>
      </c>
      <c r="AK28" s="316">
        <f t="shared" si="9"/>
        <v>12555</v>
      </c>
      <c r="AL28" s="316">
        <f t="shared" si="9"/>
        <v>14499</v>
      </c>
      <c r="AM28" s="316">
        <f t="shared" si="9"/>
        <v>12555</v>
      </c>
      <c r="AN28" s="316">
        <f t="shared" si="9"/>
        <v>11259</v>
      </c>
      <c r="AO28" s="316">
        <f t="shared" si="9"/>
        <v>9720</v>
      </c>
      <c r="AP28" s="316">
        <f t="shared" si="9"/>
        <v>10287</v>
      </c>
      <c r="AQ28" s="316">
        <f t="shared" si="9"/>
        <v>9720</v>
      </c>
      <c r="AR28" s="316">
        <f t="shared" si="9"/>
        <v>10287</v>
      </c>
      <c r="AS28" s="316">
        <f t="shared" si="9"/>
        <v>9720</v>
      </c>
      <c r="AT28" s="316">
        <f t="shared" si="9"/>
        <v>10287</v>
      </c>
      <c r="AU28" s="316">
        <f t="shared" si="9"/>
        <v>10287</v>
      </c>
      <c r="AV28" s="316">
        <f t="shared" si="9"/>
        <v>9720</v>
      </c>
      <c r="AW28" s="316">
        <f t="shared" si="9"/>
        <v>8586</v>
      </c>
      <c r="AX28" s="316">
        <f t="shared" si="9"/>
        <v>9153</v>
      </c>
      <c r="AY28" s="316">
        <f t="shared" si="9"/>
        <v>8586</v>
      </c>
      <c r="AZ28" s="316">
        <f t="shared" si="9"/>
        <v>9153</v>
      </c>
      <c r="BA28" s="316">
        <f t="shared" si="9"/>
        <v>8586</v>
      </c>
      <c r="BB28" s="316">
        <f t="shared" si="9"/>
        <v>9153</v>
      </c>
      <c r="BC28" s="316">
        <f t="shared" si="9"/>
        <v>8586</v>
      </c>
      <c r="BD28" s="316">
        <f t="shared" si="9"/>
        <v>9153</v>
      </c>
      <c r="BE28" s="316">
        <f t="shared" si="9"/>
        <v>8586</v>
      </c>
      <c r="BF28" s="316">
        <f t="shared" si="9"/>
        <v>9558</v>
      </c>
      <c r="BG28" s="316">
        <f t="shared" si="9"/>
        <v>10287</v>
      </c>
      <c r="BH28" s="316">
        <f t="shared" si="9"/>
        <v>9558</v>
      </c>
      <c r="BI28" s="316">
        <f t="shared" si="9"/>
        <v>11016</v>
      </c>
      <c r="BJ28" s="316">
        <f t="shared" si="9"/>
        <v>11745</v>
      </c>
      <c r="BK28" s="316">
        <f t="shared" si="9"/>
        <v>11745</v>
      </c>
      <c r="BL28" s="316">
        <f t="shared" si="9"/>
        <v>11745</v>
      </c>
    </row>
    <row r="29" spans="1:64" x14ac:dyDescent="0.2">
      <c r="A29" s="299">
        <v>2</v>
      </c>
      <c r="B29" s="316">
        <f t="shared" ref="B29" si="10">B10*0.9</f>
        <v>15066</v>
      </c>
      <c r="C29" s="316">
        <f t="shared" ref="C29:BL29" si="11">C10*0.9</f>
        <v>15066</v>
      </c>
      <c r="D29" s="316">
        <f t="shared" si="11"/>
        <v>13527</v>
      </c>
      <c r="E29" s="316">
        <f t="shared" si="11"/>
        <v>18549</v>
      </c>
      <c r="F29" s="316">
        <f t="shared" si="11"/>
        <v>19926</v>
      </c>
      <c r="G29" s="316">
        <f t="shared" si="11"/>
        <v>18549</v>
      </c>
      <c r="H29" s="316">
        <f t="shared" si="11"/>
        <v>13527</v>
      </c>
      <c r="I29" s="316">
        <f t="shared" si="11"/>
        <v>17982</v>
      </c>
      <c r="J29" s="316">
        <f t="shared" si="11"/>
        <v>18549</v>
      </c>
      <c r="K29" s="316">
        <f t="shared" si="11"/>
        <v>17982</v>
      </c>
      <c r="L29" s="316">
        <f t="shared" si="11"/>
        <v>17982</v>
      </c>
      <c r="M29" s="316">
        <f t="shared" si="11"/>
        <v>17010</v>
      </c>
      <c r="N29" s="316">
        <f t="shared" si="11"/>
        <v>17010</v>
      </c>
      <c r="O29" s="316">
        <f t="shared" si="11"/>
        <v>17010</v>
      </c>
      <c r="P29" s="316">
        <f t="shared" si="11"/>
        <v>17010</v>
      </c>
      <c r="Q29" s="316">
        <f t="shared" si="11"/>
        <v>17982</v>
      </c>
      <c r="R29" s="316">
        <f t="shared" si="11"/>
        <v>19926</v>
      </c>
      <c r="S29" s="316">
        <f t="shared" si="11"/>
        <v>18549</v>
      </c>
      <c r="T29" s="316">
        <f t="shared" si="11"/>
        <v>17982</v>
      </c>
      <c r="U29" s="316">
        <f t="shared" si="11"/>
        <v>16038</v>
      </c>
      <c r="V29" s="316">
        <f t="shared" si="11"/>
        <v>15066</v>
      </c>
      <c r="W29" s="316">
        <f t="shared" si="11"/>
        <v>16038</v>
      </c>
      <c r="X29" s="316">
        <f t="shared" si="11"/>
        <v>17982</v>
      </c>
      <c r="Y29" s="316">
        <f t="shared" si="11"/>
        <v>17010</v>
      </c>
      <c r="Z29" s="316">
        <f t="shared" si="11"/>
        <v>17010</v>
      </c>
      <c r="AA29" s="316">
        <f t="shared" si="11"/>
        <v>17982</v>
      </c>
      <c r="AB29" s="316">
        <f t="shared" si="11"/>
        <v>17982</v>
      </c>
      <c r="AC29" s="316">
        <f t="shared" si="11"/>
        <v>17982</v>
      </c>
      <c r="AD29" s="316">
        <f t="shared" si="11"/>
        <v>17982</v>
      </c>
      <c r="AE29" s="316">
        <f t="shared" si="11"/>
        <v>17010</v>
      </c>
      <c r="AF29" s="316">
        <f t="shared" si="11"/>
        <v>17010</v>
      </c>
      <c r="AG29" s="316">
        <f t="shared" si="11"/>
        <v>15066</v>
      </c>
      <c r="AH29" s="316">
        <f t="shared" si="11"/>
        <v>14094</v>
      </c>
      <c r="AI29" s="316">
        <f t="shared" si="11"/>
        <v>14094</v>
      </c>
      <c r="AJ29" s="316">
        <f t="shared" si="11"/>
        <v>15066</v>
      </c>
      <c r="AK29" s="316">
        <f t="shared" si="11"/>
        <v>14094</v>
      </c>
      <c r="AL29" s="316">
        <f t="shared" si="11"/>
        <v>16038</v>
      </c>
      <c r="AM29" s="316">
        <f t="shared" si="11"/>
        <v>14094</v>
      </c>
      <c r="AN29" s="316">
        <f t="shared" si="11"/>
        <v>12798</v>
      </c>
      <c r="AO29" s="316">
        <f t="shared" si="11"/>
        <v>11259</v>
      </c>
      <c r="AP29" s="316">
        <f t="shared" si="11"/>
        <v>11826</v>
      </c>
      <c r="AQ29" s="316">
        <f t="shared" si="11"/>
        <v>11259</v>
      </c>
      <c r="AR29" s="316">
        <f t="shared" si="11"/>
        <v>11826</v>
      </c>
      <c r="AS29" s="316">
        <f t="shared" si="11"/>
        <v>11259</v>
      </c>
      <c r="AT29" s="316">
        <f t="shared" si="11"/>
        <v>11826</v>
      </c>
      <c r="AU29" s="316">
        <f t="shared" si="11"/>
        <v>11826</v>
      </c>
      <c r="AV29" s="316">
        <f t="shared" si="11"/>
        <v>11259</v>
      </c>
      <c r="AW29" s="316">
        <f t="shared" si="11"/>
        <v>10125</v>
      </c>
      <c r="AX29" s="316">
        <f t="shared" si="11"/>
        <v>10692</v>
      </c>
      <c r="AY29" s="316">
        <f t="shared" si="11"/>
        <v>10125</v>
      </c>
      <c r="AZ29" s="316">
        <f t="shared" si="11"/>
        <v>10692</v>
      </c>
      <c r="BA29" s="316">
        <f t="shared" si="11"/>
        <v>10125</v>
      </c>
      <c r="BB29" s="316">
        <f t="shared" si="11"/>
        <v>10692</v>
      </c>
      <c r="BC29" s="316">
        <f t="shared" si="11"/>
        <v>10125</v>
      </c>
      <c r="BD29" s="316">
        <f t="shared" si="11"/>
        <v>10692</v>
      </c>
      <c r="BE29" s="316">
        <f t="shared" si="11"/>
        <v>10125</v>
      </c>
      <c r="BF29" s="316">
        <f t="shared" si="11"/>
        <v>11097</v>
      </c>
      <c r="BG29" s="316">
        <f t="shared" si="11"/>
        <v>11826</v>
      </c>
      <c r="BH29" s="316">
        <f t="shared" si="11"/>
        <v>11097</v>
      </c>
      <c r="BI29" s="316">
        <f t="shared" si="11"/>
        <v>12555</v>
      </c>
      <c r="BJ29" s="316">
        <f t="shared" si="11"/>
        <v>13284</v>
      </c>
      <c r="BK29" s="316">
        <f t="shared" si="11"/>
        <v>13284</v>
      </c>
      <c r="BL29" s="316">
        <f t="shared" si="11"/>
        <v>13284</v>
      </c>
    </row>
    <row r="30" spans="1:64" x14ac:dyDescent="0.2">
      <c r="A30" s="97" t="s">
        <v>135</v>
      </c>
      <c r="B30" s="316"/>
      <c r="C30" s="316"/>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6"/>
      <c r="AM30" s="316"/>
      <c r="AN30" s="316"/>
      <c r="AO30" s="316"/>
      <c r="AP30" s="316"/>
      <c r="AQ30" s="316"/>
      <c r="AR30" s="316"/>
      <c r="AS30" s="316"/>
      <c r="AT30" s="316"/>
      <c r="AU30" s="316"/>
      <c r="AV30" s="316"/>
      <c r="AW30" s="316"/>
      <c r="AX30" s="316"/>
      <c r="AY30" s="316"/>
      <c r="AZ30" s="316"/>
      <c r="BA30" s="316"/>
      <c r="BB30" s="316"/>
      <c r="BC30" s="316"/>
      <c r="BD30" s="316"/>
      <c r="BE30" s="316"/>
      <c r="BF30" s="316"/>
      <c r="BG30" s="316"/>
      <c r="BH30" s="316"/>
      <c r="BI30" s="316"/>
      <c r="BJ30" s="316"/>
      <c r="BK30" s="316"/>
      <c r="BL30" s="316"/>
    </row>
    <row r="31" spans="1:64" x14ac:dyDescent="0.2">
      <c r="A31" s="300">
        <v>1</v>
      </c>
      <c r="B31" s="316">
        <f t="shared" ref="B31" si="12">B12*0.9</f>
        <v>20007</v>
      </c>
      <c r="C31" s="316">
        <f t="shared" ref="C31:BL31" si="13">C12*0.9</f>
        <v>20007</v>
      </c>
      <c r="D31" s="316">
        <f t="shared" si="13"/>
        <v>18468</v>
      </c>
      <c r="E31" s="316">
        <f t="shared" si="13"/>
        <v>23490</v>
      </c>
      <c r="F31" s="316">
        <f t="shared" si="13"/>
        <v>24867</v>
      </c>
      <c r="G31" s="316">
        <f t="shared" si="13"/>
        <v>23490</v>
      </c>
      <c r="H31" s="316">
        <f t="shared" si="13"/>
        <v>18468</v>
      </c>
      <c r="I31" s="316">
        <f t="shared" si="13"/>
        <v>22923</v>
      </c>
      <c r="J31" s="316">
        <f t="shared" si="13"/>
        <v>23490</v>
      </c>
      <c r="K31" s="316">
        <f t="shared" si="13"/>
        <v>22923</v>
      </c>
      <c r="L31" s="316">
        <f t="shared" si="13"/>
        <v>22923</v>
      </c>
      <c r="M31" s="316">
        <f t="shared" si="13"/>
        <v>21951</v>
      </c>
      <c r="N31" s="316">
        <f t="shared" si="13"/>
        <v>21951</v>
      </c>
      <c r="O31" s="316">
        <f t="shared" si="13"/>
        <v>21951</v>
      </c>
      <c r="P31" s="316">
        <f t="shared" si="13"/>
        <v>21951</v>
      </c>
      <c r="Q31" s="316">
        <f t="shared" si="13"/>
        <v>22923</v>
      </c>
      <c r="R31" s="316">
        <f t="shared" si="13"/>
        <v>24867</v>
      </c>
      <c r="S31" s="316">
        <f t="shared" si="13"/>
        <v>23490</v>
      </c>
      <c r="T31" s="316">
        <f t="shared" si="13"/>
        <v>22923</v>
      </c>
      <c r="U31" s="316">
        <f t="shared" si="13"/>
        <v>20979</v>
      </c>
      <c r="V31" s="316">
        <f t="shared" si="13"/>
        <v>20007</v>
      </c>
      <c r="W31" s="316">
        <f t="shared" si="13"/>
        <v>20979</v>
      </c>
      <c r="X31" s="316">
        <f t="shared" si="13"/>
        <v>22923</v>
      </c>
      <c r="Y31" s="316">
        <f t="shared" si="13"/>
        <v>21951</v>
      </c>
      <c r="Z31" s="316">
        <f t="shared" si="13"/>
        <v>21951</v>
      </c>
      <c r="AA31" s="316">
        <f t="shared" si="13"/>
        <v>22923</v>
      </c>
      <c r="AB31" s="316">
        <f t="shared" si="13"/>
        <v>22923</v>
      </c>
      <c r="AC31" s="316">
        <f t="shared" si="13"/>
        <v>22923</v>
      </c>
      <c r="AD31" s="316">
        <f t="shared" si="13"/>
        <v>22923</v>
      </c>
      <c r="AE31" s="316">
        <f t="shared" si="13"/>
        <v>21951</v>
      </c>
      <c r="AF31" s="316">
        <f t="shared" si="13"/>
        <v>21951</v>
      </c>
      <c r="AG31" s="316">
        <f t="shared" si="13"/>
        <v>20007</v>
      </c>
      <c r="AH31" s="316">
        <f t="shared" si="13"/>
        <v>19035</v>
      </c>
      <c r="AI31" s="316">
        <f t="shared" si="13"/>
        <v>19035</v>
      </c>
      <c r="AJ31" s="316">
        <f t="shared" si="13"/>
        <v>20007</v>
      </c>
      <c r="AK31" s="316">
        <f t="shared" si="13"/>
        <v>19035</v>
      </c>
      <c r="AL31" s="316">
        <f t="shared" si="13"/>
        <v>20979</v>
      </c>
      <c r="AM31" s="316">
        <f t="shared" si="13"/>
        <v>19035</v>
      </c>
      <c r="AN31" s="316">
        <f t="shared" si="13"/>
        <v>16929</v>
      </c>
      <c r="AO31" s="316">
        <f t="shared" si="13"/>
        <v>15390</v>
      </c>
      <c r="AP31" s="316">
        <f t="shared" si="13"/>
        <v>15957</v>
      </c>
      <c r="AQ31" s="316">
        <f t="shared" si="13"/>
        <v>15390</v>
      </c>
      <c r="AR31" s="316">
        <f t="shared" si="13"/>
        <v>15957</v>
      </c>
      <c r="AS31" s="316">
        <f t="shared" si="13"/>
        <v>15390</v>
      </c>
      <c r="AT31" s="316">
        <f t="shared" si="13"/>
        <v>15957</v>
      </c>
      <c r="AU31" s="316">
        <f t="shared" si="13"/>
        <v>15957</v>
      </c>
      <c r="AV31" s="316">
        <f t="shared" si="13"/>
        <v>15390</v>
      </c>
      <c r="AW31" s="316">
        <f t="shared" si="13"/>
        <v>14256</v>
      </c>
      <c r="AX31" s="316">
        <f t="shared" si="13"/>
        <v>14823</v>
      </c>
      <c r="AY31" s="316">
        <f t="shared" si="13"/>
        <v>14256</v>
      </c>
      <c r="AZ31" s="316">
        <f t="shared" si="13"/>
        <v>14823</v>
      </c>
      <c r="BA31" s="316">
        <f t="shared" si="13"/>
        <v>14256</v>
      </c>
      <c r="BB31" s="316">
        <f t="shared" si="13"/>
        <v>14823</v>
      </c>
      <c r="BC31" s="316">
        <f t="shared" si="13"/>
        <v>14256</v>
      </c>
      <c r="BD31" s="316">
        <f t="shared" si="13"/>
        <v>14823</v>
      </c>
      <c r="BE31" s="316">
        <f t="shared" si="13"/>
        <v>14256</v>
      </c>
      <c r="BF31" s="316">
        <f t="shared" si="13"/>
        <v>14418</v>
      </c>
      <c r="BG31" s="316">
        <f t="shared" si="13"/>
        <v>15147</v>
      </c>
      <c r="BH31" s="316">
        <f t="shared" si="13"/>
        <v>14418</v>
      </c>
      <c r="BI31" s="316">
        <f t="shared" si="13"/>
        <v>15876</v>
      </c>
      <c r="BJ31" s="316">
        <f t="shared" si="13"/>
        <v>16605</v>
      </c>
      <c r="BK31" s="316">
        <f t="shared" si="13"/>
        <v>16605</v>
      </c>
      <c r="BL31" s="316">
        <f t="shared" si="13"/>
        <v>16605</v>
      </c>
    </row>
    <row r="32" spans="1:64" x14ac:dyDescent="0.2">
      <c r="A32" s="300">
        <v>2</v>
      </c>
      <c r="B32" s="316">
        <f t="shared" ref="B32" si="14">B13*0.9</f>
        <v>21546</v>
      </c>
      <c r="C32" s="316">
        <f t="shared" ref="C32:BL32" si="15">C13*0.9</f>
        <v>21546</v>
      </c>
      <c r="D32" s="316">
        <f t="shared" si="15"/>
        <v>20007</v>
      </c>
      <c r="E32" s="316">
        <f t="shared" si="15"/>
        <v>25029</v>
      </c>
      <c r="F32" s="316">
        <f t="shared" si="15"/>
        <v>26406</v>
      </c>
      <c r="G32" s="316">
        <f t="shared" si="15"/>
        <v>25029</v>
      </c>
      <c r="H32" s="316">
        <f t="shared" si="15"/>
        <v>20007</v>
      </c>
      <c r="I32" s="316">
        <f t="shared" si="15"/>
        <v>24462</v>
      </c>
      <c r="J32" s="316">
        <f t="shared" si="15"/>
        <v>25029</v>
      </c>
      <c r="K32" s="316">
        <f t="shared" si="15"/>
        <v>24462</v>
      </c>
      <c r="L32" s="316">
        <f t="shared" si="15"/>
        <v>24462</v>
      </c>
      <c r="M32" s="316">
        <f t="shared" si="15"/>
        <v>23490</v>
      </c>
      <c r="N32" s="316">
        <f t="shared" si="15"/>
        <v>23490</v>
      </c>
      <c r="O32" s="316">
        <f t="shared" si="15"/>
        <v>23490</v>
      </c>
      <c r="P32" s="316">
        <f t="shared" si="15"/>
        <v>23490</v>
      </c>
      <c r="Q32" s="316">
        <f t="shared" si="15"/>
        <v>24462</v>
      </c>
      <c r="R32" s="316">
        <f t="shared" si="15"/>
        <v>26406</v>
      </c>
      <c r="S32" s="316">
        <f t="shared" si="15"/>
        <v>25029</v>
      </c>
      <c r="T32" s="316">
        <f t="shared" si="15"/>
        <v>24462</v>
      </c>
      <c r="U32" s="316">
        <f t="shared" si="15"/>
        <v>22518</v>
      </c>
      <c r="V32" s="316">
        <f t="shared" si="15"/>
        <v>21546</v>
      </c>
      <c r="W32" s="316">
        <f t="shared" si="15"/>
        <v>22518</v>
      </c>
      <c r="X32" s="316">
        <f t="shared" si="15"/>
        <v>24462</v>
      </c>
      <c r="Y32" s="316">
        <f t="shared" si="15"/>
        <v>23490</v>
      </c>
      <c r="Z32" s="316">
        <f t="shared" si="15"/>
        <v>23490</v>
      </c>
      <c r="AA32" s="316">
        <f t="shared" si="15"/>
        <v>24462</v>
      </c>
      <c r="AB32" s="316">
        <f t="shared" si="15"/>
        <v>24462</v>
      </c>
      <c r="AC32" s="316">
        <f t="shared" si="15"/>
        <v>24462</v>
      </c>
      <c r="AD32" s="316">
        <f t="shared" si="15"/>
        <v>24462</v>
      </c>
      <c r="AE32" s="316">
        <f t="shared" si="15"/>
        <v>23490</v>
      </c>
      <c r="AF32" s="316">
        <f t="shared" si="15"/>
        <v>23490</v>
      </c>
      <c r="AG32" s="316">
        <f t="shared" si="15"/>
        <v>21546</v>
      </c>
      <c r="AH32" s="316">
        <f t="shared" si="15"/>
        <v>20574</v>
      </c>
      <c r="AI32" s="316">
        <f t="shared" si="15"/>
        <v>20574</v>
      </c>
      <c r="AJ32" s="316">
        <f t="shared" si="15"/>
        <v>21546</v>
      </c>
      <c r="AK32" s="316">
        <f t="shared" si="15"/>
        <v>20574</v>
      </c>
      <c r="AL32" s="316">
        <f t="shared" si="15"/>
        <v>22518</v>
      </c>
      <c r="AM32" s="316">
        <f t="shared" si="15"/>
        <v>20574</v>
      </c>
      <c r="AN32" s="316">
        <f t="shared" si="15"/>
        <v>18468</v>
      </c>
      <c r="AO32" s="316">
        <f t="shared" si="15"/>
        <v>16929</v>
      </c>
      <c r="AP32" s="316">
        <f t="shared" si="15"/>
        <v>17496</v>
      </c>
      <c r="AQ32" s="316">
        <f t="shared" si="15"/>
        <v>16929</v>
      </c>
      <c r="AR32" s="316">
        <f t="shared" si="15"/>
        <v>17496</v>
      </c>
      <c r="AS32" s="316">
        <f t="shared" si="15"/>
        <v>16929</v>
      </c>
      <c r="AT32" s="316">
        <f t="shared" si="15"/>
        <v>17496</v>
      </c>
      <c r="AU32" s="316">
        <f t="shared" si="15"/>
        <v>17496</v>
      </c>
      <c r="AV32" s="316">
        <f t="shared" si="15"/>
        <v>16929</v>
      </c>
      <c r="AW32" s="316">
        <f t="shared" si="15"/>
        <v>15795</v>
      </c>
      <c r="AX32" s="316">
        <f t="shared" si="15"/>
        <v>16362</v>
      </c>
      <c r="AY32" s="316">
        <f t="shared" si="15"/>
        <v>15795</v>
      </c>
      <c r="AZ32" s="316">
        <f t="shared" si="15"/>
        <v>16362</v>
      </c>
      <c r="BA32" s="316">
        <f t="shared" si="15"/>
        <v>15795</v>
      </c>
      <c r="BB32" s="316">
        <f t="shared" si="15"/>
        <v>16362</v>
      </c>
      <c r="BC32" s="316">
        <f t="shared" si="15"/>
        <v>15795</v>
      </c>
      <c r="BD32" s="316">
        <f t="shared" si="15"/>
        <v>16362</v>
      </c>
      <c r="BE32" s="316">
        <f t="shared" si="15"/>
        <v>15795</v>
      </c>
      <c r="BF32" s="316">
        <f t="shared" si="15"/>
        <v>15957</v>
      </c>
      <c r="BG32" s="316">
        <f t="shared" si="15"/>
        <v>16686</v>
      </c>
      <c r="BH32" s="316">
        <f t="shared" si="15"/>
        <v>15957</v>
      </c>
      <c r="BI32" s="316">
        <f t="shared" si="15"/>
        <v>17415</v>
      </c>
      <c r="BJ32" s="316">
        <f t="shared" si="15"/>
        <v>18144</v>
      </c>
      <c r="BK32" s="316">
        <f t="shared" si="15"/>
        <v>18144</v>
      </c>
      <c r="BL32" s="316">
        <f t="shared" si="15"/>
        <v>18144</v>
      </c>
    </row>
    <row r="33" spans="1:64" x14ac:dyDescent="0.2">
      <c r="A33" s="97" t="s">
        <v>137</v>
      </c>
      <c r="B33" s="316"/>
      <c r="C33" s="316"/>
      <c r="D33" s="316"/>
      <c r="E33" s="316"/>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16"/>
      <c r="AM33" s="316"/>
      <c r="AN33" s="316"/>
      <c r="AO33" s="316"/>
      <c r="AP33" s="316"/>
      <c r="AQ33" s="316"/>
      <c r="AR33" s="316"/>
      <c r="AS33" s="316"/>
      <c r="AT33" s="316"/>
      <c r="AU33" s="316"/>
      <c r="AV33" s="316"/>
      <c r="AW33" s="316"/>
      <c r="AX33" s="316"/>
      <c r="AY33" s="316"/>
      <c r="AZ33" s="316"/>
      <c r="BA33" s="316"/>
      <c r="BB33" s="316"/>
      <c r="BC33" s="316"/>
      <c r="BD33" s="316"/>
      <c r="BE33" s="316"/>
      <c r="BF33" s="316"/>
      <c r="BG33" s="316"/>
      <c r="BH33" s="316"/>
      <c r="BI33" s="316"/>
      <c r="BJ33" s="316"/>
      <c r="BK33" s="316"/>
      <c r="BL33" s="316"/>
    </row>
    <row r="34" spans="1:64" x14ac:dyDescent="0.2">
      <c r="A34" s="300">
        <v>1</v>
      </c>
      <c r="B34" s="316">
        <f t="shared" ref="B34" si="16">B15*0.9</f>
        <v>24057</v>
      </c>
      <c r="C34" s="316">
        <f t="shared" ref="C34:BL34" si="17">C15*0.9</f>
        <v>24057</v>
      </c>
      <c r="D34" s="316">
        <f t="shared" si="17"/>
        <v>22518</v>
      </c>
      <c r="E34" s="316">
        <f t="shared" si="17"/>
        <v>27540</v>
      </c>
      <c r="F34" s="316">
        <f t="shared" si="17"/>
        <v>28917</v>
      </c>
      <c r="G34" s="316">
        <f t="shared" si="17"/>
        <v>27540</v>
      </c>
      <c r="H34" s="316">
        <f t="shared" si="17"/>
        <v>22518</v>
      </c>
      <c r="I34" s="316">
        <f t="shared" si="17"/>
        <v>26973</v>
      </c>
      <c r="J34" s="316">
        <f t="shared" si="17"/>
        <v>27540</v>
      </c>
      <c r="K34" s="316">
        <f t="shared" si="17"/>
        <v>26973</v>
      </c>
      <c r="L34" s="316">
        <f t="shared" si="17"/>
        <v>26973</v>
      </c>
      <c r="M34" s="316">
        <f t="shared" si="17"/>
        <v>26001</v>
      </c>
      <c r="N34" s="316">
        <f t="shared" si="17"/>
        <v>26001</v>
      </c>
      <c r="O34" s="316">
        <f t="shared" si="17"/>
        <v>26001</v>
      </c>
      <c r="P34" s="316">
        <f t="shared" si="17"/>
        <v>26001</v>
      </c>
      <c r="Q34" s="316">
        <f t="shared" si="17"/>
        <v>26973</v>
      </c>
      <c r="R34" s="316">
        <f t="shared" si="17"/>
        <v>28917</v>
      </c>
      <c r="S34" s="316">
        <f t="shared" si="17"/>
        <v>27540</v>
      </c>
      <c r="T34" s="316">
        <f t="shared" si="17"/>
        <v>26973</v>
      </c>
      <c r="U34" s="316">
        <f t="shared" si="17"/>
        <v>25029</v>
      </c>
      <c r="V34" s="316">
        <f t="shared" si="17"/>
        <v>24057</v>
      </c>
      <c r="W34" s="316">
        <f t="shared" si="17"/>
        <v>25029</v>
      </c>
      <c r="X34" s="316">
        <f t="shared" si="17"/>
        <v>26973</v>
      </c>
      <c r="Y34" s="316">
        <f t="shared" si="17"/>
        <v>26001</v>
      </c>
      <c r="Z34" s="316">
        <f t="shared" si="17"/>
        <v>26001</v>
      </c>
      <c r="AA34" s="316">
        <f t="shared" si="17"/>
        <v>26973</v>
      </c>
      <c r="AB34" s="316">
        <f t="shared" si="17"/>
        <v>26973</v>
      </c>
      <c r="AC34" s="316">
        <f t="shared" si="17"/>
        <v>26973</v>
      </c>
      <c r="AD34" s="316">
        <f t="shared" si="17"/>
        <v>26973</v>
      </c>
      <c r="AE34" s="316">
        <f t="shared" si="17"/>
        <v>26001</v>
      </c>
      <c r="AF34" s="316">
        <f t="shared" si="17"/>
        <v>26001</v>
      </c>
      <c r="AG34" s="316">
        <f t="shared" si="17"/>
        <v>24057</v>
      </c>
      <c r="AH34" s="316">
        <f t="shared" si="17"/>
        <v>23085</v>
      </c>
      <c r="AI34" s="316">
        <f t="shared" si="17"/>
        <v>23085</v>
      </c>
      <c r="AJ34" s="316">
        <f t="shared" si="17"/>
        <v>24057</v>
      </c>
      <c r="AK34" s="316">
        <f t="shared" si="17"/>
        <v>23085</v>
      </c>
      <c r="AL34" s="316">
        <f t="shared" si="17"/>
        <v>25029</v>
      </c>
      <c r="AM34" s="316">
        <f t="shared" si="17"/>
        <v>23085</v>
      </c>
      <c r="AN34" s="316">
        <f t="shared" si="17"/>
        <v>20979</v>
      </c>
      <c r="AO34" s="316">
        <f t="shared" si="17"/>
        <v>19440</v>
      </c>
      <c r="AP34" s="316">
        <f t="shared" si="17"/>
        <v>20007</v>
      </c>
      <c r="AQ34" s="316">
        <f t="shared" si="17"/>
        <v>19440</v>
      </c>
      <c r="AR34" s="316">
        <f t="shared" si="17"/>
        <v>20007</v>
      </c>
      <c r="AS34" s="316">
        <f t="shared" si="17"/>
        <v>19440</v>
      </c>
      <c r="AT34" s="316">
        <f t="shared" si="17"/>
        <v>20007</v>
      </c>
      <c r="AU34" s="316">
        <f t="shared" si="17"/>
        <v>20007</v>
      </c>
      <c r="AV34" s="316">
        <f t="shared" si="17"/>
        <v>19440</v>
      </c>
      <c r="AW34" s="316">
        <f t="shared" si="17"/>
        <v>18306</v>
      </c>
      <c r="AX34" s="316">
        <f t="shared" si="17"/>
        <v>18873</v>
      </c>
      <c r="AY34" s="316">
        <f t="shared" si="17"/>
        <v>18306</v>
      </c>
      <c r="AZ34" s="316">
        <f t="shared" si="17"/>
        <v>18873</v>
      </c>
      <c r="BA34" s="316">
        <f t="shared" si="17"/>
        <v>18306</v>
      </c>
      <c r="BB34" s="316">
        <f t="shared" si="17"/>
        <v>18873</v>
      </c>
      <c r="BC34" s="316">
        <f t="shared" si="17"/>
        <v>18306</v>
      </c>
      <c r="BD34" s="316">
        <f t="shared" si="17"/>
        <v>18873</v>
      </c>
      <c r="BE34" s="316">
        <f t="shared" si="17"/>
        <v>18306</v>
      </c>
      <c r="BF34" s="316">
        <f t="shared" si="17"/>
        <v>18468</v>
      </c>
      <c r="BG34" s="316">
        <f t="shared" si="17"/>
        <v>19197</v>
      </c>
      <c r="BH34" s="316">
        <f t="shared" si="17"/>
        <v>18468</v>
      </c>
      <c r="BI34" s="316">
        <f t="shared" si="17"/>
        <v>19926</v>
      </c>
      <c r="BJ34" s="316">
        <f t="shared" si="17"/>
        <v>20655</v>
      </c>
      <c r="BK34" s="316">
        <f t="shared" si="17"/>
        <v>20655</v>
      </c>
      <c r="BL34" s="316">
        <f t="shared" si="17"/>
        <v>20655</v>
      </c>
    </row>
    <row r="35" spans="1:64" x14ac:dyDescent="0.2">
      <c r="A35" s="300">
        <v>2</v>
      </c>
      <c r="B35" s="316">
        <f t="shared" ref="B35" si="18">B16*0.9</f>
        <v>25596</v>
      </c>
      <c r="C35" s="316">
        <f t="shared" ref="C35:BL35" si="19">C16*0.9</f>
        <v>25596</v>
      </c>
      <c r="D35" s="316">
        <f t="shared" si="19"/>
        <v>24057</v>
      </c>
      <c r="E35" s="316">
        <f t="shared" si="19"/>
        <v>29079</v>
      </c>
      <c r="F35" s="316">
        <f t="shared" si="19"/>
        <v>30456</v>
      </c>
      <c r="G35" s="316">
        <f t="shared" si="19"/>
        <v>29079</v>
      </c>
      <c r="H35" s="316">
        <f t="shared" si="19"/>
        <v>24057</v>
      </c>
      <c r="I35" s="316">
        <f t="shared" si="19"/>
        <v>28512</v>
      </c>
      <c r="J35" s="316">
        <f t="shared" si="19"/>
        <v>29079</v>
      </c>
      <c r="K35" s="316">
        <f t="shared" si="19"/>
        <v>28512</v>
      </c>
      <c r="L35" s="316">
        <f t="shared" si="19"/>
        <v>28512</v>
      </c>
      <c r="M35" s="316">
        <f t="shared" si="19"/>
        <v>27540</v>
      </c>
      <c r="N35" s="316">
        <f t="shared" si="19"/>
        <v>27540</v>
      </c>
      <c r="O35" s="316">
        <f t="shared" si="19"/>
        <v>27540</v>
      </c>
      <c r="P35" s="316">
        <f t="shared" si="19"/>
        <v>27540</v>
      </c>
      <c r="Q35" s="316">
        <f t="shared" si="19"/>
        <v>28512</v>
      </c>
      <c r="R35" s="316">
        <f t="shared" si="19"/>
        <v>30456</v>
      </c>
      <c r="S35" s="316">
        <f t="shared" si="19"/>
        <v>29079</v>
      </c>
      <c r="T35" s="316">
        <f t="shared" si="19"/>
        <v>28512</v>
      </c>
      <c r="U35" s="316">
        <f t="shared" si="19"/>
        <v>26568</v>
      </c>
      <c r="V35" s="316">
        <f t="shared" si="19"/>
        <v>25596</v>
      </c>
      <c r="W35" s="316">
        <f t="shared" si="19"/>
        <v>26568</v>
      </c>
      <c r="X35" s="316">
        <f t="shared" si="19"/>
        <v>28512</v>
      </c>
      <c r="Y35" s="316">
        <f t="shared" si="19"/>
        <v>27540</v>
      </c>
      <c r="Z35" s="316">
        <f t="shared" si="19"/>
        <v>27540</v>
      </c>
      <c r="AA35" s="316">
        <f t="shared" si="19"/>
        <v>28512</v>
      </c>
      <c r="AB35" s="316">
        <f t="shared" si="19"/>
        <v>28512</v>
      </c>
      <c r="AC35" s="316">
        <f t="shared" si="19"/>
        <v>28512</v>
      </c>
      <c r="AD35" s="316">
        <f t="shared" si="19"/>
        <v>28512</v>
      </c>
      <c r="AE35" s="316">
        <f t="shared" si="19"/>
        <v>27540</v>
      </c>
      <c r="AF35" s="316">
        <f t="shared" si="19"/>
        <v>27540</v>
      </c>
      <c r="AG35" s="316">
        <f t="shared" si="19"/>
        <v>25596</v>
      </c>
      <c r="AH35" s="316">
        <f t="shared" si="19"/>
        <v>24624</v>
      </c>
      <c r="AI35" s="316">
        <f t="shared" si="19"/>
        <v>24624</v>
      </c>
      <c r="AJ35" s="316">
        <f t="shared" si="19"/>
        <v>25596</v>
      </c>
      <c r="AK35" s="316">
        <f t="shared" si="19"/>
        <v>24624</v>
      </c>
      <c r="AL35" s="316">
        <f t="shared" si="19"/>
        <v>26568</v>
      </c>
      <c r="AM35" s="316">
        <f t="shared" si="19"/>
        <v>24624</v>
      </c>
      <c r="AN35" s="316">
        <f t="shared" si="19"/>
        <v>22518</v>
      </c>
      <c r="AO35" s="316">
        <f t="shared" si="19"/>
        <v>20979</v>
      </c>
      <c r="AP35" s="316">
        <f t="shared" si="19"/>
        <v>21546</v>
      </c>
      <c r="AQ35" s="316">
        <f t="shared" si="19"/>
        <v>20979</v>
      </c>
      <c r="AR35" s="316">
        <f t="shared" si="19"/>
        <v>21546</v>
      </c>
      <c r="AS35" s="316">
        <f t="shared" si="19"/>
        <v>20979</v>
      </c>
      <c r="AT35" s="316">
        <f t="shared" si="19"/>
        <v>21546</v>
      </c>
      <c r="AU35" s="316">
        <f t="shared" si="19"/>
        <v>21546</v>
      </c>
      <c r="AV35" s="316">
        <f t="shared" si="19"/>
        <v>20979</v>
      </c>
      <c r="AW35" s="316">
        <f t="shared" si="19"/>
        <v>19845</v>
      </c>
      <c r="AX35" s="316">
        <f t="shared" si="19"/>
        <v>20412</v>
      </c>
      <c r="AY35" s="316">
        <f t="shared" si="19"/>
        <v>19845</v>
      </c>
      <c r="AZ35" s="316">
        <f t="shared" si="19"/>
        <v>20412</v>
      </c>
      <c r="BA35" s="316">
        <f t="shared" si="19"/>
        <v>19845</v>
      </c>
      <c r="BB35" s="316">
        <f t="shared" si="19"/>
        <v>20412</v>
      </c>
      <c r="BC35" s="316">
        <f t="shared" si="19"/>
        <v>19845</v>
      </c>
      <c r="BD35" s="316">
        <f t="shared" si="19"/>
        <v>20412</v>
      </c>
      <c r="BE35" s="316">
        <f t="shared" si="19"/>
        <v>19845</v>
      </c>
      <c r="BF35" s="316">
        <f t="shared" si="19"/>
        <v>20007</v>
      </c>
      <c r="BG35" s="316">
        <f t="shared" si="19"/>
        <v>20736</v>
      </c>
      <c r="BH35" s="316">
        <f t="shared" si="19"/>
        <v>20007</v>
      </c>
      <c r="BI35" s="316">
        <f t="shared" si="19"/>
        <v>21465</v>
      </c>
      <c r="BJ35" s="316">
        <f t="shared" si="19"/>
        <v>22194</v>
      </c>
      <c r="BK35" s="316">
        <f t="shared" si="19"/>
        <v>22194</v>
      </c>
      <c r="BL35" s="316">
        <f t="shared" si="19"/>
        <v>22194</v>
      </c>
    </row>
    <row r="36" spans="1:64" x14ac:dyDescent="0.2">
      <c r="A36" s="97" t="s">
        <v>139</v>
      </c>
      <c r="B36" s="316"/>
      <c r="C36" s="316"/>
      <c r="D36" s="316"/>
      <c r="E36" s="316"/>
      <c r="F36" s="316"/>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316"/>
      <c r="AN36" s="316"/>
      <c r="AO36" s="316"/>
      <c r="AP36" s="316"/>
      <c r="AQ36" s="316"/>
      <c r="AR36" s="316"/>
      <c r="AS36" s="316"/>
      <c r="AT36" s="316"/>
      <c r="AU36" s="316"/>
      <c r="AV36" s="316"/>
      <c r="AW36" s="316"/>
      <c r="AX36" s="316"/>
      <c r="AY36" s="316"/>
      <c r="AZ36" s="316"/>
      <c r="BA36" s="316"/>
      <c r="BB36" s="316"/>
      <c r="BC36" s="316"/>
      <c r="BD36" s="316"/>
      <c r="BE36" s="316"/>
      <c r="BF36" s="316"/>
      <c r="BG36" s="316"/>
      <c r="BH36" s="316"/>
      <c r="BI36" s="316"/>
      <c r="BJ36" s="316"/>
      <c r="BK36" s="316"/>
      <c r="BL36" s="316"/>
    </row>
    <row r="37" spans="1:64" x14ac:dyDescent="0.2">
      <c r="A37" s="299" t="s">
        <v>78</v>
      </c>
      <c r="B37" s="316">
        <f t="shared" ref="B37" si="20">B18*0.9</f>
        <v>49086</v>
      </c>
      <c r="C37" s="316">
        <f t="shared" ref="C37:BL37" si="21">C18*0.9</f>
        <v>49086</v>
      </c>
      <c r="D37" s="316">
        <f t="shared" si="21"/>
        <v>47547</v>
      </c>
      <c r="E37" s="316">
        <f t="shared" si="21"/>
        <v>52569</v>
      </c>
      <c r="F37" s="316">
        <f t="shared" si="21"/>
        <v>53946</v>
      </c>
      <c r="G37" s="316">
        <f t="shared" si="21"/>
        <v>52569</v>
      </c>
      <c r="H37" s="316">
        <f t="shared" si="21"/>
        <v>47547</v>
      </c>
      <c r="I37" s="316">
        <f t="shared" si="21"/>
        <v>52002</v>
      </c>
      <c r="J37" s="316">
        <f t="shared" si="21"/>
        <v>52569</v>
      </c>
      <c r="K37" s="316">
        <f t="shared" si="21"/>
        <v>52002</v>
      </c>
      <c r="L37" s="316">
        <f t="shared" si="21"/>
        <v>52002</v>
      </c>
      <c r="M37" s="316">
        <f t="shared" si="21"/>
        <v>51030</v>
      </c>
      <c r="N37" s="316">
        <f t="shared" si="21"/>
        <v>51030</v>
      </c>
      <c r="O37" s="316">
        <f t="shared" si="21"/>
        <v>51030</v>
      </c>
      <c r="P37" s="316">
        <f t="shared" si="21"/>
        <v>51030</v>
      </c>
      <c r="Q37" s="316">
        <f t="shared" si="21"/>
        <v>52002</v>
      </c>
      <c r="R37" s="316">
        <f t="shared" si="21"/>
        <v>53946</v>
      </c>
      <c r="S37" s="316">
        <f t="shared" si="21"/>
        <v>52569</v>
      </c>
      <c r="T37" s="316">
        <f t="shared" si="21"/>
        <v>52002</v>
      </c>
      <c r="U37" s="316">
        <f t="shared" si="21"/>
        <v>50058</v>
      </c>
      <c r="V37" s="316">
        <f t="shared" si="21"/>
        <v>49086</v>
      </c>
      <c r="W37" s="316">
        <f t="shared" si="21"/>
        <v>50058</v>
      </c>
      <c r="X37" s="316">
        <f t="shared" si="21"/>
        <v>52002</v>
      </c>
      <c r="Y37" s="316">
        <f t="shared" si="21"/>
        <v>51030</v>
      </c>
      <c r="Z37" s="316">
        <f t="shared" si="21"/>
        <v>51030</v>
      </c>
      <c r="AA37" s="316">
        <f t="shared" si="21"/>
        <v>52002</v>
      </c>
      <c r="AB37" s="316">
        <f t="shared" si="21"/>
        <v>52002</v>
      </c>
      <c r="AC37" s="316">
        <f t="shared" si="21"/>
        <v>52002</v>
      </c>
      <c r="AD37" s="316">
        <f t="shared" si="21"/>
        <v>52002</v>
      </c>
      <c r="AE37" s="316">
        <f t="shared" si="21"/>
        <v>51030</v>
      </c>
      <c r="AF37" s="316">
        <f t="shared" si="21"/>
        <v>51030</v>
      </c>
      <c r="AG37" s="316">
        <f t="shared" si="21"/>
        <v>49086</v>
      </c>
      <c r="AH37" s="316">
        <f t="shared" si="21"/>
        <v>48114</v>
      </c>
      <c r="AI37" s="316">
        <f t="shared" si="21"/>
        <v>48114</v>
      </c>
      <c r="AJ37" s="316">
        <f t="shared" si="21"/>
        <v>49086</v>
      </c>
      <c r="AK37" s="316">
        <f t="shared" si="21"/>
        <v>48114</v>
      </c>
      <c r="AL37" s="316">
        <f t="shared" si="21"/>
        <v>50058</v>
      </c>
      <c r="AM37" s="316">
        <f t="shared" si="21"/>
        <v>48114</v>
      </c>
      <c r="AN37" s="316">
        <f t="shared" si="21"/>
        <v>39528</v>
      </c>
      <c r="AO37" s="316">
        <f t="shared" si="21"/>
        <v>37989</v>
      </c>
      <c r="AP37" s="316">
        <f t="shared" si="21"/>
        <v>38556</v>
      </c>
      <c r="AQ37" s="316">
        <f t="shared" si="21"/>
        <v>37989</v>
      </c>
      <c r="AR37" s="316">
        <f t="shared" si="21"/>
        <v>38556</v>
      </c>
      <c r="AS37" s="316">
        <f t="shared" si="21"/>
        <v>37989</v>
      </c>
      <c r="AT37" s="316">
        <f t="shared" si="21"/>
        <v>38556</v>
      </c>
      <c r="AU37" s="316">
        <f t="shared" si="21"/>
        <v>38556</v>
      </c>
      <c r="AV37" s="316">
        <f t="shared" si="21"/>
        <v>37989</v>
      </c>
      <c r="AW37" s="316">
        <f t="shared" si="21"/>
        <v>36855</v>
      </c>
      <c r="AX37" s="316">
        <f t="shared" si="21"/>
        <v>37422</v>
      </c>
      <c r="AY37" s="316">
        <f t="shared" si="21"/>
        <v>36855</v>
      </c>
      <c r="AZ37" s="316">
        <f t="shared" si="21"/>
        <v>37422</v>
      </c>
      <c r="BA37" s="316">
        <f t="shared" si="21"/>
        <v>36855</v>
      </c>
      <c r="BB37" s="316">
        <f t="shared" si="21"/>
        <v>37422</v>
      </c>
      <c r="BC37" s="316">
        <f t="shared" si="21"/>
        <v>36855</v>
      </c>
      <c r="BD37" s="316">
        <f t="shared" si="21"/>
        <v>37422</v>
      </c>
      <c r="BE37" s="316">
        <f t="shared" si="21"/>
        <v>36855</v>
      </c>
      <c r="BF37" s="316">
        <f t="shared" si="21"/>
        <v>45117</v>
      </c>
      <c r="BG37" s="316">
        <f t="shared" si="21"/>
        <v>45846</v>
      </c>
      <c r="BH37" s="316">
        <f t="shared" si="21"/>
        <v>45117</v>
      </c>
      <c r="BI37" s="316">
        <f t="shared" si="21"/>
        <v>46575</v>
      </c>
      <c r="BJ37" s="316">
        <f t="shared" si="21"/>
        <v>47304</v>
      </c>
      <c r="BK37" s="316">
        <f t="shared" si="21"/>
        <v>47304</v>
      </c>
      <c r="BL37" s="316">
        <f t="shared" si="21"/>
        <v>47304</v>
      </c>
    </row>
    <row r="38" spans="1:64" x14ac:dyDescent="0.2">
      <c r="A38" s="97" t="s">
        <v>138</v>
      </c>
      <c r="B38" s="316"/>
      <c r="C38" s="316"/>
      <c r="D38" s="316"/>
      <c r="E38" s="316"/>
      <c r="F38" s="316"/>
      <c r="G38" s="316"/>
      <c r="H38" s="316"/>
      <c r="I38" s="316"/>
      <c r="J38" s="316"/>
      <c r="K38" s="316"/>
      <c r="L38" s="316"/>
      <c r="M38" s="316"/>
      <c r="N38" s="316"/>
      <c r="O38" s="316"/>
      <c r="P38" s="316"/>
      <c r="Q38" s="316"/>
      <c r="R38" s="316"/>
      <c r="S38" s="316"/>
      <c r="T38" s="316"/>
      <c r="U38" s="316"/>
      <c r="V38" s="316"/>
      <c r="W38" s="316"/>
      <c r="X38" s="316"/>
      <c r="Y38" s="316"/>
      <c r="Z38" s="316"/>
      <c r="AA38" s="316"/>
      <c r="AB38" s="316"/>
      <c r="AC38" s="316"/>
      <c r="AD38" s="316"/>
      <c r="AE38" s="316"/>
      <c r="AF38" s="316"/>
      <c r="AG38" s="316"/>
      <c r="AH38" s="316"/>
      <c r="AI38" s="316"/>
      <c r="AJ38" s="316"/>
      <c r="AK38" s="316"/>
      <c r="AL38" s="316"/>
      <c r="AM38" s="316"/>
      <c r="AN38" s="316"/>
      <c r="AO38" s="316"/>
      <c r="AP38" s="316"/>
      <c r="AQ38" s="316"/>
      <c r="AR38" s="316"/>
      <c r="AS38" s="316"/>
      <c r="AT38" s="316"/>
      <c r="AU38" s="316"/>
      <c r="AV38" s="316"/>
      <c r="AW38" s="316"/>
      <c r="AX38" s="316"/>
      <c r="AY38" s="316"/>
      <c r="AZ38" s="316"/>
      <c r="BA38" s="316"/>
      <c r="BB38" s="316"/>
      <c r="BC38" s="316"/>
      <c r="BD38" s="316"/>
      <c r="BE38" s="316"/>
      <c r="BF38" s="316"/>
      <c r="BG38" s="316"/>
      <c r="BH38" s="316"/>
      <c r="BI38" s="316"/>
      <c r="BJ38" s="316"/>
      <c r="BK38" s="316"/>
      <c r="BL38" s="316"/>
    </row>
    <row r="39" spans="1:64" x14ac:dyDescent="0.2">
      <c r="A39" s="299" t="s">
        <v>67</v>
      </c>
      <c r="B39" s="316">
        <f t="shared" ref="B39" si="22">B20*0.9</f>
        <v>65286</v>
      </c>
      <c r="C39" s="316">
        <f t="shared" ref="C39:BL39" si="23">C20*0.9</f>
        <v>65286</v>
      </c>
      <c r="D39" s="316">
        <f t="shared" si="23"/>
        <v>63747</v>
      </c>
      <c r="E39" s="316">
        <f t="shared" si="23"/>
        <v>68769</v>
      </c>
      <c r="F39" s="316">
        <f t="shared" si="23"/>
        <v>70146</v>
      </c>
      <c r="G39" s="316">
        <f t="shared" si="23"/>
        <v>68769</v>
      </c>
      <c r="H39" s="316">
        <f t="shared" si="23"/>
        <v>63747</v>
      </c>
      <c r="I39" s="316">
        <f t="shared" si="23"/>
        <v>68202</v>
      </c>
      <c r="J39" s="316">
        <f t="shared" si="23"/>
        <v>68769</v>
      </c>
      <c r="K39" s="316">
        <f t="shared" si="23"/>
        <v>68202</v>
      </c>
      <c r="L39" s="316">
        <f t="shared" si="23"/>
        <v>68202</v>
      </c>
      <c r="M39" s="316">
        <f t="shared" si="23"/>
        <v>67230</v>
      </c>
      <c r="N39" s="316">
        <f t="shared" si="23"/>
        <v>67230</v>
      </c>
      <c r="O39" s="316">
        <f t="shared" si="23"/>
        <v>67230</v>
      </c>
      <c r="P39" s="316">
        <f t="shared" si="23"/>
        <v>67230</v>
      </c>
      <c r="Q39" s="316">
        <f t="shared" si="23"/>
        <v>68202</v>
      </c>
      <c r="R39" s="316">
        <f t="shared" si="23"/>
        <v>70146</v>
      </c>
      <c r="S39" s="316">
        <f t="shared" si="23"/>
        <v>68769</v>
      </c>
      <c r="T39" s="316">
        <f t="shared" si="23"/>
        <v>68202</v>
      </c>
      <c r="U39" s="316">
        <f t="shared" si="23"/>
        <v>66258</v>
      </c>
      <c r="V39" s="316">
        <f t="shared" si="23"/>
        <v>65286</v>
      </c>
      <c r="W39" s="316">
        <f t="shared" si="23"/>
        <v>66258</v>
      </c>
      <c r="X39" s="316">
        <f t="shared" si="23"/>
        <v>68202</v>
      </c>
      <c r="Y39" s="316">
        <f t="shared" si="23"/>
        <v>67230</v>
      </c>
      <c r="Z39" s="316">
        <f t="shared" si="23"/>
        <v>67230</v>
      </c>
      <c r="AA39" s="316">
        <f t="shared" si="23"/>
        <v>68202</v>
      </c>
      <c r="AB39" s="316">
        <f t="shared" si="23"/>
        <v>68202</v>
      </c>
      <c r="AC39" s="316">
        <f t="shared" si="23"/>
        <v>68202</v>
      </c>
      <c r="AD39" s="316">
        <f t="shared" si="23"/>
        <v>68202</v>
      </c>
      <c r="AE39" s="316">
        <f t="shared" si="23"/>
        <v>67230</v>
      </c>
      <c r="AF39" s="316">
        <f t="shared" si="23"/>
        <v>67230</v>
      </c>
      <c r="AG39" s="316">
        <f t="shared" si="23"/>
        <v>65286</v>
      </c>
      <c r="AH39" s="316">
        <f t="shared" si="23"/>
        <v>64314</v>
      </c>
      <c r="AI39" s="316">
        <f t="shared" si="23"/>
        <v>64314</v>
      </c>
      <c r="AJ39" s="316">
        <f t="shared" si="23"/>
        <v>65286</v>
      </c>
      <c r="AK39" s="316">
        <f t="shared" si="23"/>
        <v>64314</v>
      </c>
      <c r="AL39" s="316">
        <f t="shared" si="23"/>
        <v>66258</v>
      </c>
      <c r="AM39" s="316">
        <f t="shared" si="23"/>
        <v>64314</v>
      </c>
      <c r="AN39" s="316">
        <f t="shared" si="23"/>
        <v>55728</v>
      </c>
      <c r="AO39" s="316">
        <f t="shared" si="23"/>
        <v>54189</v>
      </c>
      <c r="AP39" s="316">
        <f t="shared" si="23"/>
        <v>54756</v>
      </c>
      <c r="AQ39" s="316">
        <f t="shared" si="23"/>
        <v>54189</v>
      </c>
      <c r="AR39" s="316">
        <f t="shared" si="23"/>
        <v>54756</v>
      </c>
      <c r="AS39" s="316">
        <f t="shared" si="23"/>
        <v>54189</v>
      </c>
      <c r="AT39" s="316">
        <f t="shared" si="23"/>
        <v>54756</v>
      </c>
      <c r="AU39" s="316">
        <f t="shared" si="23"/>
        <v>54756</v>
      </c>
      <c r="AV39" s="316">
        <f t="shared" si="23"/>
        <v>54189</v>
      </c>
      <c r="AW39" s="316">
        <f t="shared" si="23"/>
        <v>53055</v>
      </c>
      <c r="AX39" s="316">
        <f t="shared" si="23"/>
        <v>53622</v>
      </c>
      <c r="AY39" s="316">
        <f t="shared" si="23"/>
        <v>53055</v>
      </c>
      <c r="AZ39" s="316">
        <f t="shared" si="23"/>
        <v>53622</v>
      </c>
      <c r="BA39" s="316">
        <f t="shared" si="23"/>
        <v>53055</v>
      </c>
      <c r="BB39" s="316">
        <f t="shared" si="23"/>
        <v>53622</v>
      </c>
      <c r="BC39" s="316">
        <f t="shared" si="23"/>
        <v>53055</v>
      </c>
      <c r="BD39" s="316">
        <f t="shared" si="23"/>
        <v>53622</v>
      </c>
      <c r="BE39" s="316">
        <f t="shared" si="23"/>
        <v>53055</v>
      </c>
      <c r="BF39" s="316">
        <f t="shared" si="23"/>
        <v>65367</v>
      </c>
      <c r="BG39" s="316">
        <f t="shared" si="23"/>
        <v>66096</v>
      </c>
      <c r="BH39" s="316">
        <f t="shared" si="23"/>
        <v>65367</v>
      </c>
      <c r="BI39" s="316">
        <f t="shared" si="23"/>
        <v>66825</v>
      </c>
      <c r="BJ39" s="316">
        <f t="shared" si="23"/>
        <v>67554</v>
      </c>
      <c r="BK39" s="316">
        <f t="shared" si="23"/>
        <v>67554</v>
      </c>
      <c r="BL39" s="316">
        <f t="shared" si="23"/>
        <v>67554</v>
      </c>
    </row>
    <row r="40" spans="1:64" x14ac:dyDescent="0.2">
      <c r="A40" s="158"/>
    </row>
    <row r="41" spans="1:64" ht="10.35" customHeight="1" thickBot="1" x14ac:dyDescent="0.25">
      <c r="A41" s="297"/>
    </row>
    <row r="42" spans="1:64" ht="12.75" thickBot="1" x14ac:dyDescent="0.25">
      <c r="A42" s="160" t="s">
        <v>128</v>
      </c>
    </row>
    <row r="43" spans="1:64" x14ac:dyDescent="0.2">
      <c r="A43" s="234" t="s">
        <v>129</v>
      </c>
    </row>
    <row r="44" spans="1:64" x14ac:dyDescent="0.2">
      <c r="A44" s="234" t="s">
        <v>130</v>
      </c>
    </row>
    <row r="45" spans="1:64" ht="12" customHeight="1" x14ac:dyDescent="0.2">
      <c r="A45" s="108" t="s">
        <v>131</v>
      </c>
    </row>
    <row r="46" spans="1:64" x14ac:dyDescent="0.2">
      <c r="A46" s="234" t="s">
        <v>247</v>
      </c>
    </row>
    <row r="47" spans="1:64" ht="11.45" customHeight="1" x14ac:dyDescent="0.2">
      <c r="A47" s="297"/>
    </row>
    <row r="48" spans="1:64" x14ac:dyDescent="0.2">
      <c r="A48" s="172" t="s">
        <v>143</v>
      </c>
    </row>
    <row r="49" spans="1:1" x14ac:dyDescent="0.2">
      <c r="A49" s="297" t="s">
        <v>188</v>
      </c>
    </row>
    <row r="50" spans="1:1" ht="12.75" thickBot="1" x14ac:dyDescent="0.25">
      <c r="A50" s="20"/>
    </row>
    <row r="51" spans="1:1" ht="12.75" thickBot="1" x14ac:dyDescent="0.25">
      <c r="A51" s="256" t="s">
        <v>133</v>
      </c>
    </row>
    <row r="52" spans="1:1" ht="60" customHeight="1" x14ac:dyDescent="0.2">
      <c r="A52" s="135" t="s">
        <v>165</v>
      </c>
    </row>
  </sheetData>
  <pageMargins left="0.7" right="0.7" top="0.75" bottom="0.75" header="0.3" footer="0.3"/>
  <pageSetup paperSize="9"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3"/>
  <sheetViews>
    <sheetView zoomScale="90" zoomScaleNormal="90" workbookViewId="0">
      <pane xSplit="1" topLeftCell="B1" activePane="topRight" state="frozen"/>
      <selection activeCell="B7" sqref="B7"/>
      <selection pane="topRight" activeCell="B7" sqref="B7"/>
    </sheetView>
  </sheetViews>
  <sheetFormatPr defaultColWidth="9" defaultRowHeight="12" x14ac:dyDescent="0.2"/>
  <cols>
    <col min="1" max="1" width="80.5703125" style="293" customWidth="1"/>
    <col min="2" max="16384" width="9" style="293"/>
  </cols>
  <sheetData>
    <row r="1" spans="1:64" ht="11.45" customHeight="1" x14ac:dyDescent="0.2">
      <c r="A1" s="94" t="s">
        <v>134</v>
      </c>
    </row>
    <row r="2" spans="1:64" ht="15" customHeight="1" x14ac:dyDescent="0.2">
      <c r="A2" s="218" t="s">
        <v>189</v>
      </c>
    </row>
    <row r="3" spans="1:64" ht="25.5" customHeight="1" x14ac:dyDescent="0.2">
      <c r="A3" s="157" t="s">
        <v>163</v>
      </c>
      <c r="B3" s="314">
        <f>'РБ ВВ 10(2025) |FIT15'!B22</f>
        <v>45824</v>
      </c>
      <c r="C3" s="314">
        <f>'РБ ВВ 10(2025) |FIT15'!C22</f>
        <v>45827</v>
      </c>
      <c r="D3" s="314">
        <f>'РБ ВВ 10(2025) |FIT15'!D22</f>
        <v>45829</v>
      </c>
      <c r="E3" s="314">
        <f>'РБ ВВ 10(2025) |FIT15'!E22</f>
        <v>45831</v>
      </c>
      <c r="F3" s="314">
        <f>'РБ ВВ 10(2025) |FIT15'!F22</f>
        <v>45832</v>
      </c>
      <c r="G3" s="314">
        <f>'РБ ВВ 10(2025) |FIT15'!G22</f>
        <v>45835</v>
      </c>
      <c r="H3" s="314">
        <f>'РБ ВВ 10(2025) |FIT15'!H22</f>
        <v>45836</v>
      </c>
      <c r="I3" s="314">
        <f>'РБ ВВ 10(2025) |FIT15'!I22</f>
        <v>45839</v>
      </c>
      <c r="J3" s="314">
        <f>'РБ ВВ 10(2025) |FIT15'!J22</f>
        <v>45847</v>
      </c>
      <c r="K3" s="314">
        <f>'РБ ВВ 10(2025) |FIT15'!K22</f>
        <v>45849</v>
      </c>
      <c r="L3" s="314">
        <f>'РБ ВВ 10(2025) |FIT15'!L22</f>
        <v>45851</v>
      </c>
      <c r="M3" s="314">
        <f>'РБ ВВ 10(2025) |FIT15'!M22</f>
        <v>45852</v>
      </c>
      <c r="N3" s="314">
        <f>'РБ ВВ 10(2025) |FIT15'!N22</f>
        <v>45856</v>
      </c>
      <c r="O3" s="314">
        <f>'РБ ВВ 10(2025) |FIT15'!O22</f>
        <v>45858</v>
      </c>
      <c r="P3" s="314">
        <f>'РБ ВВ 10(2025) |FIT15'!P22</f>
        <v>45860</v>
      </c>
      <c r="Q3" s="314">
        <f>'РБ ВВ 10(2025) |FIT15'!Q22</f>
        <v>45861</v>
      </c>
      <c r="R3" s="314">
        <f>'РБ ВВ 10(2025) |FIT15'!R22</f>
        <v>45863</v>
      </c>
      <c r="S3" s="314">
        <f>'РБ ВВ 10(2025) |FIT15'!S22</f>
        <v>45864</v>
      </c>
      <c r="T3" s="314">
        <f>'РБ ВВ 10(2025) |FIT15'!T22</f>
        <v>45865</v>
      </c>
      <c r="U3" s="314">
        <f>'РБ ВВ 10(2025) |FIT15'!U22</f>
        <v>45867</v>
      </c>
      <c r="V3" s="314">
        <f>'РБ ВВ 10(2025) |FIT15'!V22</f>
        <v>45869</v>
      </c>
      <c r="W3" s="314">
        <f>'РБ ВВ 10(2025) |FIT15'!W22</f>
        <v>45870</v>
      </c>
      <c r="X3" s="314">
        <f>'РБ ВВ 10(2025) |FIT15'!X22</f>
        <v>45873</v>
      </c>
      <c r="Y3" s="314">
        <f>'РБ ВВ 10(2025) |FIT15'!Y22</f>
        <v>45878</v>
      </c>
      <c r="Z3" s="314">
        <f>'РБ ВВ 10(2025) |FIT15'!Z22</f>
        <v>45879</v>
      </c>
      <c r="AA3" s="314">
        <f>'РБ ВВ 10(2025) |FIT15'!AA22</f>
        <v>45880</v>
      </c>
      <c r="AB3" s="314">
        <f>'РБ ВВ 10(2025) |FIT15'!AB22</f>
        <v>45881</v>
      </c>
      <c r="AC3" s="314">
        <f>'РБ ВВ 10(2025) |FIT15'!AC22</f>
        <v>45883</v>
      </c>
      <c r="AD3" s="314">
        <f>'РБ ВВ 10(2025) |FIT15'!AD22</f>
        <v>45887</v>
      </c>
      <c r="AE3" s="314">
        <f>'РБ ВВ 10(2025) |FIT15'!AE22</f>
        <v>45891</v>
      </c>
      <c r="AF3" s="314">
        <f>'РБ ВВ 10(2025) |FIT15'!AF22</f>
        <v>45893</v>
      </c>
      <c r="AG3" s="314">
        <f>'РБ ВВ 10(2025) |FIT15'!AG22</f>
        <v>45896</v>
      </c>
      <c r="AH3" s="314">
        <f>'РБ ВВ 10(2025) |FIT15'!AH22</f>
        <v>45899</v>
      </c>
      <c r="AI3" s="314">
        <f>'РБ ВВ 10(2025) |FIT15'!AI22</f>
        <v>45901</v>
      </c>
      <c r="AJ3" s="314">
        <f>'РБ ВВ 10(2025) |FIT15'!AJ22</f>
        <v>45902</v>
      </c>
      <c r="AK3" s="314">
        <f>'РБ ВВ 10(2025) |FIT15'!AK22</f>
        <v>45905</v>
      </c>
      <c r="AL3" s="314">
        <f>'РБ ВВ 10(2025) |FIT15'!AL22</f>
        <v>45913</v>
      </c>
      <c r="AM3" s="314">
        <f>'РБ ВВ 10(2025) |FIT15'!AM22</f>
        <v>45921</v>
      </c>
      <c r="AN3" s="314">
        <f>'РБ ВВ 10(2025) |FIT15'!AN22</f>
        <v>45931</v>
      </c>
      <c r="AO3" s="314">
        <f>'РБ ВВ 10(2025) |FIT15'!AO22</f>
        <v>45942</v>
      </c>
      <c r="AP3" s="314">
        <f>'РБ ВВ 10(2025) |FIT15'!AP22</f>
        <v>45947</v>
      </c>
      <c r="AQ3" s="314">
        <f>'РБ ВВ 10(2025) |FIT15'!AQ22</f>
        <v>45949</v>
      </c>
      <c r="AR3" s="314">
        <f>'РБ ВВ 10(2025) |FIT15'!AR22</f>
        <v>45954</v>
      </c>
      <c r="AS3" s="314">
        <f>'РБ ВВ 10(2025) |FIT15'!AS22</f>
        <v>45956</v>
      </c>
      <c r="AT3" s="314">
        <f>'РБ ВВ 10(2025) |FIT15'!AT22</f>
        <v>45961</v>
      </c>
      <c r="AU3" s="314">
        <f>'РБ ВВ 10(2025) |FIT15'!AU22</f>
        <v>45962</v>
      </c>
      <c r="AV3" s="314">
        <f>'РБ ВВ 10(2025) |FIT15'!AV22</f>
        <v>45965</v>
      </c>
      <c r="AW3" s="314">
        <f>'РБ ВВ 10(2025) |FIT15'!AW22</f>
        <v>45966</v>
      </c>
      <c r="AX3" s="314">
        <f>'РБ ВВ 10(2025) |FIT15'!AX22</f>
        <v>45968</v>
      </c>
      <c r="AY3" s="314">
        <f>'РБ ВВ 10(2025) |FIT15'!AY22</f>
        <v>45970</v>
      </c>
      <c r="AZ3" s="314">
        <f>'РБ ВВ 10(2025) |FIT15'!AZ22</f>
        <v>45975</v>
      </c>
      <c r="BA3" s="314">
        <f>'РБ ВВ 10(2025) |FIT15'!BA22</f>
        <v>45977</v>
      </c>
      <c r="BB3" s="314">
        <f>'РБ ВВ 10(2025) |FIT15'!BB22</f>
        <v>45982</v>
      </c>
      <c r="BC3" s="314">
        <f>'РБ ВВ 10(2025) |FIT15'!BC22</f>
        <v>45984</v>
      </c>
      <c r="BD3" s="314">
        <f>'РБ ВВ 10(2025) |FIT15'!BD22</f>
        <v>45989</v>
      </c>
      <c r="BE3" s="314">
        <f>'РБ ВВ 10(2025) |FIT15'!BE22</f>
        <v>45991</v>
      </c>
      <c r="BF3" s="314">
        <f>'РБ ВВ 10(2025) |FIT15'!BF22</f>
        <v>45992</v>
      </c>
      <c r="BG3" s="314">
        <f>'РБ ВВ 10(2025) |FIT15'!BG22</f>
        <v>45996</v>
      </c>
      <c r="BH3" s="314">
        <f>'РБ ВВ 10(2025) |FIT15'!BH22</f>
        <v>45998</v>
      </c>
      <c r="BI3" s="314">
        <f>'РБ ВВ 10(2025) |FIT15'!BI22</f>
        <v>46002</v>
      </c>
      <c r="BJ3" s="314">
        <f>'РБ ВВ 10(2025) |FIT15'!BJ22</f>
        <v>46003</v>
      </c>
      <c r="BK3" s="314">
        <f>'РБ ВВ 10(2025) |FIT15'!BK22</f>
        <v>46010</v>
      </c>
      <c r="BL3" s="314">
        <f>'РБ ВВ 10(2025) |FIT15'!BL22</f>
        <v>46012</v>
      </c>
    </row>
    <row r="4" spans="1:64" s="34" customFormat="1" ht="24.6" customHeight="1" x14ac:dyDescent="0.2">
      <c r="A4" s="67" t="s">
        <v>124</v>
      </c>
      <c r="B4" s="314">
        <f>'РБ ВВ 10(2025) |FIT15'!B23</f>
        <v>45826</v>
      </c>
      <c r="C4" s="314">
        <f>'РБ ВВ 10(2025) |FIT15'!C23</f>
        <v>45828</v>
      </c>
      <c r="D4" s="314">
        <f>'РБ ВВ 10(2025) |FIT15'!D23</f>
        <v>45830</v>
      </c>
      <c r="E4" s="314">
        <f>'РБ ВВ 10(2025) |FIT15'!E23</f>
        <v>45831</v>
      </c>
      <c r="F4" s="314">
        <f>'РБ ВВ 10(2025) |FIT15'!F23</f>
        <v>45834</v>
      </c>
      <c r="G4" s="314">
        <f>'РБ ВВ 10(2025) |FIT15'!G23</f>
        <v>45835</v>
      </c>
      <c r="H4" s="314">
        <f>'РБ ВВ 10(2025) |FIT15'!H23</f>
        <v>45838</v>
      </c>
      <c r="I4" s="314">
        <f>'РБ ВВ 10(2025) |FIT15'!I23</f>
        <v>45846</v>
      </c>
      <c r="J4" s="314">
        <f>'РБ ВВ 10(2025) |FIT15'!J23</f>
        <v>45848</v>
      </c>
      <c r="K4" s="314">
        <f>'РБ ВВ 10(2025) |FIT15'!K23</f>
        <v>45850</v>
      </c>
      <c r="L4" s="314">
        <f>'РБ ВВ 10(2025) |FIT15'!L23</f>
        <v>45851</v>
      </c>
      <c r="M4" s="314">
        <f>'РБ ВВ 10(2025) |FIT15'!M23</f>
        <v>45855</v>
      </c>
      <c r="N4" s="314">
        <f>'РБ ВВ 10(2025) |FIT15'!N23</f>
        <v>45857</v>
      </c>
      <c r="O4" s="314">
        <f>'РБ ВВ 10(2025) |FIT15'!O23</f>
        <v>45859</v>
      </c>
      <c r="P4" s="314">
        <f>'РБ ВВ 10(2025) |FIT15'!P23</f>
        <v>45860</v>
      </c>
      <c r="Q4" s="314">
        <f>'РБ ВВ 10(2025) |FIT15'!Q23</f>
        <v>45862</v>
      </c>
      <c r="R4" s="314">
        <f>'РБ ВВ 10(2025) |FIT15'!R23</f>
        <v>45863</v>
      </c>
      <c r="S4" s="314">
        <f>'РБ ВВ 10(2025) |FIT15'!S23</f>
        <v>45864</v>
      </c>
      <c r="T4" s="314">
        <f>'РБ ВВ 10(2025) |FIT15'!T23</f>
        <v>45866</v>
      </c>
      <c r="U4" s="314">
        <f>'РБ ВВ 10(2025) |FIT15'!U23</f>
        <v>45868</v>
      </c>
      <c r="V4" s="314">
        <f>'РБ ВВ 10(2025) |FIT15'!V23</f>
        <v>45869</v>
      </c>
      <c r="W4" s="314">
        <f>'РБ ВВ 10(2025) |FIT15'!W23</f>
        <v>45872</v>
      </c>
      <c r="X4" s="314">
        <f>'РБ ВВ 10(2025) |FIT15'!X23</f>
        <v>45877</v>
      </c>
      <c r="Y4" s="314">
        <f>'РБ ВВ 10(2025) |FIT15'!Y23</f>
        <v>45878</v>
      </c>
      <c r="Z4" s="314">
        <f>'РБ ВВ 10(2025) |FIT15'!Z23</f>
        <v>45879</v>
      </c>
      <c r="AA4" s="314">
        <f>'РБ ВВ 10(2025) |FIT15'!AA23</f>
        <v>45880</v>
      </c>
      <c r="AB4" s="314">
        <f>'РБ ВВ 10(2025) |FIT15'!AB23</f>
        <v>45882</v>
      </c>
      <c r="AC4" s="314">
        <f>'РБ ВВ 10(2025) |FIT15'!AC23</f>
        <v>45886</v>
      </c>
      <c r="AD4" s="314">
        <f>'РБ ВВ 10(2025) |FIT15'!AD23</f>
        <v>45890</v>
      </c>
      <c r="AE4" s="314">
        <f>'РБ ВВ 10(2025) |FIT15'!AE23</f>
        <v>45892</v>
      </c>
      <c r="AF4" s="314">
        <f>'РБ ВВ 10(2025) |FIT15'!AF23</f>
        <v>45895</v>
      </c>
      <c r="AG4" s="314">
        <f>'РБ ВВ 10(2025) |FIT15'!AG23</f>
        <v>45898</v>
      </c>
      <c r="AH4" s="314">
        <f>'РБ ВВ 10(2025) |FIT15'!AH23</f>
        <v>45900</v>
      </c>
      <c r="AI4" s="314">
        <f>'РБ ВВ 10(2025) |FIT15'!AI23</f>
        <v>45901</v>
      </c>
      <c r="AJ4" s="314">
        <f>'РБ ВВ 10(2025) |FIT15'!AJ23</f>
        <v>45904</v>
      </c>
      <c r="AK4" s="314">
        <f>'РБ ВВ 10(2025) |FIT15'!AK23</f>
        <v>45912</v>
      </c>
      <c r="AL4" s="314">
        <f>'РБ ВВ 10(2025) |FIT15'!AL23</f>
        <v>45920</v>
      </c>
      <c r="AM4" s="314">
        <f>'РБ ВВ 10(2025) |FIT15'!AM23</f>
        <v>45930</v>
      </c>
      <c r="AN4" s="314">
        <f>'РБ ВВ 10(2025) |FIT15'!AN23</f>
        <v>45941</v>
      </c>
      <c r="AO4" s="314">
        <f>'РБ ВВ 10(2025) |FIT15'!AO23</f>
        <v>45946</v>
      </c>
      <c r="AP4" s="314">
        <f>'РБ ВВ 10(2025) |FIT15'!AP23</f>
        <v>45948</v>
      </c>
      <c r="AQ4" s="314">
        <f>'РБ ВВ 10(2025) |FIT15'!AQ23</f>
        <v>45953</v>
      </c>
      <c r="AR4" s="314">
        <f>'РБ ВВ 10(2025) |FIT15'!AR23</f>
        <v>45955</v>
      </c>
      <c r="AS4" s="314">
        <f>'РБ ВВ 10(2025) |FIT15'!AS23</f>
        <v>45960</v>
      </c>
      <c r="AT4" s="314">
        <f>'РБ ВВ 10(2025) |FIT15'!AT23</f>
        <v>45961</v>
      </c>
      <c r="AU4" s="314">
        <f>'РБ ВВ 10(2025) |FIT15'!AU23</f>
        <v>45964</v>
      </c>
      <c r="AV4" s="314">
        <f>'РБ ВВ 10(2025) |FIT15'!AV23</f>
        <v>45965</v>
      </c>
      <c r="AW4" s="314">
        <f>'РБ ВВ 10(2025) |FIT15'!AW23</f>
        <v>45967</v>
      </c>
      <c r="AX4" s="314">
        <f>'РБ ВВ 10(2025) |FIT15'!AX23</f>
        <v>45969</v>
      </c>
      <c r="AY4" s="314">
        <f>'РБ ВВ 10(2025) |FIT15'!AY23</f>
        <v>45974</v>
      </c>
      <c r="AZ4" s="314">
        <f>'РБ ВВ 10(2025) |FIT15'!AZ23</f>
        <v>45976</v>
      </c>
      <c r="BA4" s="314">
        <f>'РБ ВВ 10(2025) |FIT15'!BA23</f>
        <v>45981</v>
      </c>
      <c r="BB4" s="314">
        <f>'РБ ВВ 10(2025) |FIT15'!BB23</f>
        <v>45983</v>
      </c>
      <c r="BC4" s="314">
        <f>'РБ ВВ 10(2025) |FIT15'!BC23</f>
        <v>45988</v>
      </c>
      <c r="BD4" s="314">
        <f>'РБ ВВ 10(2025) |FIT15'!BD23</f>
        <v>45990</v>
      </c>
      <c r="BE4" s="314">
        <f>'РБ ВВ 10(2025) |FIT15'!BE23</f>
        <v>45991</v>
      </c>
      <c r="BF4" s="314">
        <f>'РБ ВВ 10(2025) |FIT15'!BF23</f>
        <v>45995</v>
      </c>
      <c r="BG4" s="314">
        <f>'РБ ВВ 10(2025) |FIT15'!BG23</f>
        <v>45997</v>
      </c>
      <c r="BH4" s="314">
        <f>'РБ ВВ 10(2025) |FIT15'!BH23</f>
        <v>46001</v>
      </c>
      <c r="BI4" s="314">
        <f>'РБ ВВ 10(2025) |FIT15'!BI23</f>
        <v>46002</v>
      </c>
      <c r="BJ4" s="314">
        <f>'РБ ВВ 10(2025) |FIT15'!BJ23</f>
        <v>46009</v>
      </c>
      <c r="BK4" s="314">
        <f>'РБ ВВ 10(2025) |FIT15'!BK23</f>
        <v>46011</v>
      </c>
      <c r="BL4" s="314">
        <f>'РБ ВВ 10(2025) |FIT15'!BL23</f>
        <v>46016</v>
      </c>
    </row>
    <row r="5" spans="1:64" x14ac:dyDescent="0.2">
      <c r="A5" s="97" t="s">
        <v>136</v>
      </c>
    </row>
    <row r="6" spans="1:64" x14ac:dyDescent="0.2">
      <c r="A6" s="299">
        <v>1</v>
      </c>
      <c r="B6" s="316">
        <f>'РБ ВВ 10(2025) |FIT15'!B6*0.87</f>
        <v>10727.1</v>
      </c>
      <c r="C6" s="316">
        <f>'РБ ВВ 10(2025) |FIT15'!C6*0.87</f>
        <v>10727.1</v>
      </c>
      <c r="D6" s="316">
        <f>'РБ ВВ 10(2025) |FIT15'!D6*0.87</f>
        <v>9239.4</v>
      </c>
      <c r="E6" s="316">
        <f>'РБ ВВ 10(2025) |FIT15'!E6*0.87</f>
        <v>14094</v>
      </c>
      <c r="F6" s="316">
        <f>'РБ ВВ 10(2025) |FIT15'!F6*0.87</f>
        <v>15425.1</v>
      </c>
      <c r="G6" s="316">
        <f>'РБ ВВ 10(2025) |FIT15'!G6*0.87</f>
        <v>14094</v>
      </c>
      <c r="H6" s="316">
        <f>'РБ ВВ 10(2025) |FIT15'!H6*0.87</f>
        <v>9239.4</v>
      </c>
      <c r="I6" s="316">
        <f>'РБ ВВ 10(2025) |FIT15'!I6*0.87</f>
        <v>13545.9</v>
      </c>
      <c r="J6" s="316">
        <f>'РБ ВВ 10(2025) |FIT15'!J6*0.87</f>
        <v>14094</v>
      </c>
      <c r="K6" s="316">
        <f>'РБ ВВ 10(2025) |FIT15'!K6*0.87</f>
        <v>13545.9</v>
      </c>
      <c r="L6" s="316">
        <f>'РБ ВВ 10(2025) |FIT15'!L6*0.87</f>
        <v>13545.9</v>
      </c>
      <c r="M6" s="316">
        <f>'РБ ВВ 10(2025) |FIT15'!M6*0.87</f>
        <v>12606.3</v>
      </c>
      <c r="N6" s="316">
        <f>'РБ ВВ 10(2025) |FIT15'!N6*0.87</f>
        <v>12606.3</v>
      </c>
      <c r="O6" s="316">
        <f>'РБ ВВ 10(2025) |FIT15'!O6*0.87</f>
        <v>12606.3</v>
      </c>
      <c r="P6" s="316">
        <f>'РБ ВВ 10(2025) |FIT15'!P6*0.87</f>
        <v>12606.3</v>
      </c>
      <c r="Q6" s="316">
        <f>'РБ ВВ 10(2025) |FIT15'!Q6*0.87</f>
        <v>13545.9</v>
      </c>
      <c r="R6" s="316">
        <f>'РБ ВВ 10(2025) |FIT15'!R6*0.87</f>
        <v>15425.1</v>
      </c>
      <c r="S6" s="316">
        <f>'РБ ВВ 10(2025) |FIT15'!S6*0.87</f>
        <v>14094</v>
      </c>
      <c r="T6" s="316">
        <f>'РБ ВВ 10(2025) |FIT15'!T6*0.87</f>
        <v>13545.9</v>
      </c>
      <c r="U6" s="316">
        <f>'РБ ВВ 10(2025) |FIT15'!U6*0.87</f>
        <v>11666.7</v>
      </c>
      <c r="V6" s="316">
        <f>'РБ ВВ 10(2025) |FIT15'!V6*0.87</f>
        <v>10727.1</v>
      </c>
      <c r="W6" s="316">
        <f>'РБ ВВ 10(2025) |FIT15'!W6*0.87</f>
        <v>11666.7</v>
      </c>
      <c r="X6" s="316">
        <f>'РБ ВВ 10(2025) |FIT15'!X6*0.87</f>
        <v>13545.9</v>
      </c>
      <c r="Y6" s="316">
        <f>'РБ ВВ 10(2025) |FIT15'!Y6*0.87</f>
        <v>12606.3</v>
      </c>
      <c r="Z6" s="316">
        <f>'РБ ВВ 10(2025) |FIT15'!Z6*0.87</f>
        <v>12606.3</v>
      </c>
      <c r="AA6" s="316">
        <f>'РБ ВВ 10(2025) |FIT15'!AA6*0.87</f>
        <v>13545.9</v>
      </c>
      <c r="AB6" s="316">
        <f>'РБ ВВ 10(2025) |FIT15'!AB6*0.87</f>
        <v>13545.9</v>
      </c>
      <c r="AC6" s="316">
        <f>'РБ ВВ 10(2025) |FIT15'!AC6*0.87</f>
        <v>13545.9</v>
      </c>
      <c r="AD6" s="316">
        <f>'РБ ВВ 10(2025) |FIT15'!AD6*0.87</f>
        <v>13545.9</v>
      </c>
      <c r="AE6" s="316">
        <f>'РБ ВВ 10(2025) |FIT15'!AE6*0.87</f>
        <v>12606.3</v>
      </c>
      <c r="AF6" s="316">
        <f>'РБ ВВ 10(2025) |FIT15'!AF6*0.87</f>
        <v>12606.3</v>
      </c>
      <c r="AG6" s="316">
        <f>'РБ ВВ 10(2025) |FIT15'!AG6*0.87</f>
        <v>10727.1</v>
      </c>
      <c r="AH6" s="316">
        <f>'РБ ВВ 10(2025) |FIT15'!AH6*0.87</f>
        <v>9787.5</v>
      </c>
      <c r="AI6" s="316">
        <f>'РБ ВВ 10(2025) |FIT15'!AI6*0.87</f>
        <v>9787.5</v>
      </c>
      <c r="AJ6" s="316">
        <f>'РБ ВВ 10(2025) |FIT15'!AJ6*0.87</f>
        <v>10727.1</v>
      </c>
      <c r="AK6" s="316">
        <f>'РБ ВВ 10(2025) |FIT15'!AK6*0.87</f>
        <v>9787.5</v>
      </c>
      <c r="AL6" s="316">
        <f>'РБ ВВ 10(2025) |FIT15'!AL6*0.87</f>
        <v>11666.7</v>
      </c>
      <c r="AM6" s="316">
        <f>'РБ ВВ 10(2025) |FIT15'!AM6*0.87</f>
        <v>9787.5</v>
      </c>
      <c r="AN6" s="316">
        <f>'РБ ВВ 10(2025) |FIT15'!AN6*0.87</f>
        <v>9317.7000000000007</v>
      </c>
      <c r="AO6" s="316">
        <f>'РБ ВВ 10(2025) |FIT15'!AO6*0.87</f>
        <v>7830</v>
      </c>
      <c r="AP6" s="316">
        <f>'РБ ВВ 10(2025) |FIT15'!AP6*0.87</f>
        <v>8378.1</v>
      </c>
      <c r="AQ6" s="316">
        <f>'РБ ВВ 10(2025) |FIT15'!AQ6*0.87</f>
        <v>7830</v>
      </c>
      <c r="AR6" s="316">
        <f>'РБ ВВ 10(2025) |FIT15'!AR6*0.87</f>
        <v>8378.1</v>
      </c>
      <c r="AS6" s="316">
        <f>'РБ ВВ 10(2025) |FIT15'!AS6*0.87</f>
        <v>7830</v>
      </c>
      <c r="AT6" s="316">
        <f>'РБ ВВ 10(2025) |FIT15'!AT6*0.87</f>
        <v>8378.1</v>
      </c>
      <c r="AU6" s="316">
        <f>'РБ ВВ 10(2025) |FIT15'!AU6*0.87</f>
        <v>8378.1</v>
      </c>
      <c r="AV6" s="316">
        <f>'РБ ВВ 10(2025) |FIT15'!AV6*0.87</f>
        <v>7830</v>
      </c>
      <c r="AW6" s="316">
        <f>'РБ ВВ 10(2025) |FIT15'!AW6*0.87</f>
        <v>6733.8</v>
      </c>
      <c r="AX6" s="316">
        <f>'РБ ВВ 10(2025) |FIT15'!AX6*0.87</f>
        <v>7281.9</v>
      </c>
      <c r="AY6" s="316">
        <f>'РБ ВВ 10(2025) |FIT15'!AY6*0.87</f>
        <v>6733.8</v>
      </c>
      <c r="AZ6" s="316">
        <f>'РБ ВВ 10(2025) |FIT15'!AZ6*0.87</f>
        <v>7281.9</v>
      </c>
      <c r="BA6" s="316">
        <f>'РБ ВВ 10(2025) |FIT15'!BA6*0.87</f>
        <v>6733.8</v>
      </c>
      <c r="BB6" s="316">
        <f>'РБ ВВ 10(2025) |FIT15'!BB6*0.87</f>
        <v>7281.9</v>
      </c>
      <c r="BC6" s="316">
        <f>'РБ ВВ 10(2025) |FIT15'!BC6*0.87</f>
        <v>6733.8</v>
      </c>
      <c r="BD6" s="316">
        <f>'РБ ВВ 10(2025) |FIT15'!BD6*0.87</f>
        <v>7281.9</v>
      </c>
      <c r="BE6" s="316">
        <f>'РБ ВВ 10(2025) |FIT15'!BE6*0.87</f>
        <v>6733.8</v>
      </c>
      <c r="BF6" s="316">
        <f>'РБ ВВ 10(2025) |FIT15'!BF6*0.87</f>
        <v>6890.4</v>
      </c>
      <c r="BG6" s="316">
        <f>'РБ ВВ 10(2025) |FIT15'!BG6*0.87</f>
        <v>7595.1</v>
      </c>
      <c r="BH6" s="316">
        <f>'РБ ВВ 10(2025) |FIT15'!BH6*0.87</f>
        <v>6890.4</v>
      </c>
      <c r="BI6" s="316">
        <f>'РБ ВВ 10(2025) |FIT15'!BI6*0.87</f>
        <v>8299.7999999999993</v>
      </c>
      <c r="BJ6" s="316">
        <f>'РБ ВВ 10(2025) |FIT15'!BJ6*0.87</f>
        <v>9004.5</v>
      </c>
      <c r="BK6" s="316">
        <f>'РБ ВВ 10(2025) |FIT15'!BK6*0.87</f>
        <v>9004.5</v>
      </c>
      <c r="BL6" s="316">
        <f>'РБ ВВ 10(2025) |FIT15'!BL6*0.87</f>
        <v>9004.5</v>
      </c>
    </row>
    <row r="7" spans="1:64" x14ac:dyDescent="0.2">
      <c r="A7" s="299">
        <v>2</v>
      </c>
      <c r="B7" s="316">
        <f>'РБ ВВ 10(2025) |FIT15'!B7*0.87</f>
        <v>12214.8</v>
      </c>
      <c r="C7" s="316">
        <f>'РБ ВВ 10(2025) |FIT15'!C7*0.87</f>
        <v>12214.8</v>
      </c>
      <c r="D7" s="316">
        <f>'РБ ВВ 10(2025) |FIT15'!D7*0.87</f>
        <v>10727.1</v>
      </c>
      <c r="E7" s="316">
        <f>'РБ ВВ 10(2025) |FIT15'!E7*0.87</f>
        <v>15581.7</v>
      </c>
      <c r="F7" s="316">
        <f>'РБ ВВ 10(2025) |FIT15'!F7*0.87</f>
        <v>16912.8</v>
      </c>
      <c r="G7" s="316">
        <f>'РБ ВВ 10(2025) |FIT15'!G7*0.87</f>
        <v>15581.7</v>
      </c>
      <c r="H7" s="316">
        <f>'РБ ВВ 10(2025) |FIT15'!H7*0.87</f>
        <v>10727.1</v>
      </c>
      <c r="I7" s="316">
        <f>'РБ ВВ 10(2025) |FIT15'!I7*0.87</f>
        <v>15033.6</v>
      </c>
      <c r="J7" s="316">
        <f>'РБ ВВ 10(2025) |FIT15'!J7*0.87</f>
        <v>15581.7</v>
      </c>
      <c r="K7" s="316">
        <f>'РБ ВВ 10(2025) |FIT15'!K7*0.87</f>
        <v>15033.6</v>
      </c>
      <c r="L7" s="316">
        <f>'РБ ВВ 10(2025) |FIT15'!L7*0.87</f>
        <v>15033.6</v>
      </c>
      <c r="M7" s="316">
        <f>'РБ ВВ 10(2025) |FIT15'!M7*0.87</f>
        <v>14094</v>
      </c>
      <c r="N7" s="316">
        <f>'РБ ВВ 10(2025) |FIT15'!N7*0.87</f>
        <v>14094</v>
      </c>
      <c r="O7" s="316">
        <f>'РБ ВВ 10(2025) |FIT15'!O7*0.87</f>
        <v>14094</v>
      </c>
      <c r="P7" s="316">
        <f>'РБ ВВ 10(2025) |FIT15'!P7*0.87</f>
        <v>14094</v>
      </c>
      <c r="Q7" s="316">
        <f>'РБ ВВ 10(2025) |FIT15'!Q7*0.87</f>
        <v>15033.6</v>
      </c>
      <c r="R7" s="316">
        <f>'РБ ВВ 10(2025) |FIT15'!R7*0.87</f>
        <v>16912.8</v>
      </c>
      <c r="S7" s="316">
        <f>'РБ ВВ 10(2025) |FIT15'!S7*0.87</f>
        <v>15581.7</v>
      </c>
      <c r="T7" s="316">
        <f>'РБ ВВ 10(2025) |FIT15'!T7*0.87</f>
        <v>15033.6</v>
      </c>
      <c r="U7" s="316">
        <f>'РБ ВВ 10(2025) |FIT15'!U7*0.87</f>
        <v>13154.4</v>
      </c>
      <c r="V7" s="316">
        <f>'РБ ВВ 10(2025) |FIT15'!V7*0.87</f>
        <v>12214.8</v>
      </c>
      <c r="W7" s="316">
        <f>'РБ ВВ 10(2025) |FIT15'!W7*0.87</f>
        <v>13154.4</v>
      </c>
      <c r="X7" s="316">
        <f>'РБ ВВ 10(2025) |FIT15'!X7*0.87</f>
        <v>15033.6</v>
      </c>
      <c r="Y7" s="316">
        <f>'РБ ВВ 10(2025) |FIT15'!Y7*0.87</f>
        <v>14094</v>
      </c>
      <c r="Z7" s="316">
        <f>'РБ ВВ 10(2025) |FIT15'!Z7*0.87</f>
        <v>14094</v>
      </c>
      <c r="AA7" s="316">
        <f>'РБ ВВ 10(2025) |FIT15'!AA7*0.87</f>
        <v>15033.6</v>
      </c>
      <c r="AB7" s="316">
        <f>'РБ ВВ 10(2025) |FIT15'!AB7*0.87</f>
        <v>15033.6</v>
      </c>
      <c r="AC7" s="316">
        <f>'РБ ВВ 10(2025) |FIT15'!AC7*0.87</f>
        <v>15033.6</v>
      </c>
      <c r="AD7" s="316">
        <f>'РБ ВВ 10(2025) |FIT15'!AD7*0.87</f>
        <v>15033.6</v>
      </c>
      <c r="AE7" s="316">
        <f>'РБ ВВ 10(2025) |FIT15'!AE7*0.87</f>
        <v>14094</v>
      </c>
      <c r="AF7" s="316">
        <f>'РБ ВВ 10(2025) |FIT15'!AF7*0.87</f>
        <v>14094</v>
      </c>
      <c r="AG7" s="316">
        <f>'РБ ВВ 10(2025) |FIT15'!AG7*0.87</f>
        <v>12214.8</v>
      </c>
      <c r="AH7" s="316">
        <f>'РБ ВВ 10(2025) |FIT15'!AH7*0.87</f>
        <v>11275.2</v>
      </c>
      <c r="AI7" s="316">
        <f>'РБ ВВ 10(2025) |FIT15'!AI7*0.87</f>
        <v>11275.2</v>
      </c>
      <c r="AJ7" s="316">
        <f>'РБ ВВ 10(2025) |FIT15'!AJ7*0.87</f>
        <v>12214.8</v>
      </c>
      <c r="AK7" s="316">
        <f>'РБ ВВ 10(2025) |FIT15'!AK7*0.87</f>
        <v>11275.2</v>
      </c>
      <c r="AL7" s="316">
        <f>'РБ ВВ 10(2025) |FIT15'!AL7*0.87</f>
        <v>13154.4</v>
      </c>
      <c r="AM7" s="316">
        <f>'РБ ВВ 10(2025) |FIT15'!AM7*0.87</f>
        <v>11275.2</v>
      </c>
      <c r="AN7" s="316">
        <f>'РБ ВВ 10(2025) |FIT15'!AN7*0.87</f>
        <v>10805.4</v>
      </c>
      <c r="AO7" s="316">
        <f>'РБ ВВ 10(2025) |FIT15'!AO7*0.87</f>
        <v>9317.7000000000007</v>
      </c>
      <c r="AP7" s="316">
        <f>'РБ ВВ 10(2025) |FIT15'!AP7*0.87</f>
        <v>9865.7999999999993</v>
      </c>
      <c r="AQ7" s="316">
        <f>'РБ ВВ 10(2025) |FIT15'!AQ7*0.87</f>
        <v>9317.7000000000007</v>
      </c>
      <c r="AR7" s="316">
        <f>'РБ ВВ 10(2025) |FIT15'!AR7*0.87</f>
        <v>9865.7999999999993</v>
      </c>
      <c r="AS7" s="316">
        <f>'РБ ВВ 10(2025) |FIT15'!AS7*0.87</f>
        <v>9317.7000000000007</v>
      </c>
      <c r="AT7" s="316">
        <f>'РБ ВВ 10(2025) |FIT15'!AT7*0.87</f>
        <v>9865.7999999999993</v>
      </c>
      <c r="AU7" s="316">
        <f>'РБ ВВ 10(2025) |FIT15'!AU7*0.87</f>
        <v>9865.7999999999993</v>
      </c>
      <c r="AV7" s="316">
        <f>'РБ ВВ 10(2025) |FIT15'!AV7*0.87</f>
        <v>9317.7000000000007</v>
      </c>
      <c r="AW7" s="316">
        <f>'РБ ВВ 10(2025) |FIT15'!AW7*0.87</f>
        <v>8221.5</v>
      </c>
      <c r="AX7" s="316">
        <f>'РБ ВВ 10(2025) |FIT15'!AX7*0.87</f>
        <v>8769.6</v>
      </c>
      <c r="AY7" s="316">
        <f>'РБ ВВ 10(2025) |FIT15'!AY7*0.87</f>
        <v>8221.5</v>
      </c>
      <c r="AZ7" s="316">
        <f>'РБ ВВ 10(2025) |FIT15'!AZ7*0.87</f>
        <v>8769.6</v>
      </c>
      <c r="BA7" s="316">
        <f>'РБ ВВ 10(2025) |FIT15'!BA7*0.87</f>
        <v>8221.5</v>
      </c>
      <c r="BB7" s="316">
        <f>'РБ ВВ 10(2025) |FIT15'!BB7*0.87</f>
        <v>8769.6</v>
      </c>
      <c r="BC7" s="316">
        <f>'РБ ВВ 10(2025) |FIT15'!BC7*0.87</f>
        <v>8221.5</v>
      </c>
      <c r="BD7" s="316">
        <f>'РБ ВВ 10(2025) |FIT15'!BD7*0.87</f>
        <v>8769.6</v>
      </c>
      <c r="BE7" s="316">
        <f>'РБ ВВ 10(2025) |FIT15'!BE7*0.87</f>
        <v>8221.5</v>
      </c>
      <c r="BF7" s="316">
        <f>'РБ ВВ 10(2025) |FIT15'!BF7*0.87</f>
        <v>8378.1</v>
      </c>
      <c r="BG7" s="316">
        <f>'РБ ВВ 10(2025) |FIT15'!BG7*0.87</f>
        <v>9082.7999999999993</v>
      </c>
      <c r="BH7" s="316">
        <f>'РБ ВВ 10(2025) |FIT15'!BH7*0.87</f>
        <v>8378.1</v>
      </c>
      <c r="BI7" s="316">
        <f>'РБ ВВ 10(2025) |FIT15'!BI7*0.87</f>
        <v>9787.5</v>
      </c>
      <c r="BJ7" s="316">
        <f>'РБ ВВ 10(2025) |FIT15'!BJ7*0.87</f>
        <v>10492.2</v>
      </c>
      <c r="BK7" s="316">
        <f>'РБ ВВ 10(2025) |FIT15'!BK7*0.87</f>
        <v>10492.2</v>
      </c>
      <c r="BL7" s="316">
        <f>'РБ ВВ 10(2025) |FIT15'!BL7*0.87</f>
        <v>10492.2</v>
      </c>
    </row>
    <row r="8" spans="1:64" x14ac:dyDescent="0.2">
      <c r="A8" s="106" t="s">
        <v>147</v>
      </c>
      <c r="B8" s="316"/>
      <c r="C8" s="316"/>
      <c r="D8" s="316"/>
      <c r="E8" s="316"/>
      <c r="F8" s="316"/>
      <c r="G8" s="316"/>
      <c r="H8" s="316"/>
      <c r="I8" s="316"/>
      <c r="J8" s="316"/>
      <c r="K8" s="316"/>
      <c r="L8" s="316"/>
      <c r="M8" s="316"/>
      <c r="N8" s="316"/>
      <c r="O8" s="316"/>
      <c r="P8" s="316"/>
      <c r="Q8" s="316"/>
      <c r="R8" s="316"/>
      <c r="S8" s="316"/>
      <c r="T8" s="316"/>
      <c r="U8" s="316"/>
      <c r="V8" s="316"/>
      <c r="W8" s="316"/>
      <c r="X8" s="316"/>
      <c r="Y8" s="316"/>
      <c r="Z8" s="316"/>
      <c r="AA8" s="316"/>
      <c r="AB8" s="316"/>
      <c r="AC8" s="316"/>
      <c r="AD8" s="316"/>
      <c r="AE8" s="316"/>
      <c r="AF8" s="316"/>
      <c r="AG8" s="316"/>
      <c r="AH8" s="316"/>
      <c r="AI8" s="316"/>
      <c r="AJ8" s="316"/>
      <c r="AK8" s="316"/>
      <c r="AL8" s="316"/>
      <c r="AM8" s="316"/>
      <c r="AN8" s="316"/>
      <c r="AO8" s="316"/>
      <c r="AP8" s="316"/>
      <c r="AQ8" s="316"/>
      <c r="AR8" s="316"/>
      <c r="AS8" s="316"/>
      <c r="AT8" s="316"/>
      <c r="AU8" s="316"/>
      <c r="AV8" s="316"/>
      <c r="AW8" s="316"/>
      <c r="AX8" s="316"/>
      <c r="AY8" s="316"/>
      <c r="AZ8" s="316"/>
      <c r="BA8" s="316"/>
      <c r="BB8" s="316"/>
      <c r="BC8" s="316"/>
      <c r="BD8" s="316"/>
      <c r="BE8" s="316"/>
      <c r="BF8" s="316"/>
      <c r="BG8" s="316"/>
      <c r="BH8" s="316"/>
      <c r="BI8" s="316"/>
      <c r="BJ8" s="316"/>
      <c r="BK8" s="316"/>
      <c r="BL8" s="316"/>
    </row>
    <row r="9" spans="1:64" x14ac:dyDescent="0.2">
      <c r="A9" s="299">
        <v>1</v>
      </c>
      <c r="B9" s="316">
        <f>'РБ ВВ 10(2025) |FIT15'!B9*0.87</f>
        <v>13076.1</v>
      </c>
      <c r="C9" s="316">
        <f>'РБ ВВ 10(2025) |FIT15'!C9*0.87</f>
        <v>13076.1</v>
      </c>
      <c r="D9" s="316">
        <f>'РБ ВВ 10(2025) |FIT15'!D9*0.87</f>
        <v>11588.4</v>
      </c>
      <c r="E9" s="316">
        <f>'РБ ВВ 10(2025) |FIT15'!E9*0.87</f>
        <v>16443</v>
      </c>
      <c r="F9" s="316">
        <f>'РБ ВВ 10(2025) |FIT15'!F9*0.87</f>
        <v>17774.099999999999</v>
      </c>
      <c r="G9" s="316">
        <f>'РБ ВВ 10(2025) |FIT15'!G9*0.87</f>
        <v>16443</v>
      </c>
      <c r="H9" s="316">
        <f>'РБ ВВ 10(2025) |FIT15'!H9*0.87</f>
        <v>11588.4</v>
      </c>
      <c r="I9" s="316">
        <f>'РБ ВВ 10(2025) |FIT15'!I9*0.87</f>
        <v>15894.9</v>
      </c>
      <c r="J9" s="316">
        <f>'РБ ВВ 10(2025) |FIT15'!J9*0.87</f>
        <v>16443</v>
      </c>
      <c r="K9" s="316">
        <f>'РБ ВВ 10(2025) |FIT15'!K9*0.87</f>
        <v>15894.9</v>
      </c>
      <c r="L9" s="316">
        <f>'РБ ВВ 10(2025) |FIT15'!L9*0.87</f>
        <v>15894.9</v>
      </c>
      <c r="M9" s="316">
        <f>'РБ ВВ 10(2025) |FIT15'!M9*0.87</f>
        <v>14955.3</v>
      </c>
      <c r="N9" s="316">
        <f>'РБ ВВ 10(2025) |FIT15'!N9*0.87</f>
        <v>14955.3</v>
      </c>
      <c r="O9" s="316">
        <f>'РБ ВВ 10(2025) |FIT15'!O9*0.87</f>
        <v>14955.3</v>
      </c>
      <c r="P9" s="316">
        <f>'РБ ВВ 10(2025) |FIT15'!P9*0.87</f>
        <v>14955.3</v>
      </c>
      <c r="Q9" s="316">
        <f>'РБ ВВ 10(2025) |FIT15'!Q9*0.87</f>
        <v>15894.9</v>
      </c>
      <c r="R9" s="316">
        <f>'РБ ВВ 10(2025) |FIT15'!R9*0.87</f>
        <v>17774.099999999999</v>
      </c>
      <c r="S9" s="316">
        <f>'РБ ВВ 10(2025) |FIT15'!S9*0.87</f>
        <v>16443</v>
      </c>
      <c r="T9" s="316">
        <f>'РБ ВВ 10(2025) |FIT15'!T9*0.87</f>
        <v>15894.9</v>
      </c>
      <c r="U9" s="316">
        <f>'РБ ВВ 10(2025) |FIT15'!U9*0.87</f>
        <v>14015.7</v>
      </c>
      <c r="V9" s="316">
        <f>'РБ ВВ 10(2025) |FIT15'!V9*0.87</f>
        <v>13076.1</v>
      </c>
      <c r="W9" s="316">
        <f>'РБ ВВ 10(2025) |FIT15'!W9*0.87</f>
        <v>14015.7</v>
      </c>
      <c r="X9" s="316">
        <f>'РБ ВВ 10(2025) |FIT15'!X9*0.87</f>
        <v>15894.9</v>
      </c>
      <c r="Y9" s="316">
        <f>'РБ ВВ 10(2025) |FIT15'!Y9*0.87</f>
        <v>14955.3</v>
      </c>
      <c r="Z9" s="316">
        <f>'РБ ВВ 10(2025) |FIT15'!Z9*0.87</f>
        <v>14955.3</v>
      </c>
      <c r="AA9" s="316">
        <f>'РБ ВВ 10(2025) |FIT15'!AA9*0.87</f>
        <v>15894.9</v>
      </c>
      <c r="AB9" s="316">
        <f>'РБ ВВ 10(2025) |FIT15'!AB9*0.87</f>
        <v>15894.9</v>
      </c>
      <c r="AC9" s="316">
        <f>'РБ ВВ 10(2025) |FIT15'!AC9*0.87</f>
        <v>15894.9</v>
      </c>
      <c r="AD9" s="316">
        <f>'РБ ВВ 10(2025) |FIT15'!AD9*0.87</f>
        <v>15894.9</v>
      </c>
      <c r="AE9" s="316">
        <f>'РБ ВВ 10(2025) |FIT15'!AE9*0.87</f>
        <v>14955.3</v>
      </c>
      <c r="AF9" s="316">
        <f>'РБ ВВ 10(2025) |FIT15'!AF9*0.87</f>
        <v>14955.3</v>
      </c>
      <c r="AG9" s="316">
        <f>'РБ ВВ 10(2025) |FIT15'!AG9*0.87</f>
        <v>13076.1</v>
      </c>
      <c r="AH9" s="316">
        <f>'РБ ВВ 10(2025) |FIT15'!AH9*0.87</f>
        <v>12136.5</v>
      </c>
      <c r="AI9" s="316">
        <f>'РБ ВВ 10(2025) |FIT15'!AI9*0.87</f>
        <v>12136.5</v>
      </c>
      <c r="AJ9" s="316">
        <f>'РБ ВВ 10(2025) |FIT15'!AJ9*0.87</f>
        <v>13076.1</v>
      </c>
      <c r="AK9" s="316">
        <f>'РБ ВВ 10(2025) |FIT15'!AK9*0.87</f>
        <v>12136.5</v>
      </c>
      <c r="AL9" s="316">
        <f>'РБ ВВ 10(2025) |FIT15'!AL9*0.87</f>
        <v>14015.7</v>
      </c>
      <c r="AM9" s="316">
        <f>'РБ ВВ 10(2025) |FIT15'!AM9*0.87</f>
        <v>12136.5</v>
      </c>
      <c r="AN9" s="316">
        <f>'РБ ВВ 10(2025) |FIT15'!AN9*0.87</f>
        <v>10883.7</v>
      </c>
      <c r="AO9" s="316">
        <f>'РБ ВВ 10(2025) |FIT15'!AO9*0.87</f>
        <v>9396</v>
      </c>
      <c r="AP9" s="316">
        <f>'РБ ВВ 10(2025) |FIT15'!AP9*0.87</f>
        <v>9944.1</v>
      </c>
      <c r="AQ9" s="316">
        <f>'РБ ВВ 10(2025) |FIT15'!AQ9*0.87</f>
        <v>9396</v>
      </c>
      <c r="AR9" s="316">
        <f>'РБ ВВ 10(2025) |FIT15'!AR9*0.87</f>
        <v>9944.1</v>
      </c>
      <c r="AS9" s="316">
        <f>'РБ ВВ 10(2025) |FIT15'!AS9*0.87</f>
        <v>9396</v>
      </c>
      <c r="AT9" s="316">
        <f>'РБ ВВ 10(2025) |FIT15'!AT9*0.87</f>
        <v>9944.1</v>
      </c>
      <c r="AU9" s="316">
        <f>'РБ ВВ 10(2025) |FIT15'!AU9*0.87</f>
        <v>9944.1</v>
      </c>
      <c r="AV9" s="316">
        <f>'РБ ВВ 10(2025) |FIT15'!AV9*0.87</f>
        <v>9396</v>
      </c>
      <c r="AW9" s="316">
        <f>'РБ ВВ 10(2025) |FIT15'!AW9*0.87</f>
        <v>8299.7999999999993</v>
      </c>
      <c r="AX9" s="316">
        <f>'РБ ВВ 10(2025) |FIT15'!AX9*0.87</f>
        <v>8847.9</v>
      </c>
      <c r="AY9" s="316">
        <f>'РБ ВВ 10(2025) |FIT15'!AY9*0.87</f>
        <v>8299.7999999999993</v>
      </c>
      <c r="AZ9" s="316">
        <f>'РБ ВВ 10(2025) |FIT15'!AZ9*0.87</f>
        <v>8847.9</v>
      </c>
      <c r="BA9" s="316">
        <f>'РБ ВВ 10(2025) |FIT15'!BA9*0.87</f>
        <v>8299.7999999999993</v>
      </c>
      <c r="BB9" s="316">
        <f>'РБ ВВ 10(2025) |FIT15'!BB9*0.87</f>
        <v>8847.9</v>
      </c>
      <c r="BC9" s="316">
        <f>'РБ ВВ 10(2025) |FIT15'!BC9*0.87</f>
        <v>8299.7999999999993</v>
      </c>
      <c r="BD9" s="316">
        <f>'РБ ВВ 10(2025) |FIT15'!BD9*0.87</f>
        <v>8847.9</v>
      </c>
      <c r="BE9" s="316">
        <f>'РБ ВВ 10(2025) |FIT15'!BE9*0.87</f>
        <v>8299.7999999999993</v>
      </c>
      <c r="BF9" s="316">
        <f>'РБ ВВ 10(2025) |FIT15'!BF9*0.87</f>
        <v>9239.4</v>
      </c>
      <c r="BG9" s="316">
        <f>'РБ ВВ 10(2025) |FIT15'!BG9*0.87</f>
        <v>9944.1</v>
      </c>
      <c r="BH9" s="316">
        <f>'РБ ВВ 10(2025) |FIT15'!BH9*0.87</f>
        <v>9239.4</v>
      </c>
      <c r="BI9" s="316">
        <f>'РБ ВВ 10(2025) |FIT15'!BI9*0.87</f>
        <v>10648.8</v>
      </c>
      <c r="BJ9" s="316">
        <f>'РБ ВВ 10(2025) |FIT15'!BJ9*0.87</f>
        <v>11353.5</v>
      </c>
      <c r="BK9" s="316">
        <f>'РБ ВВ 10(2025) |FIT15'!BK9*0.87</f>
        <v>11353.5</v>
      </c>
      <c r="BL9" s="316">
        <f>'РБ ВВ 10(2025) |FIT15'!BL9*0.87</f>
        <v>11353.5</v>
      </c>
    </row>
    <row r="10" spans="1:64" x14ac:dyDescent="0.2">
      <c r="A10" s="299">
        <v>2</v>
      </c>
      <c r="B10" s="316">
        <f>'РБ ВВ 10(2025) |FIT15'!B10*0.87</f>
        <v>14563.8</v>
      </c>
      <c r="C10" s="316">
        <f>'РБ ВВ 10(2025) |FIT15'!C10*0.87</f>
        <v>14563.8</v>
      </c>
      <c r="D10" s="316">
        <f>'РБ ВВ 10(2025) |FIT15'!D10*0.87</f>
        <v>13076.1</v>
      </c>
      <c r="E10" s="316">
        <f>'РБ ВВ 10(2025) |FIT15'!E10*0.87</f>
        <v>17930.7</v>
      </c>
      <c r="F10" s="316">
        <f>'РБ ВВ 10(2025) |FIT15'!F10*0.87</f>
        <v>19261.8</v>
      </c>
      <c r="G10" s="316">
        <f>'РБ ВВ 10(2025) |FIT15'!G10*0.87</f>
        <v>17930.7</v>
      </c>
      <c r="H10" s="316">
        <f>'РБ ВВ 10(2025) |FIT15'!H10*0.87</f>
        <v>13076.1</v>
      </c>
      <c r="I10" s="316">
        <f>'РБ ВВ 10(2025) |FIT15'!I10*0.87</f>
        <v>17382.599999999999</v>
      </c>
      <c r="J10" s="316">
        <f>'РБ ВВ 10(2025) |FIT15'!J10*0.87</f>
        <v>17930.7</v>
      </c>
      <c r="K10" s="316">
        <f>'РБ ВВ 10(2025) |FIT15'!K10*0.87</f>
        <v>17382.599999999999</v>
      </c>
      <c r="L10" s="316">
        <f>'РБ ВВ 10(2025) |FIT15'!L10*0.87</f>
        <v>17382.599999999999</v>
      </c>
      <c r="M10" s="316">
        <f>'РБ ВВ 10(2025) |FIT15'!M10*0.87</f>
        <v>16443</v>
      </c>
      <c r="N10" s="316">
        <f>'РБ ВВ 10(2025) |FIT15'!N10*0.87</f>
        <v>16443</v>
      </c>
      <c r="O10" s="316">
        <f>'РБ ВВ 10(2025) |FIT15'!O10*0.87</f>
        <v>16443</v>
      </c>
      <c r="P10" s="316">
        <f>'РБ ВВ 10(2025) |FIT15'!P10*0.87</f>
        <v>16443</v>
      </c>
      <c r="Q10" s="316">
        <f>'РБ ВВ 10(2025) |FIT15'!Q10*0.87</f>
        <v>17382.599999999999</v>
      </c>
      <c r="R10" s="316">
        <f>'РБ ВВ 10(2025) |FIT15'!R10*0.87</f>
        <v>19261.8</v>
      </c>
      <c r="S10" s="316">
        <f>'РБ ВВ 10(2025) |FIT15'!S10*0.87</f>
        <v>17930.7</v>
      </c>
      <c r="T10" s="316">
        <f>'РБ ВВ 10(2025) |FIT15'!T10*0.87</f>
        <v>17382.599999999999</v>
      </c>
      <c r="U10" s="316">
        <f>'РБ ВВ 10(2025) |FIT15'!U10*0.87</f>
        <v>15503.4</v>
      </c>
      <c r="V10" s="316">
        <f>'РБ ВВ 10(2025) |FIT15'!V10*0.87</f>
        <v>14563.8</v>
      </c>
      <c r="W10" s="316">
        <f>'РБ ВВ 10(2025) |FIT15'!W10*0.87</f>
        <v>15503.4</v>
      </c>
      <c r="X10" s="316">
        <f>'РБ ВВ 10(2025) |FIT15'!X10*0.87</f>
        <v>17382.599999999999</v>
      </c>
      <c r="Y10" s="316">
        <f>'РБ ВВ 10(2025) |FIT15'!Y10*0.87</f>
        <v>16443</v>
      </c>
      <c r="Z10" s="316">
        <f>'РБ ВВ 10(2025) |FIT15'!Z10*0.87</f>
        <v>16443</v>
      </c>
      <c r="AA10" s="316">
        <f>'РБ ВВ 10(2025) |FIT15'!AA10*0.87</f>
        <v>17382.599999999999</v>
      </c>
      <c r="AB10" s="316">
        <f>'РБ ВВ 10(2025) |FIT15'!AB10*0.87</f>
        <v>17382.599999999999</v>
      </c>
      <c r="AC10" s="316">
        <f>'РБ ВВ 10(2025) |FIT15'!AC10*0.87</f>
        <v>17382.599999999999</v>
      </c>
      <c r="AD10" s="316">
        <f>'РБ ВВ 10(2025) |FIT15'!AD10*0.87</f>
        <v>17382.599999999999</v>
      </c>
      <c r="AE10" s="316">
        <f>'РБ ВВ 10(2025) |FIT15'!AE10*0.87</f>
        <v>16443</v>
      </c>
      <c r="AF10" s="316">
        <f>'РБ ВВ 10(2025) |FIT15'!AF10*0.87</f>
        <v>16443</v>
      </c>
      <c r="AG10" s="316">
        <f>'РБ ВВ 10(2025) |FIT15'!AG10*0.87</f>
        <v>14563.8</v>
      </c>
      <c r="AH10" s="316">
        <f>'РБ ВВ 10(2025) |FIT15'!AH10*0.87</f>
        <v>13624.2</v>
      </c>
      <c r="AI10" s="316">
        <f>'РБ ВВ 10(2025) |FIT15'!AI10*0.87</f>
        <v>13624.2</v>
      </c>
      <c r="AJ10" s="316">
        <f>'РБ ВВ 10(2025) |FIT15'!AJ10*0.87</f>
        <v>14563.8</v>
      </c>
      <c r="AK10" s="316">
        <f>'РБ ВВ 10(2025) |FIT15'!AK10*0.87</f>
        <v>13624.2</v>
      </c>
      <c r="AL10" s="316">
        <f>'РБ ВВ 10(2025) |FIT15'!AL10*0.87</f>
        <v>15503.4</v>
      </c>
      <c r="AM10" s="316">
        <f>'РБ ВВ 10(2025) |FIT15'!AM10*0.87</f>
        <v>13624.2</v>
      </c>
      <c r="AN10" s="316">
        <f>'РБ ВВ 10(2025) |FIT15'!AN10*0.87</f>
        <v>12371.4</v>
      </c>
      <c r="AO10" s="316">
        <f>'РБ ВВ 10(2025) |FIT15'!AO10*0.87</f>
        <v>10883.7</v>
      </c>
      <c r="AP10" s="316">
        <f>'РБ ВВ 10(2025) |FIT15'!AP10*0.87</f>
        <v>11431.8</v>
      </c>
      <c r="AQ10" s="316">
        <f>'РБ ВВ 10(2025) |FIT15'!AQ10*0.87</f>
        <v>10883.7</v>
      </c>
      <c r="AR10" s="316">
        <f>'РБ ВВ 10(2025) |FIT15'!AR10*0.87</f>
        <v>11431.8</v>
      </c>
      <c r="AS10" s="316">
        <f>'РБ ВВ 10(2025) |FIT15'!AS10*0.87</f>
        <v>10883.7</v>
      </c>
      <c r="AT10" s="316">
        <f>'РБ ВВ 10(2025) |FIT15'!AT10*0.87</f>
        <v>11431.8</v>
      </c>
      <c r="AU10" s="316">
        <f>'РБ ВВ 10(2025) |FIT15'!AU10*0.87</f>
        <v>11431.8</v>
      </c>
      <c r="AV10" s="316">
        <f>'РБ ВВ 10(2025) |FIT15'!AV10*0.87</f>
        <v>10883.7</v>
      </c>
      <c r="AW10" s="316">
        <f>'РБ ВВ 10(2025) |FIT15'!AW10*0.87</f>
        <v>9787.5</v>
      </c>
      <c r="AX10" s="316">
        <f>'РБ ВВ 10(2025) |FIT15'!AX10*0.87</f>
        <v>10335.6</v>
      </c>
      <c r="AY10" s="316">
        <f>'РБ ВВ 10(2025) |FIT15'!AY10*0.87</f>
        <v>9787.5</v>
      </c>
      <c r="AZ10" s="316">
        <f>'РБ ВВ 10(2025) |FIT15'!AZ10*0.87</f>
        <v>10335.6</v>
      </c>
      <c r="BA10" s="316">
        <f>'РБ ВВ 10(2025) |FIT15'!BA10*0.87</f>
        <v>9787.5</v>
      </c>
      <c r="BB10" s="316">
        <f>'РБ ВВ 10(2025) |FIT15'!BB10*0.87</f>
        <v>10335.6</v>
      </c>
      <c r="BC10" s="316">
        <f>'РБ ВВ 10(2025) |FIT15'!BC10*0.87</f>
        <v>9787.5</v>
      </c>
      <c r="BD10" s="316">
        <f>'РБ ВВ 10(2025) |FIT15'!BD10*0.87</f>
        <v>10335.6</v>
      </c>
      <c r="BE10" s="316">
        <f>'РБ ВВ 10(2025) |FIT15'!BE10*0.87</f>
        <v>9787.5</v>
      </c>
      <c r="BF10" s="316">
        <f>'РБ ВВ 10(2025) |FIT15'!BF10*0.87</f>
        <v>10727.1</v>
      </c>
      <c r="BG10" s="316">
        <f>'РБ ВВ 10(2025) |FIT15'!BG10*0.87</f>
        <v>11431.8</v>
      </c>
      <c r="BH10" s="316">
        <f>'РБ ВВ 10(2025) |FIT15'!BH10*0.87</f>
        <v>10727.1</v>
      </c>
      <c r="BI10" s="316">
        <f>'РБ ВВ 10(2025) |FIT15'!BI10*0.87</f>
        <v>12136.5</v>
      </c>
      <c r="BJ10" s="316">
        <f>'РБ ВВ 10(2025) |FIT15'!BJ10*0.87</f>
        <v>12841.2</v>
      </c>
      <c r="BK10" s="316">
        <f>'РБ ВВ 10(2025) |FIT15'!BK10*0.87</f>
        <v>12841.2</v>
      </c>
      <c r="BL10" s="316">
        <f>'РБ ВВ 10(2025) |FIT15'!BL10*0.87</f>
        <v>12841.2</v>
      </c>
    </row>
    <row r="11" spans="1:64" x14ac:dyDescent="0.2">
      <c r="A11" s="97" t="s">
        <v>135</v>
      </c>
      <c r="B11" s="316"/>
      <c r="C11" s="316"/>
      <c r="D11" s="316"/>
      <c r="E11" s="316"/>
      <c r="F11" s="316"/>
      <c r="G11" s="316"/>
      <c r="H11" s="316"/>
      <c r="I11" s="316"/>
      <c r="J11" s="316"/>
      <c r="K11" s="316"/>
      <c r="L11" s="316"/>
      <c r="M11" s="316"/>
      <c r="N11" s="316"/>
      <c r="O11" s="316"/>
      <c r="P11" s="316"/>
      <c r="Q11" s="316"/>
      <c r="R11" s="316"/>
      <c r="S11" s="316"/>
      <c r="T11" s="316"/>
      <c r="U11" s="316"/>
      <c r="V11" s="316"/>
      <c r="W11" s="316"/>
      <c r="X11" s="316"/>
      <c r="Y11" s="316"/>
      <c r="Z11" s="316"/>
      <c r="AA11" s="316"/>
      <c r="AB11" s="316"/>
      <c r="AC11" s="316"/>
      <c r="AD11" s="316"/>
      <c r="AE11" s="316"/>
      <c r="AF11" s="316"/>
      <c r="AG11" s="316"/>
      <c r="AH11" s="316"/>
      <c r="AI11" s="316"/>
      <c r="AJ11" s="316"/>
      <c r="AK11" s="316"/>
      <c r="AL11" s="316"/>
      <c r="AM11" s="316"/>
      <c r="AN11" s="316"/>
      <c r="AO11" s="316"/>
      <c r="AP11" s="316"/>
      <c r="AQ11" s="316"/>
      <c r="AR11" s="316"/>
      <c r="AS11" s="316"/>
      <c r="AT11" s="316"/>
      <c r="AU11" s="316"/>
      <c r="AV11" s="316"/>
      <c r="AW11" s="316"/>
      <c r="AX11" s="316"/>
      <c r="AY11" s="316"/>
      <c r="AZ11" s="316"/>
      <c r="BA11" s="316"/>
      <c r="BB11" s="316"/>
      <c r="BC11" s="316"/>
      <c r="BD11" s="316"/>
      <c r="BE11" s="316"/>
      <c r="BF11" s="316"/>
      <c r="BG11" s="316"/>
      <c r="BH11" s="316"/>
      <c r="BI11" s="316"/>
      <c r="BJ11" s="316"/>
      <c r="BK11" s="316"/>
      <c r="BL11" s="316"/>
    </row>
    <row r="12" spans="1:64" x14ac:dyDescent="0.2">
      <c r="A12" s="300">
        <v>1</v>
      </c>
      <c r="B12" s="316">
        <f>'РБ ВВ 10(2025) |FIT15'!B12*0.87</f>
        <v>19340.099999999999</v>
      </c>
      <c r="C12" s="316">
        <f>'РБ ВВ 10(2025) |FIT15'!C12*0.87</f>
        <v>19340.099999999999</v>
      </c>
      <c r="D12" s="316">
        <f>'РБ ВВ 10(2025) |FIT15'!D12*0.87</f>
        <v>17852.400000000001</v>
      </c>
      <c r="E12" s="316">
        <f>'РБ ВВ 10(2025) |FIT15'!E12*0.87</f>
        <v>22707</v>
      </c>
      <c r="F12" s="316">
        <f>'РБ ВВ 10(2025) |FIT15'!F12*0.87</f>
        <v>24038.1</v>
      </c>
      <c r="G12" s="316">
        <f>'РБ ВВ 10(2025) |FIT15'!G12*0.87</f>
        <v>22707</v>
      </c>
      <c r="H12" s="316">
        <f>'РБ ВВ 10(2025) |FIT15'!H12*0.87</f>
        <v>17852.400000000001</v>
      </c>
      <c r="I12" s="316">
        <f>'РБ ВВ 10(2025) |FIT15'!I12*0.87</f>
        <v>22158.9</v>
      </c>
      <c r="J12" s="316">
        <f>'РБ ВВ 10(2025) |FIT15'!J12*0.87</f>
        <v>22707</v>
      </c>
      <c r="K12" s="316">
        <f>'РБ ВВ 10(2025) |FIT15'!K12*0.87</f>
        <v>22158.9</v>
      </c>
      <c r="L12" s="316">
        <f>'РБ ВВ 10(2025) |FIT15'!L12*0.87</f>
        <v>22158.9</v>
      </c>
      <c r="M12" s="316">
        <f>'РБ ВВ 10(2025) |FIT15'!M12*0.87</f>
        <v>21219.3</v>
      </c>
      <c r="N12" s="316">
        <f>'РБ ВВ 10(2025) |FIT15'!N12*0.87</f>
        <v>21219.3</v>
      </c>
      <c r="O12" s="316">
        <f>'РБ ВВ 10(2025) |FIT15'!O12*0.87</f>
        <v>21219.3</v>
      </c>
      <c r="P12" s="316">
        <f>'РБ ВВ 10(2025) |FIT15'!P12*0.87</f>
        <v>21219.3</v>
      </c>
      <c r="Q12" s="316">
        <f>'РБ ВВ 10(2025) |FIT15'!Q12*0.87</f>
        <v>22158.9</v>
      </c>
      <c r="R12" s="316">
        <f>'РБ ВВ 10(2025) |FIT15'!R12*0.87</f>
        <v>24038.1</v>
      </c>
      <c r="S12" s="316">
        <f>'РБ ВВ 10(2025) |FIT15'!S12*0.87</f>
        <v>22707</v>
      </c>
      <c r="T12" s="316">
        <f>'РБ ВВ 10(2025) |FIT15'!T12*0.87</f>
        <v>22158.9</v>
      </c>
      <c r="U12" s="316">
        <f>'РБ ВВ 10(2025) |FIT15'!U12*0.87</f>
        <v>20279.7</v>
      </c>
      <c r="V12" s="316">
        <f>'РБ ВВ 10(2025) |FIT15'!V12*0.87</f>
        <v>19340.099999999999</v>
      </c>
      <c r="W12" s="316">
        <f>'РБ ВВ 10(2025) |FIT15'!W12*0.87</f>
        <v>20279.7</v>
      </c>
      <c r="X12" s="316">
        <f>'РБ ВВ 10(2025) |FIT15'!X12*0.87</f>
        <v>22158.9</v>
      </c>
      <c r="Y12" s="316">
        <f>'РБ ВВ 10(2025) |FIT15'!Y12*0.87</f>
        <v>21219.3</v>
      </c>
      <c r="Z12" s="316">
        <f>'РБ ВВ 10(2025) |FIT15'!Z12*0.87</f>
        <v>21219.3</v>
      </c>
      <c r="AA12" s="316">
        <f>'РБ ВВ 10(2025) |FIT15'!AA12*0.87</f>
        <v>22158.9</v>
      </c>
      <c r="AB12" s="316">
        <f>'РБ ВВ 10(2025) |FIT15'!AB12*0.87</f>
        <v>22158.9</v>
      </c>
      <c r="AC12" s="316">
        <f>'РБ ВВ 10(2025) |FIT15'!AC12*0.87</f>
        <v>22158.9</v>
      </c>
      <c r="AD12" s="316">
        <f>'РБ ВВ 10(2025) |FIT15'!AD12*0.87</f>
        <v>22158.9</v>
      </c>
      <c r="AE12" s="316">
        <f>'РБ ВВ 10(2025) |FIT15'!AE12*0.87</f>
        <v>21219.3</v>
      </c>
      <c r="AF12" s="316">
        <f>'РБ ВВ 10(2025) |FIT15'!AF12*0.87</f>
        <v>21219.3</v>
      </c>
      <c r="AG12" s="316">
        <f>'РБ ВВ 10(2025) |FIT15'!AG12*0.87</f>
        <v>19340.099999999999</v>
      </c>
      <c r="AH12" s="316">
        <f>'РБ ВВ 10(2025) |FIT15'!AH12*0.87</f>
        <v>18400.5</v>
      </c>
      <c r="AI12" s="316">
        <f>'РБ ВВ 10(2025) |FIT15'!AI12*0.87</f>
        <v>18400.5</v>
      </c>
      <c r="AJ12" s="316">
        <f>'РБ ВВ 10(2025) |FIT15'!AJ12*0.87</f>
        <v>19340.099999999999</v>
      </c>
      <c r="AK12" s="316">
        <f>'РБ ВВ 10(2025) |FIT15'!AK12*0.87</f>
        <v>18400.5</v>
      </c>
      <c r="AL12" s="316">
        <f>'РБ ВВ 10(2025) |FIT15'!AL12*0.87</f>
        <v>20279.7</v>
      </c>
      <c r="AM12" s="316">
        <f>'РБ ВВ 10(2025) |FIT15'!AM12*0.87</f>
        <v>18400.5</v>
      </c>
      <c r="AN12" s="316">
        <f>'РБ ВВ 10(2025) |FIT15'!AN12*0.87</f>
        <v>16364.7</v>
      </c>
      <c r="AO12" s="316">
        <f>'РБ ВВ 10(2025) |FIT15'!AO12*0.87</f>
        <v>14877</v>
      </c>
      <c r="AP12" s="316">
        <f>'РБ ВВ 10(2025) |FIT15'!AP12*0.87</f>
        <v>15425.1</v>
      </c>
      <c r="AQ12" s="316">
        <f>'РБ ВВ 10(2025) |FIT15'!AQ12*0.87</f>
        <v>14877</v>
      </c>
      <c r="AR12" s="316">
        <f>'РБ ВВ 10(2025) |FIT15'!AR12*0.87</f>
        <v>15425.1</v>
      </c>
      <c r="AS12" s="316">
        <f>'РБ ВВ 10(2025) |FIT15'!AS12*0.87</f>
        <v>14877</v>
      </c>
      <c r="AT12" s="316">
        <f>'РБ ВВ 10(2025) |FIT15'!AT12*0.87</f>
        <v>15425.1</v>
      </c>
      <c r="AU12" s="316">
        <f>'РБ ВВ 10(2025) |FIT15'!AU12*0.87</f>
        <v>15425.1</v>
      </c>
      <c r="AV12" s="316">
        <f>'РБ ВВ 10(2025) |FIT15'!AV12*0.87</f>
        <v>14877</v>
      </c>
      <c r="AW12" s="316">
        <f>'РБ ВВ 10(2025) |FIT15'!AW12*0.87</f>
        <v>13780.8</v>
      </c>
      <c r="AX12" s="316">
        <f>'РБ ВВ 10(2025) |FIT15'!AX12*0.87</f>
        <v>14328.9</v>
      </c>
      <c r="AY12" s="316">
        <f>'РБ ВВ 10(2025) |FIT15'!AY12*0.87</f>
        <v>13780.8</v>
      </c>
      <c r="AZ12" s="316">
        <f>'РБ ВВ 10(2025) |FIT15'!AZ12*0.87</f>
        <v>14328.9</v>
      </c>
      <c r="BA12" s="316">
        <f>'РБ ВВ 10(2025) |FIT15'!BA12*0.87</f>
        <v>13780.8</v>
      </c>
      <c r="BB12" s="316">
        <f>'РБ ВВ 10(2025) |FIT15'!BB12*0.87</f>
        <v>14328.9</v>
      </c>
      <c r="BC12" s="316">
        <f>'РБ ВВ 10(2025) |FIT15'!BC12*0.87</f>
        <v>13780.8</v>
      </c>
      <c r="BD12" s="316">
        <f>'РБ ВВ 10(2025) |FIT15'!BD12*0.87</f>
        <v>14328.9</v>
      </c>
      <c r="BE12" s="316">
        <f>'РБ ВВ 10(2025) |FIT15'!BE12*0.87</f>
        <v>13780.8</v>
      </c>
      <c r="BF12" s="316">
        <f>'РБ ВВ 10(2025) |FIT15'!BF12*0.87</f>
        <v>13937.4</v>
      </c>
      <c r="BG12" s="316">
        <f>'РБ ВВ 10(2025) |FIT15'!BG12*0.87</f>
        <v>14642.1</v>
      </c>
      <c r="BH12" s="316">
        <f>'РБ ВВ 10(2025) |FIT15'!BH12*0.87</f>
        <v>13937.4</v>
      </c>
      <c r="BI12" s="316">
        <f>'РБ ВВ 10(2025) |FIT15'!BI12*0.87</f>
        <v>15346.8</v>
      </c>
      <c r="BJ12" s="316">
        <f>'РБ ВВ 10(2025) |FIT15'!BJ12*0.87</f>
        <v>16051.5</v>
      </c>
      <c r="BK12" s="316">
        <f>'РБ ВВ 10(2025) |FIT15'!BK12*0.87</f>
        <v>16051.5</v>
      </c>
      <c r="BL12" s="316">
        <f>'РБ ВВ 10(2025) |FIT15'!BL12*0.87</f>
        <v>16051.5</v>
      </c>
    </row>
    <row r="13" spans="1:64" x14ac:dyDescent="0.2">
      <c r="A13" s="300">
        <v>2</v>
      </c>
      <c r="B13" s="316">
        <f>'РБ ВВ 10(2025) |FIT15'!B13*0.87</f>
        <v>20827.8</v>
      </c>
      <c r="C13" s="316">
        <f>'РБ ВВ 10(2025) |FIT15'!C13*0.87</f>
        <v>20827.8</v>
      </c>
      <c r="D13" s="316">
        <f>'РБ ВВ 10(2025) |FIT15'!D13*0.87</f>
        <v>19340.099999999999</v>
      </c>
      <c r="E13" s="316">
        <f>'РБ ВВ 10(2025) |FIT15'!E13*0.87</f>
        <v>24194.7</v>
      </c>
      <c r="F13" s="316">
        <f>'РБ ВВ 10(2025) |FIT15'!F13*0.87</f>
        <v>25525.8</v>
      </c>
      <c r="G13" s="316">
        <f>'РБ ВВ 10(2025) |FIT15'!G13*0.87</f>
        <v>24194.7</v>
      </c>
      <c r="H13" s="316">
        <f>'РБ ВВ 10(2025) |FIT15'!H13*0.87</f>
        <v>19340.099999999999</v>
      </c>
      <c r="I13" s="316">
        <f>'РБ ВВ 10(2025) |FIT15'!I13*0.87</f>
        <v>23646.6</v>
      </c>
      <c r="J13" s="316">
        <f>'РБ ВВ 10(2025) |FIT15'!J13*0.87</f>
        <v>24194.7</v>
      </c>
      <c r="K13" s="316">
        <f>'РБ ВВ 10(2025) |FIT15'!K13*0.87</f>
        <v>23646.6</v>
      </c>
      <c r="L13" s="316">
        <f>'РБ ВВ 10(2025) |FIT15'!L13*0.87</f>
        <v>23646.6</v>
      </c>
      <c r="M13" s="316">
        <f>'РБ ВВ 10(2025) |FIT15'!M13*0.87</f>
        <v>22707</v>
      </c>
      <c r="N13" s="316">
        <f>'РБ ВВ 10(2025) |FIT15'!N13*0.87</f>
        <v>22707</v>
      </c>
      <c r="O13" s="316">
        <f>'РБ ВВ 10(2025) |FIT15'!O13*0.87</f>
        <v>22707</v>
      </c>
      <c r="P13" s="316">
        <f>'РБ ВВ 10(2025) |FIT15'!P13*0.87</f>
        <v>22707</v>
      </c>
      <c r="Q13" s="316">
        <f>'РБ ВВ 10(2025) |FIT15'!Q13*0.87</f>
        <v>23646.6</v>
      </c>
      <c r="R13" s="316">
        <f>'РБ ВВ 10(2025) |FIT15'!R13*0.87</f>
        <v>25525.8</v>
      </c>
      <c r="S13" s="316">
        <f>'РБ ВВ 10(2025) |FIT15'!S13*0.87</f>
        <v>24194.7</v>
      </c>
      <c r="T13" s="316">
        <f>'РБ ВВ 10(2025) |FIT15'!T13*0.87</f>
        <v>23646.6</v>
      </c>
      <c r="U13" s="316">
        <f>'РБ ВВ 10(2025) |FIT15'!U13*0.87</f>
        <v>21767.4</v>
      </c>
      <c r="V13" s="316">
        <f>'РБ ВВ 10(2025) |FIT15'!V13*0.87</f>
        <v>20827.8</v>
      </c>
      <c r="W13" s="316">
        <f>'РБ ВВ 10(2025) |FIT15'!W13*0.87</f>
        <v>21767.4</v>
      </c>
      <c r="X13" s="316">
        <f>'РБ ВВ 10(2025) |FIT15'!X13*0.87</f>
        <v>23646.6</v>
      </c>
      <c r="Y13" s="316">
        <f>'РБ ВВ 10(2025) |FIT15'!Y13*0.87</f>
        <v>22707</v>
      </c>
      <c r="Z13" s="316">
        <f>'РБ ВВ 10(2025) |FIT15'!Z13*0.87</f>
        <v>22707</v>
      </c>
      <c r="AA13" s="316">
        <f>'РБ ВВ 10(2025) |FIT15'!AA13*0.87</f>
        <v>23646.6</v>
      </c>
      <c r="AB13" s="316">
        <f>'РБ ВВ 10(2025) |FIT15'!AB13*0.87</f>
        <v>23646.6</v>
      </c>
      <c r="AC13" s="316">
        <f>'РБ ВВ 10(2025) |FIT15'!AC13*0.87</f>
        <v>23646.6</v>
      </c>
      <c r="AD13" s="316">
        <f>'РБ ВВ 10(2025) |FIT15'!AD13*0.87</f>
        <v>23646.6</v>
      </c>
      <c r="AE13" s="316">
        <f>'РБ ВВ 10(2025) |FIT15'!AE13*0.87</f>
        <v>22707</v>
      </c>
      <c r="AF13" s="316">
        <f>'РБ ВВ 10(2025) |FIT15'!AF13*0.87</f>
        <v>22707</v>
      </c>
      <c r="AG13" s="316">
        <f>'РБ ВВ 10(2025) |FIT15'!AG13*0.87</f>
        <v>20827.8</v>
      </c>
      <c r="AH13" s="316">
        <f>'РБ ВВ 10(2025) |FIT15'!AH13*0.87</f>
        <v>19888.2</v>
      </c>
      <c r="AI13" s="316">
        <f>'РБ ВВ 10(2025) |FIT15'!AI13*0.87</f>
        <v>19888.2</v>
      </c>
      <c r="AJ13" s="316">
        <f>'РБ ВВ 10(2025) |FIT15'!AJ13*0.87</f>
        <v>20827.8</v>
      </c>
      <c r="AK13" s="316">
        <f>'РБ ВВ 10(2025) |FIT15'!AK13*0.87</f>
        <v>19888.2</v>
      </c>
      <c r="AL13" s="316">
        <f>'РБ ВВ 10(2025) |FIT15'!AL13*0.87</f>
        <v>21767.4</v>
      </c>
      <c r="AM13" s="316">
        <f>'РБ ВВ 10(2025) |FIT15'!AM13*0.87</f>
        <v>19888.2</v>
      </c>
      <c r="AN13" s="316">
        <f>'РБ ВВ 10(2025) |FIT15'!AN13*0.87</f>
        <v>17852.400000000001</v>
      </c>
      <c r="AO13" s="316">
        <f>'РБ ВВ 10(2025) |FIT15'!AO13*0.87</f>
        <v>16364.7</v>
      </c>
      <c r="AP13" s="316">
        <f>'РБ ВВ 10(2025) |FIT15'!AP13*0.87</f>
        <v>16912.8</v>
      </c>
      <c r="AQ13" s="316">
        <f>'РБ ВВ 10(2025) |FIT15'!AQ13*0.87</f>
        <v>16364.7</v>
      </c>
      <c r="AR13" s="316">
        <f>'РБ ВВ 10(2025) |FIT15'!AR13*0.87</f>
        <v>16912.8</v>
      </c>
      <c r="AS13" s="316">
        <f>'РБ ВВ 10(2025) |FIT15'!AS13*0.87</f>
        <v>16364.7</v>
      </c>
      <c r="AT13" s="316">
        <f>'РБ ВВ 10(2025) |FIT15'!AT13*0.87</f>
        <v>16912.8</v>
      </c>
      <c r="AU13" s="316">
        <f>'РБ ВВ 10(2025) |FIT15'!AU13*0.87</f>
        <v>16912.8</v>
      </c>
      <c r="AV13" s="316">
        <f>'РБ ВВ 10(2025) |FIT15'!AV13*0.87</f>
        <v>16364.7</v>
      </c>
      <c r="AW13" s="316">
        <f>'РБ ВВ 10(2025) |FIT15'!AW13*0.87</f>
        <v>15268.5</v>
      </c>
      <c r="AX13" s="316">
        <f>'РБ ВВ 10(2025) |FIT15'!AX13*0.87</f>
        <v>15816.6</v>
      </c>
      <c r="AY13" s="316">
        <f>'РБ ВВ 10(2025) |FIT15'!AY13*0.87</f>
        <v>15268.5</v>
      </c>
      <c r="AZ13" s="316">
        <f>'РБ ВВ 10(2025) |FIT15'!AZ13*0.87</f>
        <v>15816.6</v>
      </c>
      <c r="BA13" s="316">
        <f>'РБ ВВ 10(2025) |FIT15'!BA13*0.87</f>
        <v>15268.5</v>
      </c>
      <c r="BB13" s="316">
        <f>'РБ ВВ 10(2025) |FIT15'!BB13*0.87</f>
        <v>15816.6</v>
      </c>
      <c r="BC13" s="316">
        <f>'РБ ВВ 10(2025) |FIT15'!BC13*0.87</f>
        <v>15268.5</v>
      </c>
      <c r="BD13" s="316">
        <f>'РБ ВВ 10(2025) |FIT15'!BD13*0.87</f>
        <v>15816.6</v>
      </c>
      <c r="BE13" s="316">
        <f>'РБ ВВ 10(2025) |FIT15'!BE13*0.87</f>
        <v>15268.5</v>
      </c>
      <c r="BF13" s="316">
        <f>'РБ ВВ 10(2025) |FIT15'!BF13*0.87</f>
        <v>15425.1</v>
      </c>
      <c r="BG13" s="316">
        <f>'РБ ВВ 10(2025) |FIT15'!BG13*0.87</f>
        <v>16129.8</v>
      </c>
      <c r="BH13" s="316">
        <f>'РБ ВВ 10(2025) |FIT15'!BH13*0.87</f>
        <v>15425.1</v>
      </c>
      <c r="BI13" s="316">
        <f>'РБ ВВ 10(2025) |FIT15'!BI13*0.87</f>
        <v>16834.5</v>
      </c>
      <c r="BJ13" s="316">
        <f>'РБ ВВ 10(2025) |FIT15'!BJ13*0.87</f>
        <v>17539.2</v>
      </c>
      <c r="BK13" s="316">
        <f>'РБ ВВ 10(2025) |FIT15'!BK13*0.87</f>
        <v>17539.2</v>
      </c>
      <c r="BL13" s="316">
        <f>'РБ ВВ 10(2025) |FIT15'!BL13*0.87</f>
        <v>17539.2</v>
      </c>
    </row>
    <row r="14" spans="1:64" x14ac:dyDescent="0.2">
      <c r="A14" s="97" t="s">
        <v>137</v>
      </c>
      <c r="B14" s="316"/>
      <c r="C14" s="316"/>
      <c r="D14" s="316"/>
      <c r="E14" s="316"/>
      <c r="F14" s="316"/>
      <c r="G14" s="316"/>
      <c r="H14" s="316"/>
      <c r="I14" s="316"/>
      <c r="J14" s="316"/>
      <c r="K14" s="316"/>
      <c r="L14" s="316"/>
      <c r="M14" s="316"/>
      <c r="N14" s="316"/>
      <c r="O14" s="316"/>
      <c r="P14" s="316"/>
      <c r="Q14" s="316"/>
      <c r="R14" s="316"/>
      <c r="S14" s="316"/>
      <c r="T14" s="316"/>
      <c r="U14" s="316"/>
      <c r="V14" s="316"/>
      <c r="W14" s="316"/>
      <c r="X14" s="316"/>
      <c r="Y14" s="316"/>
      <c r="Z14" s="316"/>
      <c r="AA14" s="316"/>
      <c r="AB14" s="316"/>
      <c r="AC14" s="316"/>
      <c r="AD14" s="316"/>
      <c r="AE14" s="316"/>
      <c r="AF14" s="316"/>
      <c r="AG14" s="316"/>
      <c r="AH14" s="316"/>
      <c r="AI14" s="316"/>
      <c r="AJ14" s="316"/>
      <c r="AK14" s="316"/>
      <c r="AL14" s="316"/>
      <c r="AM14" s="316"/>
      <c r="AN14" s="316"/>
      <c r="AO14" s="316"/>
      <c r="AP14" s="316"/>
      <c r="AQ14" s="316"/>
      <c r="AR14" s="316"/>
      <c r="AS14" s="316"/>
      <c r="AT14" s="316"/>
      <c r="AU14" s="316"/>
      <c r="AV14" s="316"/>
      <c r="AW14" s="316"/>
      <c r="AX14" s="316"/>
      <c r="AY14" s="316"/>
      <c r="AZ14" s="316"/>
      <c r="BA14" s="316"/>
      <c r="BB14" s="316"/>
      <c r="BC14" s="316"/>
      <c r="BD14" s="316"/>
      <c r="BE14" s="316"/>
      <c r="BF14" s="316"/>
      <c r="BG14" s="316"/>
      <c r="BH14" s="316"/>
      <c r="BI14" s="316"/>
      <c r="BJ14" s="316"/>
      <c r="BK14" s="316"/>
      <c r="BL14" s="316"/>
    </row>
    <row r="15" spans="1:64" x14ac:dyDescent="0.2">
      <c r="A15" s="300">
        <v>1</v>
      </c>
      <c r="B15" s="316">
        <f>'РБ ВВ 10(2025) |FIT15'!B15*0.87</f>
        <v>23255.1</v>
      </c>
      <c r="C15" s="316">
        <f>'РБ ВВ 10(2025) |FIT15'!C15*0.87</f>
        <v>23255.1</v>
      </c>
      <c r="D15" s="316">
        <f>'РБ ВВ 10(2025) |FIT15'!D15*0.87</f>
        <v>21767.4</v>
      </c>
      <c r="E15" s="316">
        <f>'РБ ВВ 10(2025) |FIT15'!E15*0.87</f>
        <v>26622</v>
      </c>
      <c r="F15" s="316">
        <f>'РБ ВВ 10(2025) |FIT15'!F15*0.87</f>
        <v>27953.1</v>
      </c>
      <c r="G15" s="316">
        <f>'РБ ВВ 10(2025) |FIT15'!G15*0.87</f>
        <v>26622</v>
      </c>
      <c r="H15" s="316">
        <f>'РБ ВВ 10(2025) |FIT15'!H15*0.87</f>
        <v>21767.4</v>
      </c>
      <c r="I15" s="316">
        <f>'РБ ВВ 10(2025) |FIT15'!I15*0.87</f>
        <v>26073.9</v>
      </c>
      <c r="J15" s="316">
        <f>'РБ ВВ 10(2025) |FIT15'!J15*0.87</f>
        <v>26622</v>
      </c>
      <c r="K15" s="316">
        <f>'РБ ВВ 10(2025) |FIT15'!K15*0.87</f>
        <v>26073.9</v>
      </c>
      <c r="L15" s="316">
        <f>'РБ ВВ 10(2025) |FIT15'!L15*0.87</f>
        <v>26073.9</v>
      </c>
      <c r="M15" s="316">
        <f>'РБ ВВ 10(2025) |FIT15'!M15*0.87</f>
        <v>25134.3</v>
      </c>
      <c r="N15" s="316">
        <f>'РБ ВВ 10(2025) |FIT15'!N15*0.87</f>
        <v>25134.3</v>
      </c>
      <c r="O15" s="316">
        <f>'РБ ВВ 10(2025) |FIT15'!O15*0.87</f>
        <v>25134.3</v>
      </c>
      <c r="P15" s="316">
        <f>'РБ ВВ 10(2025) |FIT15'!P15*0.87</f>
        <v>25134.3</v>
      </c>
      <c r="Q15" s="316">
        <f>'РБ ВВ 10(2025) |FIT15'!Q15*0.87</f>
        <v>26073.9</v>
      </c>
      <c r="R15" s="316">
        <f>'РБ ВВ 10(2025) |FIT15'!R15*0.87</f>
        <v>27953.1</v>
      </c>
      <c r="S15" s="316">
        <f>'РБ ВВ 10(2025) |FIT15'!S15*0.87</f>
        <v>26622</v>
      </c>
      <c r="T15" s="316">
        <f>'РБ ВВ 10(2025) |FIT15'!T15*0.87</f>
        <v>26073.9</v>
      </c>
      <c r="U15" s="316">
        <f>'РБ ВВ 10(2025) |FIT15'!U15*0.87</f>
        <v>24194.7</v>
      </c>
      <c r="V15" s="316">
        <f>'РБ ВВ 10(2025) |FIT15'!V15*0.87</f>
        <v>23255.1</v>
      </c>
      <c r="W15" s="316">
        <f>'РБ ВВ 10(2025) |FIT15'!W15*0.87</f>
        <v>24194.7</v>
      </c>
      <c r="X15" s="316">
        <f>'РБ ВВ 10(2025) |FIT15'!X15*0.87</f>
        <v>26073.9</v>
      </c>
      <c r="Y15" s="316">
        <f>'РБ ВВ 10(2025) |FIT15'!Y15*0.87</f>
        <v>25134.3</v>
      </c>
      <c r="Z15" s="316">
        <f>'РБ ВВ 10(2025) |FIT15'!Z15*0.87</f>
        <v>25134.3</v>
      </c>
      <c r="AA15" s="316">
        <f>'РБ ВВ 10(2025) |FIT15'!AA15*0.87</f>
        <v>26073.9</v>
      </c>
      <c r="AB15" s="316">
        <f>'РБ ВВ 10(2025) |FIT15'!AB15*0.87</f>
        <v>26073.9</v>
      </c>
      <c r="AC15" s="316">
        <f>'РБ ВВ 10(2025) |FIT15'!AC15*0.87</f>
        <v>26073.9</v>
      </c>
      <c r="AD15" s="316">
        <f>'РБ ВВ 10(2025) |FIT15'!AD15*0.87</f>
        <v>26073.9</v>
      </c>
      <c r="AE15" s="316">
        <f>'РБ ВВ 10(2025) |FIT15'!AE15*0.87</f>
        <v>25134.3</v>
      </c>
      <c r="AF15" s="316">
        <f>'РБ ВВ 10(2025) |FIT15'!AF15*0.87</f>
        <v>25134.3</v>
      </c>
      <c r="AG15" s="316">
        <f>'РБ ВВ 10(2025) |FIT15'!AG15*0.87</f>
        <v>23255.1</v>
      </c>
      <c r="AH15" s="316">
        <f>'РБ ВВ 10(2025) |FIT15'!AH15*0.87</f>
        <v>22315.5</v>
      </c>
      <c r="AI15" s="316">
        <f>'РБ ВВ 10(2025) |FIT15'!AI15*0.87</f>
        <v>22315.5</v>
      </c>
      <c r="AJ15" s="316">
        <f>'РБ ВВ 10(2025) |FIT15'!AJ15*0.87</f>
        <v>23255.1</v>
      </c>
      <c r="AK15" s="316">
        <f>'РБ ВВ 10(2025) |FIT15'!AK15*0.87</f>
        <v>22315.5</v>
      </c>
      <c r="AL15" s="316">
        <f>'РБ ВВ 10(2025) |FIT15'!AL15*0.87</f>
        <v>24194.7</v>
      </c>
      <c r="AM15" s="316">
        <f>'РБ ВВ 10(2025) |FIT15'!AM15*0.87</f>
        <v>22315.5</v>
      </c>
      <c r="AN15" s="316">
        <f>'РБ ВВ 10(2025) |FIT15'!AN15*0.87</f>
        <v>20279.7</v>
      </c>
      <c r="AO15" s="316">
        <f>'РБ ВВ 10(2025) |FIT15'!AO15*0.87</f>
        <v>18792</v>
      </c>
      <c r="AP15" s="316">
        <f>'РБ ВВ 10(2025) |FIT15'!AP15*0.87</f>
        <v>19340.099999999999</v>
      </c>
      <c r="AQ15" s="316">
        <f>'РБ ВВ 10(2025) |FIT15'!AQ15*0.87</f>
        <v>18792</v>
      </c>
      <c r="AR15" s="316">
        <f>'РБ ВВ 10(2025) |FIT15'!AR15*0.87</f>
        <v>19340.099999999999</v>
      </c>
      <c r="AS15" s="316">
        <f>'РБ ВВ 10(2025) |FIT15'!AS15*0.87</f>
        <v>18792</v>
      </c>
      <c r="AT15" s="316">
        <f>'РБ ВВ 10(2025) |FIT15'!AT15*0.87</f>
        <v>19340.099999999999</v>
      </c>
      <c r="AU15" s="316">
        <f>'РБ ВВ 10(2025) |FIT15'!AU15*0.87</f>
        <v>19340.099999999999</v>
      </c>
      <c r="AV15" s="316">
        <f>'РБ ВВ 10(2025) |FIT15'!AV15*0.87</f>
        <v>18792</v>
      </c>
      <c r="AW15" s="316">
        <f>'РБ ВВ 10(2025) |FIT15'!AW15*0.87</f>
        <v>17695.8</v>
      </c>
      <c r="AX15" s="316">
        <f>'РБ ВВ 10(2025) |FIT15'!AX15*0.87</f>
        <v>18243.900000000001</v>
      </c>
      <c r="AY15" s="316">
        <f>'РБ ВВ 10(2025) |FIT15'!AY15*0.87</f>
        <v>17695.8</v>
      </c>
      <c r="AZ15" s="316">
        <f>'РБ ВВ 10(2025) |FIT15'!AZ15*0.87</f>
        <v>18243.900000000001</v>
      </c>
      <c r="BA15" s="316">
        <f>'РБ ВВ 10(2025) |FIT15'!BA15*0.87</f>
        <v>17695.8</v>
      </c>
      <c r="BB15" s="316">
        <f>'РБ ВВ 10(2025) |FIT15'!BB15*0.87</f>
        <v>18243.900000000001</v>
      </c>
      <c r="BC15" s="316">
        <f>'РБ ВВ 10(2025) |FIT15'!BC15*0.87</f>
        <v>17695.8</v>
      </c>
      <c r="BD15" s="316">
        <f>'РБ ВВ 10(2025) |FIT15'!BD15*0.87</f>
        <v>18243.900000000001</v>
      </c>
      <c r="BE15" s="316">
        <f>'РБ ВВ 10(2025) |FIT15'!BE15*0.87</f>
        <v>17695.8</v>
      </c>
      <c r="BF15" s="316">
        <f>'РБ ВВ 10(2025) |FIT15'!BF15*0.87</f>
        <v>17852.400000000001</v>
      </c>
      <c r="BG15" s="316">
        <f>'РБ ВВ 10(2025) |FIT15'!BG15*0.87</f>
        <v>18557.099999999999</v>
      </c>
      <c r="BH15" s="316">
        <f>'РБ ВВ 10(2025) |FIT15'!BH15*0.87</f>
        <v>17852.400000000001</v>
      </c>
      <c r="BI15" s="316">
        <f>'РБ ВВ 10(2025) |FIT15'!BI15*0.87</f>
        <v>19261.8</v>
      </c>
      <c r="BJ15" s="316">
        <f>'РБ ВВ 10(2025) |FIT15'!BJ15*0.87</f>
        <v>19966.5</v>
      </c>
      <c r="BK15" s="316">
        <f>'РБ ВВ 10(2025) |FIT15'!BK15*0.87</f>
        <v>19966.5</v>
      </c>
      <c r="BL15" s="316">
        <f>'РБ ВВ 10(2025) |FIT15'!BL15*0.87</f>
        <v>19966.5</v>
      </c>
    </row>
    <row r="16" spans="1:64" x14ac:dyDescent="0.2">
      <c r="A16" s="300">
        <v>2</v>
      </c>
      <c r="B16" s="316">
        <f>'РБ ВВ 10(2025) |FIT15'!B16*0.87</f>
        <v>24742.799999999999</v>
      </c>
      <c r="C16" s="316">
        <f>'РБ ВВ 10(2025) |FIT15'!C16*0.87</f>
        <v>24742.799999999999</v>
      </c>
      <c r="D16" s="316">
        <f>'РБ ВВ 10(2025) |FIT15'!D16*0.87</f>
        <v>23255.1</v>
      </c>
      <c r="E16" s="316">
        <f>'РБ ВВ 10(2025) |FIT15'!E16*0.87</f>
        <v>28109.7</v>
      </c>
      <c r="F16" s="316">
        <f>'РБ ВВ 10(2025) |FIT15'!F16*0.87</f>
        <v>29440.799999999999</v>
      </c>
      <c r="G16" s="316">
        <f>'РБ ВВ 10(2025) |FIT15'!G16*0.87</f>
        <v>28109.7</v>
      </c>
      <c r="H16" s="316">
        <f>'РБ ВВ 10(2025) |FIT15'!H16*0.87</f>
        <v>23255.1</v>
      </c>
      <c r="I16" s="316">
        <f>'РБ ВВ 10(2025) |FIT15'!I16*0.87</f>
        <v>27561.599999999999</v>
      </c>
      <c r="J16" s="316">
        <f>'РБ ВВ 10(2025) |FIT15'!J16*0.87</f>
        <v>28109.7</v>
      </c>
      <c r="K16" s="316">
        <f>'РБ ВВ 10(2025) |FIT15'!K16*0.87</f>
        <v>27561.599999999999</v>
      </c>
      <c r="L16" s="316">
        <f>'РБ ВВ 10(2025) |FIT15'!L16*0.87</f>
        <v>27561.599999999999</v>
      </c>
      <c r="M16" s="316">
        <f>'РБ ВВ 10(2025) |FIT15'!M16*0.87</f>
        <v>26622</v>
      </c>
      <c r="N16" s="316">
        <f>'РБ ВВ 10(2025) |FIT15'!N16*0.87</f>
        <v>26622</v>
      </c>
      <c r="O16" s="316">
        <f>'РБ ВВ 10(2025) |FIT15'!O16*0.87</f>
        <v>26622</v>
      </c>
      <c r="P16" s="316">
        <f>'РБ ВВ 10(2025) |FIT15'!P16*0.87</f>
        <v>26622</v>
      </c>
      <c r="Q16" s="316">
        <f>'РБ ВВ 10(2025) |FIT15'!Q16*0.87</f>
        <v>27561.599999999999</v>
      </c>
      <c r="R16" s="316">
        <f>'РБ ВВ 10(2025) |FIT15'!R16*0.87</f>
        <v>29440.799999999999</v>
      </c>
      <c r="S16" s="316">
        <f>'РБ ВВ 10(2025) |FIT15'!S16*0.87</f>
        <v>28109.7</v>
      </c>
      <c r="T16" s="316">
        <f>'РБ ВВ 10(2025) |FIT15'!T16*0.87</f>
        <v>27561.599999999999</v>
      </c>
      <c r="U16" s="316">
        <f>'РБ ВВ 10(2025) |FIT15'!U16*0.87</f>
        <v>25682.400000000001</v>
      </c>
      <c r="V16" s="316">
        <f>'РБ ВВ 10(2025) |FIT15'!V16*0.87</f>
        <v>24742.799999999999</v>
      </c>
      <c r="W16" s="316">
        <f>'РБ ВВ 10(2025) |FIT15'!W16*0.87</f>
        <v>25682.400000000001</v>
      </c>
      <c r="X16" s="316">
        <f>'РБ ВВ 10(2025) |FIT15'!X16*0.87</f>
        <v>27561.599999999999</v>
      </c>
      <c r="Y16" s="316">
        <f>'РБ ВВ 10(2025) |FIT15'!Y16*0.87</f>
        <v>26622</v>
      </c>
      <c r="Z16" s="316">
        <f>'РБ ВВ 10(2025) |FIT15'!Z16*0.87</f>
        <v>26622</v>
      </c>
      <c r="AA16" s="316">
        <f>'РБ ВВ 10(2025) |FIT15'!AA16*0.87</f>
        <v>27561.599999999999</v>
      </c>
      <c r="AB16" s="316">
        <f>'РБ ВВ 10(2025) |FIT15'!AB16*0.87</f>
        <v>27561.599999999999</v>
      </c>
      <c r="AC16" s="316">
        <f>'РБ ВВ 10(2025) |FIT15'!AC16*0.87</f>
        <v>27561.599999999999</v>
      </c>
      <c r="AD16" s="316">
        <f>'РБ ВВ 10(2025) |FIT15'!AD16*0.87</f>
        <v>27561.599999999999</v>
      </c>
      <c r="AE16" s="316">
        <f>'РБ ВВ 10(2025) |FIT15'!AE16*0.87</f>
        <v>26622</v>
      </c>
      <c r="AF16" s="316">
        <f>'РБ ВВ 10(2025) |FIT15'!AF16*0.87</f>
        <v>26622</v>
      </c>
      <c r="AG16" s="316">
        <f>'РБ ВВ 10(2025) |FIT15'!AG16*0.87</f>
        <v>24742.799999999999</v>
      </c>
      <c r="AH16" s="316">
        <f>'РБ ВВ 10(2025) |FIT15'!AH16*0.87</f>
        <v>23803.200000000001</v>
      </c>
      <c r="AI16" s="316">
        <f>'РБ ВВ 10(2025) |FIT15'!AI16*0.87</f>
        <v>23803.200000000001</v>
      </c>
      <c r="AJ16" s="316">
        <f>'РБ ВВ 10(2025) |FIT15'!AJ16*0.87</f>
        <v>24742.799999999999</v>
      </c>
      <c r="AK16" s="316">
        <f>'РБ ВВ 10(2025) |FIT15'!AK16*0.87</f>
        <v>23803.200000000001</v>
      </c>
      <c r="AL16" s="316">
        <f>'РБ ВВ 10(2025) |FIT15'!AL16*0.87</f>
        <v>25682.400000000001</v>
      </c>
      <c r="AM16" s="316">
        <f>'РБ ВВ 10(2025) |FIT15'!AM16*0.87</f>
        <v>23803.200000000001</v>
      </c>
      <c r="AN16" s="316">
        <f>'РБ ВВ 10(2025) |FIT15'!AN16*0.87</f>
        <v>21767.4</v>
      </c>
      <c r="AO16" s="316">
        <f>'РБ ВВ 10(2025) |FIT15'!AO16*0.87</f>
        <v>20279.7</v>
      </c>
      <c r="AP16" s="316">
        <f>'РБ ВВ 10(2025) |FIT15'!AP16*0.87</f>
        <v>20827.8</v>
      </c>
      <c r="AQ16" s="316">
        <f>'РБ ВВ 10(2025) |FIT15'!AQ16*0.87</f>
        <v>20279.7</v>
      </c>
      <c r="AR16" s="316">
        <f>'РБ ВВ 10(2025) |FIT15'!AR16*0.87</f>
        <v>20827.8</v>
      </c>
      <c r="AS16" s="316">
        <f>'РБ ВВ 10(2025) |FIT15'!AS16*0.87</f>
        <v>20279.7</v>
      </c>
      <c r="AT16" s="316">
        <f>'РБ ВВ 10(2025) |FIT15'!AT16*0.87</f>
        <v>20827.8</v>
      </c>
      <c r="AU16" s="316">
        <f>'РБ ВВ 10(2025) |FIT15'!AU16*0.87</f>
        <v>20827.8</v>
      </c>
      <c r="AV16" s="316">
        <f>'РБ ВВ 10(2025) |FIT15'!AV16*0.87</f>
        <v>20279.7</v>
      </c>
      <c r="AW16" s="316">
        <f>'РБ ВВ 10(2025) |FIT15'!AW16*0.87</f>
        <v>19183.5</v>
      </c>
      <c r="AX16" s="316">
        <f>'РБ ВВ 10(2025) |FIT15'!AX16*0.87</f>
        <v>19731.599999999999</v>
      </c>
      <c r="AY16" s="316">
        <f>'РБ ВВ 10(2025) |FIT15'!AY16*0.87</f>
        <v>19183.5</v>
      </c>
      <c r="AZ16" s="316">
        <f>'РБ ВВ 10(2025) |FIT15'!AZ16*0.87</f>
        <v>19731.599999999999</v>
      </c>
      <c r="BA16" s="316">
        <f>'РБ ВВ 10(2025) |FIT15'!BA16*0.87</f>
        <v>19183.5</v>
      </c>
      <c r="BB16" s="316">
        <f>'РБ ВВ 10(2025) |FIT15'!BB16*0.87</f>
        <v>19731.599999999999</v>
      </c>
      <c r="BC16" s="316">
        <f>'РБ ВВ 10(2025) |FIT15'!BC16*0.87</f>
        <v>19183.5</v>
      </c>
      <c r="BD16" s="316">
        <f>'РБ ВВ 10(2025) |FIT15'!BD16*0.87</f>
        <v>19731.599999999999</v>
      </c>
      <c r="BE16" s="316">
        <f>'РБ ВВ 10(2025) |FIT15'!BE16*0.87</f>
        <v>19183.5</v>
      </c>
      <c r="BF16" s="316">
        <f>'РБ ВВ 10(2025) |FIT15'!BF16*0.87</f>
        <v>19340.099999999999</v>
      </c>
      <c r="BG16" s="316">
        <f>'РБ ВВ 10(2025) |FIT15'!BG16*0.87</f>
        <v>20044.8</v>
      </c>
      <c r="BH16" s="316">
        <f>'РБ ВВ 10(2025) |FIT15'!BH16*0.87</f>
        <v>19340.099999999999</v>
      </c>
      <c r="BI16" s="316">
        <f>'РБ ВВ 10(2025) |FIT15'!BI16*0.87</f>
        <v>20749.5</v>
      </c>
      <c r="BJ16" s="316">
        <f>'РБ ВВ 10(2025) |FIT15'!BJ16*0.87</f>
        <v>21454.2</v>
      </c>
      <c r="BK16" s="316">
        <f>'РБ ВВ 10(2025) |FIT15'!BK16*0.87</f>
        <v>21454.2</v>
      </c>
      <c r="BL16" s="316">
        <f>'РБ ВВ 10(2025) |FIT15'!BL16*0.87</f>
        <v>21454.2</v>
      </c>
    </row>
    <row r="17" spans="1:64" x14ac:dyDescent="0.2">
      <c r="A17" s="97" t="s">
        <v>139</v>
      </c>
      <c r="B17" s="316"/>
      <c r="C17" s="316"/>
      <c r="D17" s="316"/>
      <c r="E17" s="316"/>
      <c r="F17" s="316"/>
      <c r="G17" s="316"/>
      <c r="H17" s="316"/>
      <c r="I17" s="316"/>
      <c r="J17" s="316"/>
      <c r="K17" s="316"/>
      <c r="L17" s="316"/>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6"/>
      <c r="AK17" s="316"/>
      <c r="AL17" s="316"/>
      <c r="AM17" s="316"/>
      <c r="AN17" s="316"/>
      <c r="AO17" s="316"/>
      <c r="AP17" s="316"/>
      <c r="AQ17" s="316"/>
      <c r="AR17" s="316"/>
      <c r="AS17" s="316"/>
      <c r="AT17" s="316"/>
      <c r="AU17" s="316"/>
      <c r="AV17" s="316"/>
      <c r="AW17" s="316"/>
      <c r="AX17" s="316"/>
      <c r="AY17" s="316"/>
      <c r="AZ17" s="316"/>
      <c r="BA17" s="316"/>
      <c r="BB17" s="316"/>
      <c r="BC17" s="316"/>
      <c r="BD17" s="316"/>
      <c r="BE17" s="316"/>
      <c r="BF17" s="316"/>
      <c r="BG17" s="316"/>
      <c r="BH17" s="316"/>
      <c r="BI17" s="316"/>
      <c r="BJ17" s="316"/>
      <c r="BK17" s="316"/>
      <c r="BL17" s="316"/>
    </row>
    <row r="18" spans="1:64" x14ac:dyDescent="0.2">
      <c r="A18" s="299" t="s">
        <v>78</v>
      </c>
      <c r="B18" s="316">
        <f>'РБ ВВ 10(2025) |FIT15'!B18*0.87</f>
        <v>47449.8</v>
      </c>
      <c r="C18" s="316">
        <f>'РБ ВВ 10(2025) |FIT15'!C18*0.87</f>
        <v>47449.8</v>
      </c>
      <c r="D18" s="316">
        <f>'РБ ВВ 10(2025) |FIT15'!D18*0.87</f>
        <v>45962.1</v>
      </c>
      <c r="E18" s="316">
        <f>'РБ ВВ 10(2025) |FIT15'!E18*0.87</f>
        <v>50816.7</v>
      </c>
      <c r="F18" s="316">
        <f>'РБ ВВ 10(2025) |FIT15'!F18*0.87</f>
        <v>52147.8</v>
      </c>
      <c r="G18" s="316">
        <f>'РБ ВВ 10(2025) |FIT15'!G18*0.87</f>
        <v>50816.7</v>
      </c>
      <c r="H18" s="316">
        <f>'РБ ВВ 10(2025) |FIT15'!H18*0.87</f>
        <v>45962.1</v>
      </c>
      <c r="I18" s="316">
        <f>'РБ ВВ 10(2025) |FIT15'!I18*0.87</f>
        <v>50268.6</v>
      </c>
      <c r="J18" s="316">
        <f>'РБ ВВ 10(2025) |FIT15'!J18*0.87</f>
        <v>50816.7</v>
      </c>
      <c r="K18" s="316">
        <f>'РБ ВВ 10(2025) |FIT15'!K18*0.87</f>
        <v>50268.6</v>
      </c>
      <c r="L18" s="316">
        <f>'РБ ВВ 10(2025) |FIT15'!L18*0.87</f>
        <v>50268.6</v>
      </c>
      <c r="M18" s="316">
        <f>'РБ ВВ 10(2025) |FIT15'!M18*0.87</f>
        <v>49329</v>
      </c>
      <c r="N18" s="316">
        <f>'РБ ВВ 10(2025) |FIT15'!N18*0.87</f>
        <v>49329</v>
      </c>
      <c r="O18" s="316">
        <f>'РБ ВВ 10(2025) |FIT15'!O18*0.87</f>
        <v>49329</v>
      </c>
      <c r="P18" s="316">
        <f>'РБ ВВ 10(2025) |FIT15'!P18*0.87</f>
        <v>49329</v>
      </c>
      <c r="Q18" s="316">
        <f>'РБ ВВ 10(2025) |FIT15'!Q18*0.87</f>
        <v>50268.6</v>
      </c>
      <c r="R18" s="316">
        <f>'РБ ВВ 10(2025) |FIT15'!R18*0.87</f>
        <v>52147.8</v>
      </c>
      <c r="S18" s="316">
        <f>'РБ ВВ 10(2025) |FIT15'!S18*0.87</f>
        <v>50816.7</v>
      </c>
      <c r="T18" s="316">
        <f>'РБ ВВ 10(2025) |FIT15'!T18*0.87</f>
        <v>50268.6</v>
      </c>
      <c r="U18" s="316">
        <f>'РБ ВВ 10(2025) |FIT15'!U18*0.87</f>
        <v>48389.4</v>
      </c>
      <c r="V18" s="316">
        <f>'РБ ВВ 10(2025) |FIT15'!V18*0.87</f>
        <v>47449.8</v>
      </c>
      <c r="W18" s="316">
        <f>'РБ ВВ 10(2025) |FIT15'!W18*0.87</f>
        <v>48389.4</v>
      </c>
      <c r="X18" s="316">
        <f>'РБ ВВ 10(2025) |FIT15'!X18*0.87</f>
        <v>50268.6</v>
      </c>
      <c r="Y18" s="316">
        <f>'РБ ВВ 10(2025) |FIT15'!Y18*0.87</f>
        <v>49329</v>
      </c>
      <c r="Z18" s="316">
        <f>'РБ ВВ 10(2025) |FIT15'!Z18*0.87</f>
        <v>49329</v>
      </c>
      <c r="AA18" s="316">
        <f>'РБ ВВ 10(2025) |FIT15'!AA18*0.87</f>
        <v>50268.6</v>
      </c>
      <c r="AB18" s="316">
        <f>'РБ ВВ 10(2025) |FIT15'!AB18*0.87</f>
        <v>50268.6</v>
      </c>
      <c r="AC18" s="316">
        <f>'РБ ВВ 10(2025) |FIT15'!AC18*0.87</f>
        <v>50268.6</v>
      </c>
      <c r="AD18" s="316">
        <f>'РБ ВВ 10(2025) |FIT15'!AD18*0.87</f>
        <v>50268.6</v>
      </c>
      <c r="AE18" s="316">
        <f>'РБ ВВ 10(2025) |FIT15'!AE18*0.87</f>
        <v>49329</v>
      </c>
      <c r="AF18" s="316">
        <f>'РБ ВВ 10(2025) |FIT15'!AF18*0.87</f>
        <v>49329</v>
      </c>
      <c r="AG18" s="316">
        <f>'РБ ВВ 10(2025) |FIT15'!AG18*0.87</f>
        <v>47449.8</v>
      </c>
      <c r="AH18" s="316">
        <f>'РБ ВВ 10(2025) |FIT15'!AH18*0.87</f>
        <v>46510.2</v>
      </c>
      <c r="AI18" s="316">
        <f>'РБ ВВ 10(2025) |FIT15'!AI18*0.87</f>
        <v>46510.2</v>
      </c>
      <c r="AJ18" s="316">
        <f>'РБ ВВ 10(2025) |FIT15'!AJ18*0.87</f>
        <v>47449.8</v>
      </c>
      <c r="AK18" s="316">
        <f>'РБ ВВ 10(2025) |FIT15'!AK18*0.87</f>
        <v>46510.2</v>
      </c>
      <c r="AL18" s="316">
        <f>'РБ ВВ 10(2025) |FIT15'!AL18*0.87</f>
        <v>48389.4</v>
      </c>
      <c r="AM18" s="316">
        <f>'РБ ВВ 10(2025) |FIT15'!AM18*0.87</f>
        <v>46510.2</v>
      </c>
      <c r="AN18" s="316">
        <f>'РБ ВВ 10(2025) |FIT15'!AN18*0.87</f>
        <v>38210.400000000001</v>
      </c>
      <c r="AO18" s="316">
        <f>'РБ ВВ 10(2025) |FIT15'!AO18*0.87</f>
        <v>36722.699999999997</v>
      </c>
      <c r="AP18" s="316">
        <f>'РБ ВВ 10(2025) |FIT15'!AP18*0.87</f>
        <v>37270.800000000003</v>
      </c>
      <c r="AQ18" s="316">
        <f>'РБ ВВ 10(2025) |FIT15'!AQ18*0.87</f>
        <v>36722.699999999997</v>
      </c>
      <c r="AR18" s="316">
        <f>'РБ ВВ 10(2025) |FIT15'!AR18*0.87</f>
        <v>37270.800000000003</v>
      </c>
      <c r="AS18" s="316">
        <f>'РБ ВВ 10(2025) |FIT15'!AS18*0.87</f>
        <v>36722.699999999997</v>
      </c>
      <c r="AT18" s="316">
        <f>'РБ ВВ 10(2025) |FIT15'!AT18*0.87</f>
        <v>37270.800000000003</v>
      </c>
      <c r="AU18" s="316">
        <f>'РБ ВВ 10(2025) |FIT15'!AU18*0.87</f>
        <v>37270.800000000003</v>
      </c>
      <c r="AV18" s="316">
        <f>'РБ ВВ 10(2025) |FIT15'!AV18*0.87</f>
        <v>36722.699999999997</v>
      </c>
      <c r="AW18" s="316">
        <f>'РБ ВВ 10(2025) |FIT15'!AW18*0.87</f>
        <v>35626.5</v>
      </c>
      <c r="AX18" s="316">
        <f>'РБ ВВ 10(2025) |FIT15'!AX18*0.87</f>
        <v>36174.6</v>
      </c>
      <c r="AY18" s="316">
        <f>'РБ ВВ 10(2025) |FIT15'!AY18*0.87</f>
        <v>35626.5</v>
      </c>
      <c r="AZ18" s="316">
        <f>'РБ ВВ 10(2025) |FIT15'!AZ18*0.87</f>
        <v>36174.6</v>
      </c>
      <c r="BA18" s="316">
        <f>'РБ ВВ 10(2025) |FIT15'!BA18*0.87</f>
        <v>35626.5</v>
      </c>
      <c r="BB18" s="316">
        <f>'РБ ВВ 10(2025) |FIT15'!BB18*0.87</f>
        <v>36174.6</v>
      </c>
      <c r="BC18" s="316">
        <f>'РБ ВВ 10(2025) |FIT15'!BC18*0.87</f>
        <v>35626.5</v>
      </c>
      <c r="BD18" s="316">
        <f>'РБ ВВ 10(2025) |FIT15'!BD18*0.87</f>
        <v>36174.6</v>
      </c>
      <c r="BE18" s="316">
        <f>'РБ ВВ 10(2025) |FIT15'!BE18*0.87</f>
        <v>35626.5</v>
      </c>
      <c r="BF18" s="316">
        <f>'РБ ВВ 10(2025) |FIT15'!BF18*0.87</f>
        <v>43613.1</v>
      </c>
      <c r="BG18" s="316">
        <f>'РБ ВВ 10(2025) |FIT15'!BG18*0.87</f>
        <v>44317.8</v>
      </c>
      <c r="BH18" s="316">
        <f>'РБ ВВ 10(2025) |FIT15'!BH18*0.87</f>
        <v>43613.1</v>
      </c>
      <c r="BI18" s="316">
        <f>'РБ ВВ 10(2025) |FIT15'!BI18*0.87</f>
        <v>45022.5</v>
      </c>
      <c r="BJ18" s="316">
        <f>'РБ ВВ 10(2025) |FIT15'!BJ18*0.87</f>
        <v>45727.199999999997</v>
      </c>
      <c r="BK18" s="316">
        <f>'РБ ВВ 10(2025) |FIT15'!BK18*0.87</f>
        <v>45727.199999999997</v>
      </c>
      <c r="BL18" s="316">
        <f>'РБ ВВ 10(2025) |FIT15'!BL18*0.87</f>
        <v>45727.199999999997</v>
      </c>
    </row>
    <row r="19" spans="1:64" x14ac:dyDescent="0.2">
      <c r="A19" s="97" t="s">
        <v>138</v>
      </c>
      <c r="B19" s="316"/>
      <c r="C19" s="316"/>
      <c r="D19" s="316"/>
      <c r="E19" s="316"/>
      <c r="F19" s="316"/>
      <c r="G19" s="316"/>
      <c r="H19" s="316"/>
      <c r="I19" s="316"/>
      <c r="J19" s="316"/>
      <c r="K19" s="316"/>
      <c r="L19" s="316"/>
      <c r="M19" s="316"/>
      <c r="N19" s="316"/>
      <c r="O19" s="316"/>
      <c r="P19" s="316"/>
      <c r="Q19" s="316"/>
      <c r="R19" s="316"/>
      <c r="S19" s="316"/>
      <c r="T19" s="316"/>
      <c r="U19" s="316"/>
      <c r="V19" s="316"/>
      <c r="W19" s="316"/>
      <c r="X19" s="316"/>
      <c r="Y19" s="316"/>
      <c r="Z19" s="316"/>
      <c r="AA19" s="316"/>
      <c r="AB19" s="316"/>
      <c r="AC19" s="316"/>
      <c r="AD19" s="316"/>
      <c r="AE19" s="316"/>
      <c r="AF19" s="316"/>
      <c r="AG19" s="316"/>
      <c r="AH19" s="316"/>
      <c r="AI19" s="316"/>
      <c r="AJ19" s="316"/>
      <c r="AK19" s="316"/>
      <c r="AL19" s="316"/>
      <c r="AM19" s="316"/>
      <c r="AN19" s="316"/>
      <c r="AO19" s="316"/>
      <c r="AP19" s="316"/>
      <c r="AQ19" s="316"/>
      <c r="AR19" s="316"/>
      <c r="AS19" s="316"/>
      <c r="AT19" s="316"/>
      <c r="AU19" s="316"/>
      <c r="AV19" s="316"/>
      <c r="AW19" s="316"/>
      <c r="AX19" s="316"/>
      <c r="AY19" s="316"/>
      <c r="AZ19" s="316"/>
      <c r="BA19" s="316"/>
      <c r="BB19" s="316"/>
      <c r="BC19" s="316"/>
      <c r="BD19" s="316"/>
      <c r="BE19" s="316"/>
      <c r="BF19" s="316"/>
      <c r="BG19" s="316"/>
      <c r="BH19" s="316"/>
      <c r="BI19" s="316"/>
      <c r="BJ19" s="316"/>
      <c r="BK19" s="316"/>
      <c r="BL19" s="316"/>
    </row>
    <row r="20" spans="1:64" x14ac:dyDescent="0.2">
      <c r="A20" s="299" t="s">
        <v>67</v>
      </c>
      <c r="B20" s="316">
        <f>'РБ ВВ 10(2025) |FIT15'!B20*0.87</f>
        <v>63109.8</v>
      </c>
      <c r="C20" s="316">
        <f>'РБ ВВ 10(2025) |FIT15'!C20*0.87</f>
        <v>63109.8</v>
      </c>
      <c r="D20" s="316">
        <f>'РБ ВВ 10(2025) |FIT15'!D20*0.87</f>
        <v>61622.1</v>
      </c>
      <c r="E20" s="316">
        <f>'РБ ВВ 10(2025) |FIT15'!E20*0.87</f>
        <v>66476.7</v>
      </c>
      <c r="F20" s="316">
        <f>'РБ ВВ 10(2025) |FIT15'!F20*0.87</f>
        <v>67807.8</v>
      </c>
      <c r="G20" s="316">
        <f>'РБ ВВ 10(2025) |FIT15'!G20*0.87</f>
        <v>66476.7</v>
      </c>
      <c r="H20" s="316">
        <f>'РБ ВВ 10(2025) |FIT15'!H20*0.87</f>
        <v>61622.1</v>
      </c>
      <c r="I20" s="316">
        <f>'РБ ВВ 10(2025) |FIT15'!I20*0.87</f>
        <v>65928.600000000006</v>
      </c>
      <c r="J20" s="316">
        <f>'РБ ВВ 10(2025) |FIT15'!J20*0.87</f>
        <v>66476.7</v>
      </c>
      <c r="K20" s="316">
        <f>'РБ ВВ 10(2025) |FIT15'!K20*0.87</f>
        <v>65928.600000000006</v>
      </c>
      <c r="L20" s="316">
        <f>'РБ ВВ 10(2025) |FIT15'!L20*0.87</f>
        <v>65928.600000000006</v>
      </c>
      <c r="M20" s="316">
        <f>'РБ ВВ 10(2025) |FIT15'!M20*0.87</f>
        <v>64989</v>
      </c>
      <c r="N20" s="316">
        <f>'РБ ВВ 10(2025) |FIT15'!N20*0.87</f>
        <v>64989</v>
      </c>
      <c r="O20" s="316">
        <f>'РБ ВВ 10(2025) |FIT15'!O20*0.87</f>
        <v>64989</v>
      </c>
      <c r="P20" s="316">
        <f>'РБ ВВ 10(2025) |FIT15'!P20*0.87</f>
        <v>64989</v>
      </c>
      <c r="Q20" s="316">
        <f>'РБ ВВ 10(2025) |FIT15'!Q20*0.87</f>
        <v>65928.600000000006</v>
      </c>
      <c r="R20" s="316">
        <f>'РБ ВВ 10(2025) |FIT15'!R20*0.87</f>
        <v>67807.8</v>
      </c>
      <c r="S20" s="316">
        <f>'РБ ВВ 10(2025) |FIT15'!S20*0.87</f>
        <v>66476.7</v>
      </c>
      <c r="T20" s="316">
        <f>'РБ ВВ 10(2025) |FIT15'!T20*0.87</f>
        <v>65928.600000000006</v>
      </c>
      <c r="U20" s="316">
        <f>'РБ ВВ 10(2025) |FIT15'!U20*0.87</f>
        <v>64049.4</v>
      </c>
      <c r="V20" s="316">
        <f>'РБ ВВ 10(2025) |FIT15'!V20*0.87</f>
        <v>63109.8</v>
      </c>
      <c r="W20" s="316">
        <f>'РБ ВВ 10(2025) |FIT15'!W20*0.87</f>
        <v>64049.4</v>
      </c>
      <c r="X20" s="316">
        <f>'РБ ВВ 10(2025) |FIT15'!X20*0.87</f>
        <v>65928.600000000006</v>
      </c>
      <c r="Y20" s="316">
        <f>'РБ ВВ 10(2025) |FIT15'!Y20*0.87</f>
        <v>64989</v>
      </c>
      <c r="Z20" s="316">
        <f>'РБ ВВ 10(2025) |FIT15'!Z20*0.87</f>
        <v>64989</v>
      </c>
      <c r="AA20" s="316">
        <f>'РБ ВВ 10(2025) |FIT15'!AA20*0.87</f>
        <v>65928.600000000006</v>
      </c>
      <c r="AB20" s="316">
        <f>'РБ ВВ 10(2025) |FIT15'!AB20*0.87</f>
        <v>65928.600000000006</v>
      </c>
      <c r="AC20" s="316">
        <f>'РБ ВВ 10(2025) |FIT15'!AC20*0.87</f>
        <v>65928.600000000006</v>
      </c>
      <c r="AD20" s="316">
        <f>'РБ ВВ 10(2025) |FIT15'!AD20*0.87</f>
        <v>65928.600000000006</v>
      </c>
      <c r="AE20" s="316">
        <f>'РБ ВВ 10(2025) |FIT15'!AE20*0.87</f>
        <v>64989</v>
      </c>
      <c r="AF20" s="316">
        <f>'РБ ВВ 10(2025) |FIT15'!AF20*0.87</f>
        <v>64989</v>
      </c>
      <c r="AG20" s="316">
        <f>'РБ ВВ 10(2025) |FIT15'!AG20*0.87</f>
        <v>63109.8</v>
      </c>
      <c r="AH20" s="316">
        <f>'РБ ВВ 10(2025) |FIT15'!AH20*0.87</f>
        <v>62170.2</v>
      </c>
      <c r="AI20" s="316">
        <f>'РБ ВВ 10(2025) |FIT15'!AI20*0.87</f>
        <v>62170.2</v>
      </c>
      <c r="AJ20" s="316">
        <f>'РБ ВВ 10(2025) |FIT15'!AJ20*0.87</f>
        <v>63109.8</v>
      </c>
      <c r="AK20" s="316">
        <f>'РБ ВВ 10(2025) |FIT15'!AK20*0.87</f>
        <v>62170.2</v>
      </c>
      <c r="AL20" s="316">
        <f>'РБ ВВ 10(2025) |FIT15'!AL20*0.87</f>
        <v>64049.4</v>
      </c>
      <c r="AM20" s="316">
        <f>'РБ ВВ 10(2025) |FIT15'!AM20*0.87</f>
        <v>62170.2</v>
      </c>
      <c r="AN20" s="316">
        <f>'РБ ВВ 10(2025) |FIT15'!AN20*0.87</f>
        <v>53870.400000000001</v>
      </c>
      <c r="AO20" s="316">
        <f>'РБ ВВ 10(2025) |FIT15'!AO20*0.87</f>
        <v>52382.7</v>
      </c>
      <c r="AP20" s="316">
        <f>'РБ ВВ 10(2025) |FIT15'!AP20*0.87</f>
        <v>52930.8</v>
      </c>
      <c r="AQ20" s="316">
        <f>'РБ ВВ 10(2025) |FIT15'!AQ20*0.87</f>
        <v>52382.7</v>
      </c>
      <c r="AR20" s="316">
        <f>'РБ ВВ 10(2025) |FIT15'!AR20*0.87</f>
        <v>52930.8</v>
      </c>
      <c r="AS20" s="316">
        <f>'РБ ВВ 10(2025) |FIT15'!AS20*0.87</f>
        <v>52382.7</v>
      </c>
      <c r="AT20" s="316">
        <f>'РБ ВВ 10(2025) |FIT15'!AT20*0.87</f>
        <v>52930.8</v>
      </c>
      <c r="AU20" s="316">
        <f>'РБ ВВ 10(2025) |FIT15'!AU20*0.87</f>
        <v>52930.8</v>
      </c>
      <c r="AV20" s="316">
        <f>'РБ ВВ 10(2025) |FIT15'!AV20*0.87</f>
        <v>52382.7</v>
      </c>
      <c r="AW20" s="316">
        <f>'РБ ВВ 10(2025) |FIT15'!AW20*0.87</f>
        <v>51286.5</v>
      </c>
      <c r="AX20" s="316">
        <f>'РБ ВВ 10(2025) |FIT15'!AX20*0.87</f>
        <v>51834.6</v>
      </c>
      <c r="AY20" s="316">
        <f>'РБ ВВ 10(2025) |FIT15'!AY20*0.87</f>
        <v>51286.5</v>
      </c>
      <c r="AZ20" s="316">
        <f>'РБ ВВ 10(2025) |FIT15'!AZ20*0.87</f>
        <v>51834.6</v>
      </c>
      <c r="BA20" s="316">
        <f>'РБ ВВ 10(2025) |FIT15'!BA20*0.87</f>
        <v>51286.5</v>
      </c>
      <c r="BB20" s="316">
        <f>'РБ ВВ 10(2025) |FIT15'!BB20*0.87</f>
        <v>51834.6</v>
      </c>
      <c r="BC20" s="316">
        <f>'РБ ВВ 10(2025) |FIT15'!BC20*0.87</f>
        <v>51286.5</v>
      </c>
      <c r="BD20" s="316">
        <f>'РБ ВВ 10(2025) |FIT15'!BD20*0.87</f>
        <v>51834.6</v>
      </c>
      <c r="BE20" s="316">
        <f>'РБ ВВ 10(2025) |FIT15'!BE20*0.87</f>
        <v>51286.5</v>
      </c>
      <c r="BF20" s="316">
        <f>'РБ ВВ 10(2025) |FIT15'!BF20*0.87</f>
        <v>63188.1</v>
      </c>
      <c r="BG20" s="316">
        <f>'РБ ВВ 10(2025) |FIT15'!BG20*0.87</f>
        <v>63892.800000000003</v>
      </c>
      <c r="BH20" s="316">
        <f>'РБ ВВ 10(2025) |FIT15'!BH20*0.87</f>
        <v>63188.1</v>
      </c>
      <c r="BI20" s="316">
        <f>'РБ ВВ 10(2025) |FIT15'!BI20*0.87</f>
        <v>64597.5</v>
      </c>
      <c r="BJ20" s="316">
        <f>'РБ ВВ 10(2025) |FIT15'!BJ20*0.87</f>
        <v>65302.2</v>
      </c>
      <c r="BK20" s="316">
        <f>'РБ ВВ 10(2025) |FIT15'!BK20*0.87</f>
        <v>65302.2</v>
      </c>
      <c r="BL20" s="316">
        <f>'РБ ВВ 10(2025) |FIT15'!BL20*0.87</f>
        <v>65302.2</v>
      </c>
    </row>
    <row r="21" spans="1:64" x14ac:dyDescent="0.2">
      <c r="A21" s="158"/>
    </row>
    <row r="22" spans="1:64" ht="10.35" customHeight="1" thickBot="1" x14ac:dyDescent="0.25">
      <c r="A22" s="297"/>
    </row>
    <row r="23" spans="1:64" ht="12.75" thickBot="1" x14ac:dyDescent="0.25">
      <c r="A23" s="160" t="s">
        <v>128</v>
      </c>
    </row>
    <row r="24" spans="1:64" x14ac:dyDescent="0.2">
      <c r="A24" s="234" t="s">
        <v>129</v>
      </c>
    </row>
    <row r="25" spans="1:64" x14ac:dyDescent="0.2">
      <c r="A25" s="234" t="s">
        <v>130</v>
      </c>
    </row>
    <row r="26" spans="1:64" ht="12" customHeight="1" x14ac:dyDescent="0.2">
      <c r="A26" s="108" t="s">
        <v>131</v>
      </c>
    </row>
    <row r="27" spans="1:64" x14ac:dyDescent="0.2">
      <c r="A27" s="234" t="s">
        <v>247</v>
      </c>
    </row>
    <row r="28" spans="1:64" ht="11.45" customHeight="1" x14ac:dyDescent="0.2">
      <c r="A28" s="297"/>
    </row>
    <row r="29" spans="1:64" x14ac:dyDescent="0.2">
      <c r="A29" s="172" t="s">
        <v>143</v>
      </c>
    </row>
    <row r="30" spans="1:64" x14ac:dyDescent="0.2">
      <c r="A30" s="297" t="s">
        <v>188</v>
      </c>
    </row>
    <row r="31" spans="1:64" ht="12.75" thickBot="1" x14ac:dyDescent="0.25">
      <c r="A31" s="20"/>
    </row>
    <row r="32" spans="1:64" ht="12.75" thickBot="1" x14ac:dyDescent="0.25">
      <c r="A32" s="256" t="s">
        <v>133</v>
      </c>
    </row>
    <row r="33" spans="1:1" ht="63" customHeight="1" x14ac:dyDescent="0.2">
      <c r="A33" s="135" t="s">
        <v>165</v>
      </c>
    </row>
  </sheetData>
  <pageMargins left="0.7" right="0.7" top="0.75" bottom="0.75" header="0.3" footer="0.3"/>
  <pageSetup paperSize="9"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L33"/>
  <sheetViews>
    <sheetView zoomScale="90" zoomScaleNormal="90" workbookViewId="0">
      <pane xSplit="1" topLeftCell="B1" activePane="topRight" state="frozen"/>
      <selection activeCell="B7" sqref="B7"/>
      <selection pane="topRight" activeCell="B7" sqref="B7"/>
    </sheetView>
  </sheetViews>
  <sheetFormatPr defaultColWidth="9" defaultRowHeight="12" x14ac:dyDescent="0.2"/>
  <cols>
    <col min="1" max="1" width="80.5703125" style="65" customWidth="1"/>
    <col min="2" max="16384" width="9" style="65"/>
  </cols>
  <sheetData>
    <row r="1" spans="1:64" ht="11.45" customHeight="1" x14ac:dyDescent="0.2">
      <c r="A1" s="94" t="s">
        <v>134</v>
      </c>
    </row>
    <row r="2" spans="1:64" ht="15" customHeight="1" x14ac:dyDescent="0.2">
      <c r="A2" s="218" t="s">
        <v>189</v>
      </c>
    </row>
    <row r="3" spans="1:64" ht="25.5" customHeight="1" x14ac:dyDescent="0.2">
      <c r="A3" s="157" t="s">
        <v>163</v>
      </c>
      <c r="B3" s="314">
        <f>'РБ ВВ 10(2025) |FIT18'!B3</f>
        <v>45824</v>
      </c>
      <c r="C3" s="314">
        <f>'РБ ВВ 10(2025) |FIT18'!C3</f>
        <v>45827</v>
      </c>
      <c r="D3" s="314">
        <f>'РБ ВВ 10(2025) |FIT18'!D3</f>
        <v>45829</v>
      </c>
      <c r="E3" s="314">
        <f>'РБ ВВ 10(2025) |FIT18'!E3</f>
        <v>45831</v>
      </c>
      <c r="F3" s="314">
        <f>'РБ ВВ 10(2025) |FIT18'!F3</f>
        <v>45832</v>
      </c>
      <c r="G3" s="314">
        <f>'РБ ВВ 10(2025) |FIT18'!G3</f>
        <v>45835</v>
      </c>
      <c r="H3" s="314">
        <f>'РБ ВВ 10(2025) |FIT18'!H3</f>
        <v>45836</v>
      </c>
      <c r="I3" s="314">
        <f>'РБ ВВ 10(2025) |FIT18'!I3</f>
        <v>45839</v>
      </c>
      <c r="J3" s="314">
        <f>'РБ ВВ 10(2025) |FIT18'!J3</f>
        <v>45847</v>
      </c>
      <c r="K3" s="314">
        <f>'РБ ВВ 10(2025) |FIT18'!K3</f>
        <v>45849</v>
      </c>
      <c r="L3" s="314">
        <f>'РБ ВВ 10(2025) |FIT18'!L3</f>
        <v>45851</v>
      </c>
      <c r="M3" s="314">
        <f>'РБ ВВ 10(2025) |FIT18'!M3</f>
        <v>45852</v>
      </c>
      <c r="N3" s="314">
        <f>'РБ ВВ 10(2025) |FIT18'!N3</f>
        <v>45856</v>
      </c>
      <c r="O3" s="314">
        <f>'РБ ВВ 10(2025) |FIT18'!O3</f>
        <v>45858</v>
      </c>
      <c r="P3" s="314">
        <f>'РБ ВВ 10(2025) |FIT18'!P3</f>
        <v>45860</v>
      </c>
      <c r="Q3" s="314">
        <f>'РБ ВВ 10(2025) |FIT18'!Q3</f>
        <v>45861</v>
      </c>
      <c r="R3" s="314">
        <f>'РБ ВВ 10(2025) |FIT18'!R3</f>
        <v>45863</v>
      </c>
      <c r="S3" s="314">
        <f>'РБ ВВ 10(2025) |FIT18'!S3</f>
        <v>45864</v>
      </c>
      <c r="T3" s="314">
        <f>'РБ ВВ 10(2025) |FIT18'!T3</f>
        <v>45865</v>
      </c>
      <c r="U3" s="314">
        <f>'РБ ВВ 10(2025) |FIT18'!U3</f>
        <v>45867</v>
      </c>
      <c r="V3" s="314">
        <f>'РБ ВВ 10(2025) |FIT18'!V3</f>
        <v>45869</v>
      </c>
      <c r="W3" s="314">
        <f>'РБ ВВ 10(2025) |FIT18'!W3</f>
        <v>45870</v>
      </c>
      <c r="X3" s="314">
        <f>'РБ ВВ 10(2025) |FIT18'!X3</f>
        <v>45873</v>
      </c>
      <c r="Y3" s="314">
        <f>'РБ ВВ 10(2025) |FIT18'!Y3</f>
        <v>45878</v>
      </c>
      <c r="Z3" s="314">
        <f>'РБ ВВ 10(2025) |FIT18'!Z3</f>
        <v>45879</v>
      </c>
      <c r="AA3" s="314">
        <f>'РБ ВВ 10(2025) |FIT18'!AA3</f>
        <v>45880</v>
      </c>
      <c r="AB3" s="314">
        <f>'РБ ВВ 10(2025) |FIT18'!AB3</f>
        <v>45881</v>
      </c>
      <c r="AC3" s="314">
        <f>'РБ ВВ 10(2025) |FIT18'!AC3</f>
        <v>45883</v>
      </c>
      <c r="AD3" s="314">
        <f>'РБ ВВ 10(2025) |FIT18'!AD3</f>
        <v>45887</v>
      </c>
      <c r="AE3" s="314">
        <f>'РБ ВВ 10(2025) |FIT18'!AE3</f>
        <v>45891</v>
      </c>
      <c r="AF3" s="314">
        <f>'РБ ВВ 10(2025) |FIT18'!AF3</f>
        <v>45893</v>
      </c>
      <c r="AG3" s="314">
        <f>'РБ ВВ 10(2025) |FIT18'!AG3</f>
        <v>45896</v>
      </c>
      <c r="AH3" s="314">
        <f>'РБ ВВ 10(2025) |FIT18'!AH3</f>
        <v>45899</v>
      </c>
      <c r="AI3" s="314">
        <f>'РБ ВВ 10(2025) |FIT18'!AI3</f>
        <v>45901</v>
      </c>
      <c r="AJ3" s="314">
        <f>'РБ ВВ 10(2025) |FIT18'!AJ3</f>
        <v>45902</v>
      </c>
      <c r="AK3" s="314">
        <f>'РБ ВВ 10(2025) |FIT18'!AK3</f>
        <v>45905</v>
      </c>
      <c r="AL3" s="314">
        <f>'РБ ВВ 10(2025) |FIT18'!AL3</f>
        <v>45913</v>
      </c>
      <c r="AM3" s="314">
        <f>'РБ ВВ 10(2025) |FIT18'!AM3</f>
        <v>45921</v>
      </c>
      <c r="AN3" s="314">
        <f>'РБ ВВ 10(2025) |FIT18'!AN3</f>
        <v>45931</v>
      </c>
      <c r="AO3" s="314">
        <f>'РБ ВВ 10(2025) |FIT18'!AO3</f>
        <v>45942</v>
      </c>
      <c r="AP3" s="314">
        <f>'РБ ВВ 10(2025) |FIT18'!AP3</f>
        <v>45947</v>
      </c>
      <c r="AQ3" s="314">
        <f>'РБ ВВ 10(2025) |FIT18'!AQ3</f>
        <v>45949</v>
      </c>
      <c r="AR3" s="314">
        <f>'РБ ВВ 10(2025) |FIT18'!AR3</f>
        <v>45954</v>
      </c>
      <c r="AS3" s="314">
        <f>'РБ ВВ 10(2025) |FIT18'!AS3</f>
        <v>45956</v>
      </c>
      <c r="AT3" s="314">
        <f>'РБ ВВ 10(2025) |FIT18'!AT3</f>
        <v>45961</v>
      </c>
      <c r="AU3" s="314">
        <f>'РБ ВВ 10(2025) |FIT18'!AU3</f>
        <v>45962</v>
      </c>
      <c r="AV3" s="314">
        <f>'РБ ВВ 10(2025) |FIT18'!AV3</f>
        <v>45965</v>
      </c>
      <c r="AW3" s="314">
        <f>'РБ ВВ 10(2025) |FIT18'!AW3</f>
        <v>45966</v>
      </c>
      <c r="AX3" s="314">
        <f>'РБ ВВ 10(2025) |FIT18'!AX3</f>
        <v>45968</v>
      </c>
      <c r="AY3" s="314">
        <f>'РБ ВВ 10(2025) |FIT18'!AY3</f>
        <v>45970</v>
      </c>
      <c r="AZ3" s="314">
        <f>'РБ ВВ 10(2025) |FIT18'!AZ3</f>
        <v>45975</v>
      </c>
      <c r="BA3" s="314">
        <f>'РБ ВВ 10(2025) |FIT18'!BA3</f>
        <v>45977</v>
      </c>
      <c r="BB3" s="314">
        <f>'РБ ВВ 10(2025) |FIT18'!BB3</f>
        <v>45982</v>
      </c>
      <c r="BC3" s="314">
        <f>'РБ ВВ 10(2025) |FIT18'!BC3</f>
        <v>45984</v>
      </c>
      <c r="BD3" s="314">
        <f>'РБ ВВ 10(2025) |FIT18'!BD3</f>
        <v>45989</v>
      </c>
      <c r="BE3" s="314">
        <f>'РБ ВВ 10(2025) |FIT18'!BE3</f>
        <v>45991</v>
      </c>
      <c r="BF3" s="314">
        <f>'РБ ВВ 10(2025) |FIT18'!BF3</f>
        <v>45992</v>
      </c>
      <c r="BG3" s="314">
        <f>'РБ ВВ 10(2025) |FIT18'!BG3</f>
        <v>45996</v>
      </c>
      <c r="BH3" s="314">
        <f>'РБ ВВ 10(2025) |FIT18'!BH3</f>
        <v>45998</v>
      </c>
      <c r="BI3" s="314">
        <f>'РБ ВВ 10(2025) |FIT18'!BI3</f>
        <v>46002</v>
      </c>
      <c r="BJ3" s="314">
        <f>'РБ ВВ 10(2025) |FIT18'!BJ3</f>
        <v>46003</v>
      </c>
      <c r="BK3" s="314">
        <f>'РБ ВВ 10(2025) |FIT18'!BK3</f>
        <v>46010</v>
      </c>
      <c r="BL3" s="314">
        <f>'РБ ВВ 10(2025) |FIT18'!BL3</f>
        <v>46012</v>
      </c>
    </row>
    <row r="4" spans="1:64" s="34" customFormat="1" ht="24.6" customHeight="1" x14ac:dyDescent="0.2">
      <c r="A4" s="67" t="s">
        <v>124</v>
      </c>
      <c r="B4" s="314">
        <f>'РБ ВВ 10(2025) |FIT18'!B4</f>
        <v>45826</v>
      </c>
      <c r="C4" s="314">
        <f>'РБ ВВ 10(2025) |FIT18'!C4</f>
        <v>45828</v>
      </c>
      <c r="D4" s="314">
        <f>'РБ ВВ 10(2025) |FIT18'!D4</f>
        <v>45830</v>
      </c>
      <c r="E4" s="314">
        <f>'РБ ВВ 10(2025) |FIT18'!E4</f>
        <v>45831</v>
      </c>
      <c r="F4" s="314">
        <f>'РБ ВВ 10(2025) |FIT18'!F4</f>
        <v>45834</v>
      </c>
      <c r="G4" s="314">
        <f>'РБ ВВ 10(2025) |FIT18'!G4</f>
        <v>45835</v>
      </c>
      <c r="H4" s="314">
        <f>'РБ ВВ 10(2025) |FIT18'!H4</f>
        <v>45838</v>
      </c>
      <c r="I4" s="314">
        <f>'РБ ВВ 10(2025) |FIT18'!I4</f>
        <v>45846</v>
      </c>
      <c r="J4" s="314">
        <f>'РБ ВВ 10(2025) |FIT18'!J4</f>
        <v>45848</v>
      </c>
      <c r="K4" s="314">
        <f>'РБ ВВ 10(2025) |FIT18'!K4</f>
        <v>45850</v>
      </c>
      <c r="L4" s="314">
        <f>'РБ ВВ 10(2025) |FIT18'!L4</f>
        <v>45851</v>
      </c>
      <c r="M4" s="314">
        <f>'РБ ВВ 10(2025) |FIT18'!M4</f>
        <v>45855</v>
      </c>
      <c r="N4" s="314">
        <f>'РБ ВВ 10(2025) |FIT18'!N4</f>
        <v>45857</v>
      </c>
      <c r="O4" s="314">
        <f>'РБ ВВ 10(2025) |FIT18'!O4</f>
        <v>45859</v>
      </c>
      <c r="P4" s="314">
        <f>'РБ ВВ 10(2025) |FIT18'!P4</f>
        <v>45860</v>
      </c>
      <c r="Q4" s="314">
        <f>'РБ ВВ 10(2025) |FIT18'!Q4</f>
        <v>45862</v>
      </c>
      <c r="R4" s="314">
        <f>'РБ ВВ 10(2025) |FIT18'!R4</f>
        <v>45863</v>
      </c>
      <c r="S4" s="314">
        <f>'РБ ВВ 10(2025) |FIT18'!S4</f>
        <v>45864</v>
      </c>
      <c r="T4" s="314">
        <f>'РБ ВВ 10(2025) |FIT18'!T4</f>
        <v>45866</v>
      </c>
      <c r="U4" s="314">
        <f>'РБ ВВ 10(2025) |FIT18'!U4</f>
        <v>45868</v>
      </c>
      <c r="V4" s="314">
        <f>'РБ ВВ 10(2025) |FIT18'!V4</f>
        <v>45869</v>
      </c>
      <c r="W4" s="314">
        <f>'РБ ВВ 10(2025) |FIT18'!W4</f>
        <v>45872</v>
      </c>
      <c r="X4" s="314">
        <f>'РБ ВВ 10(2025) |FIT18'!X4</f>
        <v>45877</v>
      </c>
      <c r="Y4" s="314">
        <f>'РБ ВВ 10(2025) |FIT18'!Y4</f>
        <v>45878</v>
      </c>
      <c r="Z4" s="314">
        <f>'РБ ВВ 10(2025) |FIT18'!Z4</f>
        <v>45879</v>
      </c>
      <c r="AA4" s="314">
        <f>'РБ ВВ 10(2025) |FIT18'!AA4</f>
        <v>45880</v>
      </c>
      <c r="AB4" s="314">
        <f>'РБ ВВ 10(2025) |FIT18'!AB4</f>
        <v>45882</v>
      </c>
      <c r="AC4" s="314">
        <f>'РБ ВВ 10(2025) |FIT18'!AC4</f>
        <v>45886</v>
      </c>
      <c r="AD4" s="314">
        <f>'РБ ВВ 10(2025) |FIT18'!AD4</f>
        <v>45890</v>
      </c>
      <c r="AE4" s="314">
        <f>'РБ ВВ 10(2025) |FIT18'!AE4</f>
        <v>45892</v>
      </c>
      <c r="AF4" s="314">
        <f>'РБ ВВ 10(2025) |FIT18'!AF4</f>
        <v>45895</v>
      </c>
      <c r="AG4" s="314">
        <f>'РБ ВВ 10(2025) |FIT18'!AG4</f>
        <v>45898</v>
      </c>
      <c r="AH4" s="314">
        <f>'РБ ВВ 10(2025) |FIT18'!AH4</f>
        <v>45900</v>
      </c>
      <c r="AI4" s="314">
        <f>'РБ ВВ 10(2025) |FIT18'!AI4</f>
        <v>45901</v>
      </c>
      <c r="AJ4" s="314">
        <f>'РБ ВВ 10(2025) |FIT18'!AJ4</f>
        <v>45904</v>
      </c>
      <c r="AK4" s="314">
        <f>'РБ ВВ 10(2025) |FIT18'!AK4</f>
        <v>45912</v>
      </c>
      <c r="AL4" s="314">
        <f>'РБ ВВ 10(2025) |FIT18'!AL4</f>
        <v>45920</v>
      </c>
      <c r="AM4" s="314">
        <f>'РБ ВВ 10(2025) |FIT18'!AM4</f>
        <v>45930</v>
      </c>
      <c r="AN4" s="314">
        <f>'РБ ВВ 10(2025) |FIT18'!AN4</f>
        <v>45941</v>
      </c>
      <c r="AO4" s="314">
        <f>'РБ ВВ 10(2025) |FIT18'!AO4</f>
        <v>45946</v>
      </c>
      <c r="AP4" s="314">
        <f>'РБ ВВ 10(2025) |FIT18'!AP4</f>
        <v>45948</v>
      </c>
      <c r="AQ4" s="314">
        <f>'РБ ВВ 10(2025) |FIT18'!AQ4</f>
        <v>45953</v>
      </c>
      <c r="AR4" s="314">
        <f>'РБ ВВ 10(2025) |FIT18'!AR4</f>
        <v>45955</v>
      </c>
      <c r="AS4" s="314">
        <f>'РБ ВВ 10(2025) |FIT18'!AS4</f>
        <v>45960</v>
      </c>
      <c r="AT4" s="314">
        <f>'РБ ВВ 10(2025) |FIT18'!AT4</f>
        <v>45961</v>
      </c>
      <c r="AU4" s="314">
        <f>'РБ ВВ 10(2025) |FIT18'!AU4</f>
        <v>45964</v>
      </c>
      <c r="AV4" s="314">
        <f>'РБ ВВ 10(2025) |FIT18'!AV4</f>
        <v>45965</v>
      </c>
      <c r="AW4" s="314">
        <f>'РБ ВВ 10(2025) |FIT18'!AW4</f>
        <v>45967</v>
      </c>
      <c r="AX4" s="314">
        <f>'РБ ВВ 10(2025) |FIT18'!AX4</f>
        <v>45969</v>
      </c>
      <c r="AY4" s="314">
        <f>'РБ ВВ 10(2025) |FIT18'!AY4</f>
        <v>45974</v>
      </c>
      <c r="AZ4" s="314">
        <f>'РБ ВВ 10(2025) |FIT18'!AZ4</f>
        <v>45976</v>
      </c>
      <c r="BA4" s="314">
        <f>'РБ ВВ 10(2025) |FIT18'!BA4</f>
        <v>45981</v>
      </c>
      <c r="BB4" s="314">
        <f>'РБ ВВ 10(2025) |FIT18'!BB4</f>
        <v>45983</v>
      </c>
      <c r="BC4" s="314">
        <f>'РБ ВВ 10(2025) |FIT18'!BC4</f>
        <v>45988</v>
      </c>
      <c r="BD4" s="314">
        <f>'РБ ВВ 10(2025) |FIT18'!BD4</f>
        <v>45990</v>
      </c>
      <c r="BE4" s="314">
        <f>'РБ ВВ 10(2025) |FIT18'!BE4</f>
        <v>45991</v>
      </c>
      <c r="BF4" s="314">
        <f>'РБ ВВ 10(2025) |FIT18'!BF4</f>
        <v>45995</v>
      </c>
      <c r="BG4" s="314">
        <f>'РБ ВВ 10(2025) |FIT18'!BG4</f>
        <v>45997</v>
      </c>
      <c r="BH4" s="314">
        <f>'РБ ВВ 10(2025) |FIT18'!BH4</f>
        <v>46001</v>
      </c>
      <c r="BI4" s="314">
        <f>'РБ ВВ 10(2025) |FIT18'!BI4</f>
        <v>46002</v>
      </c>
      <c r="BJ4" s="314">
        <f>'РБ ВВ 10(2025) |FIT18'!BJ4</f>
        <v>46009</v>
      </c>
      <c r="BK4" s="314">
        <f>'РБ ВВ 10(2025) |FIT18'!BK4</f>
        <v>46011</v>
      </c>
      <c r="BL4" s="314">
        <f>'РБ ВВ 10(2025) |FIT18'!BL4</f>
        <v>46016</v>
      </c>
    </row>
    <row r="5" spans="1:64" x14ac:dyDescent="0.2">
      <c r="A5" s="97" t="s">
        <v>136</v>
      </c>
      <c r="B5" s="293"/>
      <c r="C5" s="293"/>
      <c r="D5" s="293"/>
      <c r="E5" s="293"/>
      <c r="F5" s="293"/>
      <c r="G5" s="293"/>
      <c r="H5" s="293"/>
      <c r="I5" s="293"/>
      <c r="J5" s="293"/>
      <c r="K5" s="293"/>
      <c r="L5" s="293"/>
      <c r="M5" s="293"/>
      <c r="N5" s="293"/>
      <c r="O5" s="293"/>
      <c r="P5" s="293"/>
      <c r="Q5" s="293"/>
      <c r="R5" s="293"/>
      <c r="S5" s="293"/>
      <c r="T5" s="293"/>
      <c r="U5" s="293"/>
      <c r="V5" s="293"/>
      <c r="W5" s="293"/>
      <c r="X5" s="293"/>
      <c r="Y5" s="293"/>
      <c r="Z5" s="293"/>
      <c r="AA5" s="293"/>
      <c r="AB5" s="293"/>
      <c r="AC5" s="293"/>
      <c r="AD5" s="293"/>
      <c r="AE5" s="293"/>
      <c r="AF5" s="293"/>
      <c r="AG5" s="293"/>
      <c r="AH5" s="293"/>
      <c r="AI5" s="293"/>
      <c r="AJ5" s="293"/>
      <c r="AK5" s="293"/>
      <c r="AL5" s="293"/>
      <c r="AM5" s="293"/>
      <c r="AN5" s="293"/>
      <c r="AO5" s="293"/>
      <c r="AP5" s="293"/>
      <c r="AQ5" s="293"/>
      <c r="AR5" s="293"/>
      <c r="AS5" s="293"/>
      <c r="AT5" s="293"/>
      <c r="AU5" s="293"/>
      <c r="AV5" s="293"/>
      <c r="AW5" s="293"/>
      <c r="AX5" s="293"/>
      <c r="AY5" s="293"/>
      <c r="AZ5" s="293"/>
      <c r="BA5" s="293"/>
      <c r="BB5" s="293"/>
      <c r="BC5" s="293"/>
      <c r="BD5" s="293"/>
      <c r="BE5" s="293"/>
      <c r="BF5" s="293"/>
      <c r="BG5" s="293"/>
      <c r="BH5" s="293"/>
      <c r="BI5" s="293"/>
      <c r="BJ5" s="293"/>
      <c r="BK5" s="293"/>
      <c r="BL5" s="293"/>
    </row>
    <row r="6" spans="1:64" x14ac:dyDescent="0.2">
      <c r="A6" s="98">
        <v>1</v>
      </c>
      <c r="B6" s="316">
        <f>'РБ ВВ 10(2025) |FIT18'!B6+25</f>
        <v>10752.1</v>
      </c>
      <c r="C6" s="316">
        <f>'РБ ВВ 10(2025) |FIT18'!C6+25</f>
        <v>10752.1</v>
      </c>
      <c r="D6" s="316">
        <f>'РБ ВВ 10(2025) |FIT18'!D6+25</f>
        <v>9264.4</v>
      </c>
      <c r="E6" s="316">
        <f>'РБ ВВ 10(2025) |FIT18'!E6+25</f>
        <v>14119</v>
      </c>
      <c r="F6" s="316">
        <f>'РБ ВВ 10(2025) |FIT18'!F6+25</f>
        <v>15450.1</v>
      </c>
      <c r="G6" s="316">
        <f>'РБ ВВ 10(2025) |FIT18'!G6+25</f>
        <v>14119</v>
      </c>
      <c r="H6" s="316">
        <f>'РБ ВВ 10(2025) |FIT18'!H6+25</f>
        <v>9264.4</v>
      </c>
      <c r="I6" s="316">
        <f>'РБ ВВ 10(2025) |FIT18'!I6+25</f>
        <v>13570.9</v>
      </c>
      <c r="J6" s="316">
        <f>'РБ ВВ 10(2025) |FIT18'!J6+25</f>
        <v>14119</v>
      </c>
      <c r="K6" s="316">
        <f>'РБ ВВ 10(2025) |FIT18'!K6+25</f>
        <v>13570.9</v>
      </c>
      <c r="L6" s="316">
        <f>'РБ ВВ 10(2025) |FIT18'!L6+25</f>
        <v>13570.9</v>
      </c>
      <c r="M6" s="316">
        <f>'РБ ВВ 10(2025) |FIT18'!M6+25</f>
        <v>12631.3</v>
      </c>
      <c r="N6" s="316">
        <f>'РБ ВВ 10(2025) |FIT18'!N6+25</f>
        <v>12631.3</v>
      </c>
      <c r="O6" s="316">
        <f>'РБ ВВ 10(2025) |FIT18'!O6+25</f>
        <v>12631.3</v>
      </c>
      <c r="P6" s="316">
        <f>'РБ ВВ 10(2025) |FIT18'!P6+25</f>
        <v>12631.3</v>
      </c>
      <c r="Q6" s="316">
        <f>'РБ ВВ 10(2025) |FIT18'!Q6+25</f>
        <v>13570.9</v>
      </c>
      <c r="R6" s="316">
        <f>'РБ ВВ 10(2025) |FIT18'!R6+25</f>
        <v>15450.1</v>
      </c>
      <c r="S6" s="316">
        <f>'РБ ВВ 10(2025) |FIT18'!S6+25</f>
        <v>14119</v>
      </c>
      <c r="T6" s="316">
        <f>'РБ ВВ 10(2025) |FIT18'!T6+25</f>
        <v>13570.9</v>
      </c>
      <c r="U6" s="316">
        <f>'РБ ВВ 10(2025) |FIT18'!U6+25</f>
        <v>11691.7</v>
      </c>
      <c r="V6" s="316">
        <f>'РБ ВВ 10(2025) |FIT18'!V6+25</f>
        <v>10752.1</v>
      </c>
      <c r="W6" s="316">
        <f>'РБ ВВ 10(2025) |FIT18'!W6+25</f>
        <v>11691.7</v>
      </c>
      <c r="X6" s="316">
        <f>'РБ ВВ 10(2025) |FIT18'!X6+25</f>
        <v>13570.9</v>
      </c>
      <c r="Y6" s="316">
        <f>'РБ ВВ 10(2025) |FIT18'!Y6+25</f>
        <v>12631.3</v>
      </c>
      <c r="Z6" s="316">
        <f>'РБ ВВ 10(2025) |FIT18'!Z6+25</f>
        <v>12631.3</v>
      </c>
      <c r="AA6" s="316">
        <f>'РБ ВВ 10(2025) |FIT18'!AA6+25</f>
        <v>13570.9</v>
      </c>
      <c r="AB6" s="316">
        <f>'РБ ВВ 10(2025) |FIT18'!AB6+25</f>
        <v>13570.9</v>
      </c>
      <c r="AC6" s="316">
        <f>'РБ ВВ 10(2025) |FIT18'!AC6+25</f>
        <v>13570.9</v>
      </c>
      <c r="AD6" s="316">
        <f>'РБ ВВ 10(2025) |FIT18'!AD6+25</f>
        <v>13570.9</v>
      </c>
      <c r="AE6" s="316">
        <f>'РБ ВВ 10(2025) |FIT18'!AE6+25</f>
        <v>12631.3</v>
      </c>
      <c r="AF6" s="316">
        <f>'РБ ВВ 10(2025) |FIT18'!AF6+25</f>
        <v>12631.3</v>
      </c>
      <c r="AG6" s="316">
        <f>'РБ ВВ 10(2025) |FIT18'!AG6+25</f>
        <v>10752.1</v>
      </c>
      <c r="AH6" s="316">
        <f>'РБ ВВ 10(2025) |FIT18'!AH6+25</f>
        <v>9812.5</v>
      </c>
      <c r="AI6" s="316">
        <f>'РБ ВВ 10(2025) |FIT18'!AI6+25</f>
        <v>9812.5</v>
      </c>
      <c r="AJ6" s="316">
        <f>'РБ ВВ 10(2025) |FIT18'!AJ6+25</f>
        <v>10752.1</v>
      </c>
      <c r="AK6" s="316">
        <f>'РБ ВВ 10(2025) |FIT18'!AK6+25</f>
        <v>9812.5</v>
      </c>
      <c r="AL6" s="316">
        <f>'РБ ВВ 10(2025) |FIT18'!AL6+25</f>
        <v>11691.7</v>
      </c>
      <c r="AM6" s="316">
        <f>'РБ ВВ 10(2025) |FIT18'!AM6+25</f>
        <v>9812.5</v>
      </c>
      <c r="AN6" s="316">
        <f>'РБ ВВ 10(2025) |FIT18'!AN6+25</f>
        <v>9342.7000000000007</v>
      </c>
      <c r="AO6" s="316">
        <f>'РБ ВВ 10(2025) |FIT18'!AO6+25</f>
        <v>7855</v>
      </c>
      <c r="AP6" s="316">
        <f>'РБ ВВ 10(2025) |FIT18'!AP6+25</f>
        <v>8403.1</v>
      </c>
      <c r="AQ6" s="316">
        <f>'РБ ВВ 10(2025) |FIT18'!AQ6+25</f>
        <v>7855</v>
      </c>
      <c r="AR6" s="316">
        <f>'РБ ВВ 10(2025) |FIT18'!AR6+25</f>
        <v>8403.1</v>
      </c>
      <c r="AS6" s="316">
        <f>'РБ ВВ 10(2025) |FIT18'!AS6+25</f>
        <v>7855</v>
      </c>
      <c r="AT6" s="316">
        <f>'РБ ВВ 10(2025) |FIT18'!AT6+25</f>
        <v>8403.1</v>
      </c>
      <c r="AU6" s="316">
        <f>'РБ ВВ 10(2025) |FIT18'!AU6+25</f>
        <v>8403.1</v>
      </c>
      <c r="AV6" s="316">
        <f>'РБ ВВ 10(2025) |FIT18'!AV6+25</f>
        <v>7855</v>
      </c>
      <c r="AW6" s="316">
        <f>'РБ ВВ 10(2025) |FIT18'!AW6+25</f>
        <v>6758.8</v>
      </c>
      <c r="AX6" s="316">
        <f>'РБ ВВ 10(2025) |FIT18'!AX6+25</f>
        <v>7306.9</v>
      </c>
      <c r="AY6" s="316">
        <f>'РБ ВВ 10(2025) |FIT18'!AY6+25</f>
        <v>6758.8</v>
      </c>
      <c r="AZ6" s="316">
        <f>'РБ ВВ 10(2025) |FIT18'!AZ6+25</f>
        <v>7306.9</v>
      </c>
      <c r="BA6" s="316">
        <f>'РБ ВВ 10(2025) |FIT18'!BA6+25</f>
        <v>6758.8</v>
      </c>
      <c r="BB6" s="316">
        <f>'РБ ВВ 10(2025) |FIT18'!BB6+25</f>
        <v>7306.9</v>
      </c>
      <c r="BC6" s="316">
        <f>'РБ ВВ 10(2025) |FIT18'!BC6+25</f>
        <v>6758.8</v>
      </c>
      <c r="BD6" s="316">
        <f>'РБ ВВ 10(2025) |FIT18'!BD6+25</f>
        <v>7306.9</v>
      </c>
      <c r="BE6" s="316">
        <f>'РБ ВВ 10(2025) |FIT18'!BE6+25</f>
        <v>6758.8</v>
      </c>
      <c r="BF6" s="316">
        <f>'РБ ВВ 10(2025) |FIT18'!BF6+25</f>
        <v>6915.4</v>
      </c>
      <c r="BG6" s="316">
        <f>'РБ ВВ 10(2025) |FIT18'!BG6+25</f>
        <v>7620.1</v>
      </c>
      <c r="BH6" s="316">
        <f>'РБ ВВ 10(2025) |FIT18'!BH6+25</f>
        <v>6915.4</v>
      </c>
      <c r="BI6" s="316">
        <f>'РБ ВВ 10(2025) |FIT18'!BI6+25</f>
        <v>8324.7999999999993</v>
      </c>
      <c r="BJ6" s="316">
        <f>'РБ ВВ 10(2025) |FIT18'!BJ6+25</f>
        <v>9029.5</v>
      </c>
      <c r="BK6" s="316">
        <f>'РБ ВВ 10(2025) |FIT18'!BK6+25</f>
        <v>9029.5</v>
      </c>
      <c r="BL6" s="316">
        <f>'РБ ВВ 10(2025) |FIT18'!BL6+25</f>
        <v>9029.5</v>
      </c>
    </row>
    <row r="7" spans="1:64" x14ac:dyDescent="0.2">
      <c r="A7" s="98">
        <v>2</v>
      </c>
      <c r="B7" s="316">
        <f>'РБ ВВ 10(2025) |FIT18'!B7+25</f>
        <v>12239.8</v>
      </c>
      <c r="C7" s="316">
        <f>'РБ ВВ 10(2025) |FIT18'!C7+25</f>
        <v>12239.8</v>
      </c>
      <c r="D7" s="316">
        <f>'РБ ВВ 10(2025) |FIT18'!D7+25</f>
        <v>10752.1</v>
      </c>
      <c r="E7" s="316">
        <f>'РБ ВВ 10(2025) |FIT18'!E7+25</f>
        <v>15606.7</v>
      </c>
      <c r="F7" s="316">
        <f>'РБ ВВ 10(2025) |FIT18'!F7+25</f>
        <v>16937.8</v>
      </c>
      <c r="G7" s="316">
        <f>'РБ ВВ 10(2025) |FIT18'!G7+25</f>
        <v>15606.7</v>
      </c>
      <c r="H7" s="316">
        <f>'РБ ВВ 10(2025) |FIT18'!H7+25</f>
        <v>10752.1</v>
      </c>
      <c r="I7" s="316">
        <f>'РБ ВВ 10(2025) |FIT18'!I7+25</f>
        <v>15058.6</v>
      </c>
      <c r="J7" s="316">
        <f>'РБ ВВ 10(2025) |FIT18'!J7+25</f>
        <v>15606.7</v>
      </c>
      <c r="K7" s="316">
        <f>'РБ ВВ 10(2025) |FIT18'!K7+25</f>
        <v>15058.6</v>
      </c>
      <c r="L7" s="316">
        <f>'РБ ВВ 10(2025) |FIT18'!L7+25</f>
        <v>15058.6</v>
      </c>
      <c r="M7" s="316">
        <f>'РБ ВВ 10(2025) |FIT18'!M7+25</f>
        <v>14119</v>
      </c>
      <c r="N7" s="316">
        <f>'РБ ВВ 10(2025) |FIT18'!N7+25</f>
        <v>14119</v>
      </c>
      <c r="O7" s="316">
        <f>'РБ ВВ 10(2025) |FIT18'!O7+25</f>
        <v>14119</v>
      </c>
      <c r="P7" s="316">
        <f>'РБ ВВ 10(2025) |FIT18'!P7+25</f>
        <v>14119</v>
      </c>
      <c r="Q7" s="316">
        <f>'РБ ВВ 10(2025) |FIT18'!Q7+25</f>
        <v>15058.6</v>
      </c>
      <c r="R7" s="316">
        <f>'РБ ВВ 10(2025) |FIT18'!R7+25</f>
        <v>16937.8</v>
      </c>
      <c r="S7" s="316">
        <f>'РБ ВВ 10(2025) |FIT18'!S7+25</f>
        <v>15606.7</v>
      </c>
      <c r="T7" s="316">
        <f>'РБ ВВ 10(2025) |FIT18'!T7+25</f>
        <v>15058.6</v>
      </c>
      <c r="U7" s="316">
        <f>'РБ ВВ 10(2025) |FIT18'!U7+25</f>
        <v>13179.4</v>
      </c>
      <c r="V7" s="316">
        <f>'РБ ВВ 10(2025) |FIT18'!V7+25</f>
        <v>12239.8</v>
      </c>
      <c r="W7" s="316">
        <f>'РБ ВВ 10(2025) |FIT18'!W7+25</f>
        <v>13179.4</v>
      </c>
      <c r="X7" s="316">
        <f>'РБ ВВ 10(2025) |FIT18'!X7+25</f>
        <v>15058.6</v>
      </c>
      <c r="Y7" s="316">
        <f>'РБ ВВ 10(2025) |FIT18'!Y7+25</f>
        <v>14119</v>
      </c>
      <c r="Z7" s="316">
        <f>'РБ ВВ 10(2025) |FIT18'!Z7+25</f>
        <v>14119</v>
      </c>
      <c r="AA7" s="316">
        <f>'РБ ВВ 10(2025) |FIT18'!AA7+25</f>
        <v>15058.6</v>
      </c>
      <c r="AB7" s="316">
        <f>'РБ ВВ 10(2025) |FIT18'!AB7+25</f>
        <v>15058.6</v>
      </c>
      <c r="AC7" s="316">
        <f>'РБ ВВ 10(2025) |FIT18'!AC7+25</f>
        <v>15058.6</v>
      </c>
      <c r="AD7" s="316">
        <f>'РБ ВВ 10(2025) |FIT18'!AD7+25</f>
        <v>15058.6</v>
      </c>
      <c r="AE7" s="316">
        <f>'РБ ВВ 10(2025) |FIT18'!AE7+25</f>
        <v>14119</v>
      </c>
      <c r="AF7" s="316">
        <f>'РБ ВВ 10(2025) |FIT18'!AF7+25</f>
        <v>14119</v>
      </c>
      <c r="AG7" s="316">
        <f>'РБ ВВ 10(2025) |FIT18'!AG7+25</f>
        <v>12239.8</v>
      </c>
      <c r="AH7" s="316">
        <f>'РБ ВВ 10(2025) |FIT18'!AH7+25</f>
        <v>11300.2</v>
      </c>
      <c r="AI7" s="316">
        <f>'РБ ВВ 10(2025) |FIT18'!AI7+25</f>
        <v>11300.2</v>
      </c>
      <c r="AJ7" s="316">
        <f>'РБ ВВ 10(2025) |FIT18'!AJ7+25</f>
        <v>12239.8</v>
      </c>
      <c r="AK7" s="316">
        <f>'РБ ВВ 10(2025) |FIT18'!AK7+25</f>
        <v>11300.2</v>
      </c>
      <c r="AL7" s="316">
        <f>'РБ ВВ 10(2025) |FIT18'!AL7+25</f>
        <v>13179.4</v>
      </c>
      <c r="AM7" s="316">
        <f>'РБ ВВ 10(2025) |FIT18'!AM7+25</f>
        <v>11300.2</v>
      </c>
      <c r="AN7" s="316">
        <f>'РБ ВВ 10(2025) |FIT18'!AN7+25</f>
        <v>10830.4</v>
      </c>
      <c r="AO7" s="316">
        <f>'РБ ВВ 10(2025) |FIT18'!AO7+25</f>
        <v>9342.7000000000007</v>
      </c>
      <c r="AP7" s="316">
        <f>'РБ ВВ 10(2025) |FIT18'!AP7+25</f>
        <v>9890.7999999999993</v>
      </c>
      <c r="AQ7" s="316">
        <f>'РБ ВВ 10(2025) |FIT18'!AQ7+25</f>
        <v>9342.7000000000007</v>
      </c>
      <c r="AR7" s="316">
        <f>'РБ ВВ 10(2025) |FIT18'!AR7+25</f>
        <v>9890.7999999999993</v>
      </c>
      <c r="AS7" s="316">
        <f>'РБ ВВ 10(2025) |FIT18'!AS7+25</f>
        <v>9342.7000000000007</v>
      </c>
      <c r="AT7" s="316">
        <f>'РБ ВВ 10(2025) |FIT18'!AT7+25</f>
        <v>9890.7999999999993</v>
      </c>
      <c r="AU7" s="316">
        <f>'РБ ВВ 10(2025) |FIT18'!AU7+25</f>
        <v>9890.7999999999993</v>
      </c>
      <c r="AV7" s="316">
        <f>'РБ ВВ 10(2025) |FIT18'!AV7+25</f>
        <v>9342.7000000000007</v>
      </c>
      <c r="AW7" s="316">
        <f>'РБ ВВ 10(2025) |FIT18'!AW7+25</f>
        <v>8246.5</v>
      </c>
      <c r="AX7" s="316">
        <f>'РБ ВВ 10(2025) |FIT18'!AX7+25</f>
        <v>8794.6</v>
      </c>
      <c r="AY7" s="316">
        <f>'РБ ВВ 10(2025) |FIT18'!AY7+25</f>
        <v>8246.5</v>
      </c>
      <c r="AZ7" s="316">
        <f>'РБ ВВ 10(2025) |FIT18'!AZ7+25</f>
        <v>8794.6</v>
      </c>
      <c r="BA7" s="316">
        <f>'РБ ВВ 10(2025) |FIT18'!BA7+25</f>
        <v>8246.5</v>
      </c>
      <c r="BB7" s="316">
        <f>'РБ ВВ 10(2025) |FIT18'!BB7+25</f>
        <v>8794.6</v>
      </c>
      <c r="BC7" s="316">
        <f>'РБ ВВ 10(2025) |FIT18'!BC7+25</f>
        <v>8246.5</v>
      </c>
      <c r="BD7" s="316">
        <f>'РБ ВВ 10(2025) |FIT18'!BD7+25</f>
        <v>8794.6</v>
      </c>
      <c r="BE7" s="316">
        <f>'РБ ВВ 10(2025) |FIT18'!BE7+25</f>
        <v>8246.5</v>
      </c>
      <c r="BF7" s="316">
        <f>'РБ ВВ 10(2025) |FIT18'!BF7+25</f>
        <v>8403.1</v>
      </c>
      <c r="BG7" s="316">
        <f>'РБ ВВ 10(2025) |FIT18'!BG7+25</f>
        <v>9107.7999999999993</v>
      </c>
      <c r="BH7" s="316">
        <f>'РБ ВВ 10(2025) |FIT18'!BH7+25</f>
        <v>8403.1</v>
      </c>
      <c r="BI7" s="316">
        <f>'РБ ВВ 10(2025) |FIT18'!BI7+25</f>
        <v>9812.5</v>
      </c>
      <c r="BJ7" s="316">
        <f>'РБ ВВ 10(2025) |FIT18'!BJ7+25</f>
        <v>10517.2</v>
      </c>
      <c r="BK7" s="316">
        <f>'РБ ВВ 10(2025) |FIT18'!BK7+25</f>
        <v>10517.2</v>
      </c>
      <c r="BL7" s="316">
        <f>'РБ ВВ 10(2025) |FIT18'!BL7+25</f>
        <v>10517.2</v>
      </c>
    </row>
    <row r="8" spans="1:64" x14ac:dyDescent="0.2">
      <c r="A8" s="106" t="s">
        <v>147</v>
      </c>
      <c r="B8" s="316"/>
      <c r="C8" s="316"/>
      <c r="D8" s="316"/>
      <c r="E8" s="316"/>
      <c r="F8" s="316"/>
      <c r="G8" s="316"/>
      <c r="H8" s="316"/>
      <c r="I8" s="316"/>
      <c r="J8" s="316"/>
      <c r="K8" s="316"/>
      <c r="L8" s="316"/>
      <c r="M8" s="316"/>
      <c r="N8" s="316"/>
      <c r="O8" s="316"/>
      <c r="P8" s="316"/>
      <c r="Q8" s="316"/>
      <c r="R8" s="316"/>
      <c r="S8" s="316"/>
      <c r="T8" s="316"/>
      <c r="U8" s="316"/>
      <c r="V8" s="316"/>
      <c r="W8" s="316"/>
      <c r="X8" s="316"/>
      <c r="Y8" s="316"/>
      <c r="Z8" s="316"/>
      <c r="AA8" s="316"/>
      <c r="AB8" s="316"/>
      <c r="AC8" s="316"/>
      <c r="AD8" s="316"/>
      <c r="AE8" s="316"/>
      <c r="AF8" s="316"/>
      <c r="AG8" s="316"/>
      <c r="AH8" s="316"/>
      <c r="AI8" s="316"/>
      <c r="AJ8" s="316"/>
      <c r="AK8" s="316"/>
      <c r="AL8" s="316"/>
      <c r="AM8" s="316"/>
      <c r="AN8" s="316"/>
      <c r="AO8" s="316"/>
      <c r="AP8" s="316"/>
      <c r="AQ8" s="316"/>
      <c r="AR8" s="316"/>
      <c r="AS8" s="316"/>
      <c r="AT8" s="316"/>
      <c r="AU8" s="316"/>
      <c r="AV8" s="316"/>
      <c r="AW8" s="316"/>
      <c r="AX8" s="316"/>
      <c r="AY8" s="316"/>
      <c r="AZ8" s="316"/>
      <c r="BA8" s="316"/>
      <c r="BB8" s="316"/>
      <c r="BC8" s="316"/>
      <c r="BD8" s="316"/>
      <c r="BE8" s="316"/>
      <c r="BF8" s="316"/>
      <c r="BG8" s="316"/>
      <c r="BH8" s="316"/>
      <c r="BI8" s="316"/>
      <c r="BJ8" s="316"/>
      <c r="BK8" s="316"/>
      <c r="BL8" s="316"/>
    </row>
    <row r="9" spans="1:64" x14ac:dyDescent="0.2">
      <c r="A9" s="98">
        <v>1</v>
      </c>
      <c r="B9" s="316">
        <f>'РБ ВВ 10(2025) |FIT18'!B9+25</f>
        <v>13101.1</v>
      </c>
      <c r="C9" s="316">
        <f>'РБ ВВ 10(2025) |FIT18'!C9+25</f>
        <v>13101.1</v>
      </c>
      <c r="D9" s="316">
        <f>'РБ ВВ 10(2025) |FIT18'!D9+25</f>
        <v>11613.4</v>
      </c>
      <c r="E9" s="316">
        <f>'РБ ВВ 10(2025) |FIT18'!E9+25</f>
        <v>16468</v>
      </c>
      <c r="F9" s="316">
        <f>'РБ ВВ 10(2025) |FIT18'!F9+25</f>
        <v>17799.099999999999</v>
      </c>
      <c r="G9" s="316">
        <f>'РБ ВВ 10(2025) |FIT18'!G9+25</f>
        <v>16468</v>
      </c>
      <c r="H9" s="316">
        <f>'РБ ВВ 10(2025) |FIT18'!H9+25</f>
        <v>11613.4</v>
      </c>
      <c r="I9" s="316">
        <f>'РБ ВВ 10(2025) |FIT18'!I9+25</f>
        <v>15919.9</v>
      </c>
      <c r="J9" s="316">
        <f>'РБ ВВ 10(2025) |FIT18'!J9+25</f>
        <v>16468</v>
      </c>
      <c r="K9" s="316">
        <f>'РБ ВВ 10(2025) |FIT18'!K9+25</f>
        <v>15919.9</v>
      </c>
      <c r="L9" s="316">
        <f>'РБ ВВ 10(2025) |FIT18'!L9+25</f>
        <v>15919.9</v>
      </c>
      <c r="M9" s="316">
        <f>'РБ ВВ 10(2025) |FIT18'!M9+25</f>
        <v>14980.3</v>
      </c>
      <c r="N9" s="316">
        <f>'РБ ВВ 10(2025) |FIT18'!N9+25</f>
        <v>14980.3</v>
      </c>
      <c r="O9" s="316">
        <f>'РБ ВВ 10(2025) |FIT18'!O9+25</f>
        <v>14980.3</v>
      </c>
      <c r="P9" s="316">
        <f>'РБ ВВ 10(2025) |FIT18'!P9+25</f>
        <v>14980.3</v>
      </c>
      <c r="Q9" s="316">
        <f>'РБ ВВ 10(2025) |FIT18'!Q9+25</f>
        <v>15919.9</v>
      </c>
      <c r="R9" s="316">
        <f>'РБ ВВ 10(2025) |FIT18'!R9+25</f>
        <v>17799.099999999999</v>
      </c>
      <c r="S9" s="316">
        <f>'РБ ВВ 10(2025) |FIT18'!S9+25</f>
        <v>16468</v>
      </c>
      <c r="T9" s="316">
        <f>'РБ ВВ 10(2025) |FIT18'!T9+25</f>
        <v>15919.9</v>
      </c>
      <c r="U9" s="316">
        <f>'РБ ВВ 10(2025) |FIT18'!U9+25</f>
        <v>14040.7</v>
      </c>
      <c r="V9" s="316">
        <f>'РБ ВВ 10(2025) |FIT18'!V9+25</f>
        <v>13101.1</v>
      </c>
      <c r="W9" s="316">
        <f>'РБ ВВ 10(2025) |FIT18'!W9+25</f>
        <v>14040.7</v>
      </c>
      <c r="X9" s="316">
        <f>'РБ ВВ 10(2025) |FIT18'!X9+25</f>
        <v>15919.9</v>
      </c>
      <c r="Y9" s="316">
        <f>'РБ ВВ 10(2025) |FIT18'!Y9+25</f>
        <v>14980.3</v>
      </c>
      <c r="Z9" s="316">
        <f>'РБ ВВ 10(2025) |FIT18'!Z9+25</f>
        <v>14980.3</v>
      </c>
      <c r="AA9" s="316">
        <f>'РБ ВВ 10(2025) |FIT18'!AA9+25</f>
        <v>15919.9</v>
      </c>
      <c r="AB9" s="316">
        <f>'РБ ВВ 10(2025) |FIT18'!AB9+25</f>
        <v>15919.9</v>
      </c>
      <c r="AC9" s="316">
        <f>'РБ ВВ 10(2025) |FIT18'!AC9+25</f>
        <v>15919.9</v>
      </c>
      <c r="AD9" s="316">
        <f>'РБ ВВ 10(2025) |FIT18'!AD9+25</f>
        <v>15919.9</v>
      </c>
      <c r="AE9" s="316">
        <f>'РБ ВВ 10(2025) |FIT18'!AE9+25</f>
        <v>14980.3</v>
      </c>
      <c r="AF9" s="316">
        <f>'РБ ВВ 10(2025) |FIT18'!AF9+25</f>
        <v>14980.3</v>
      </c>
      <c r="AG9" s="316">
        <f>'РБ ВВ 10(2025) |FIT18'!AG9+25</f>
        <v>13101.1</v>
      </c>
      <c r="AH9" s="316">
        <f>'РБ ВВ 10(2025) |FIT18'!AH9+25</f>
        <v>12161.5</v>
      </c>
      <c r="AI9" s="316">
        <f>'РБ ВВ 10(2025) |FIT18'!AI9+25</f>
        <v>12161.5</v>
      </c>
      <c r="AJ9" s="316">
        <f>'РБ ВВ 10(2025) |FIT18'!AJ9+25</f>
        <v>13101.1</v>
      </c>
      <c r="AK9" s="316">
        <f>'РБ ВВ 10(2025) |FIT18'!AK9+25</f>
        <v>12161.5</v>
      </c>
      <c r="AL9" s="316">
        <f>'РБ ВВ 10(2025) |FIT18'!AL9+25</f>
        <v>14040.7</v>
      </c>
      <c r="AM9" s="316">
        <f>'РБ ВВ 10(2025) |FIT18'!AM9+25</f>
        <v>12161.5</v>
      </c>
      <c r="AN9" s="316">
        <f>'РБ ВВ 10(2025) |FIT18'!AN9+25</f>
        <v>10908.7</v>
      </c>
      <c r="AO9" s="316">
        <f>'РБ ВВ 10(2025) |FIT18'!AO9+25</f>
        <v>9421</v>
      </c>
      <c r="AP9" s="316">
        <f>'РБ ВВ 10(2025) |FIT18'!AP9+25</f>
        <v>9969.1</v>
      </c>
      <c r="AQ9" s="316">
        <f>'РБ ВВ 10(2025) |FIT18'!AQ9+25</f>
        <v>9421</v>
      </c>
      <c r="AR9" s="316">
        <f>'РБ ВВ 10(2025) |FIT18'!AR9+25</f>
        <v>9969.1</v>
      </c>
      <c r="AS9" s="316">
        <f>'РБ ВВ 10(2025) |FIT18'!AS9+25</f>
        <v>9421</v>
      </c>
      <c r="AT9" s="316">
        <f>'РБ ВВ 10(2025) |FIT18'!AT9+25</f>
        <v>9969.1</v>
      </c>
      <c r="AU9" s="316">
        <f>'РБ ВВ 10(2025) |FIT18'!AU9+25</f>
        <v>9969.1</v>
      </c>
      <c r="AV9" s="316">
        <f>'РБ ВВ 10(2025) |FIT18'!AV9+25</f>
        <v>9421</v>
      </c>
      <c r="AW9" s="316">
        <f>'РБ ВВ 10(2025) |FIT18'!AW9+25</f>
        <v>8324.7999999999993</v>
      </c>
      <c r="AX9" s="316">
        <f>'РБ ВВ 10(2025) |FIT18'!AX9+25</f>
        <v>8872.9</v>
      </c>
      <c r="AY9" s="316">
        <f>'РБ ВВ 10(2025) |FIT18'!AY9+25</f>
        <v>8324.7999999999993</v>
      </c>
      <c r="AZ9" s="316">
        <f>'РБ ВВ 10(2025) |FIT18'!AZ9+25</f>
        <v>8872.9</v>
      </c>
      <c r="BA9" s="316">
        <f>'РБ ВВ 10(2025) |FIT18'!BA9+25</f>
        <v>8324.7999999999993</v>
      </c>
      <c r="BB9" s="316">
        <f>'РБ ВВ 10(2025) |FIT18'!BB9+25</f>
        <v>8872.9</v>
      </c>
      <c r="BC9" s="316">
        <f>'РБ ВВ 10(2025) |FIT18'!BC9+25</f>
        <v>8324.7999999999993</v>
      </c>
      <c r="BD9" s="316">
        <f>'РБ ВВ 10(2025) |FIT18'!BD9+25</f>
        <v>8872.9</v>
      </c>
      <c r="BE9" s="316">
        <f>'РБ ВВ 10(2025) |FIT18'!BE9+25</f>
        <v>8324.7999999999993</v>
      </c>
      <c r="BF9" s="316">
        <f>'РБ ВВ 10(2025) |FIT18'!BF9+25</f>
        <v>9264.4</v>
      </c>
      <c r="BG9" s="316">
        <f>'РБ ВВ 10(2025) |FIT18'!BG9+25</f>
        <v>9969.1</v>
      </c>
      <c r="BH9" s="316">
        <f>'РБ ВВ 10(2025) |FIT18'!BH9+25</f>
        <v>9264.4</v>
      </c>
      <c r="BI9" s="316">
        <f>'РБ ВВ 10(2025) |FIT18'!BI9+25</f>
        <v>10673.8</v>
      </c>
      <c r="BJ9" s="316">
        <f>'РБ ВВ 10(2025) |FIT18'!BJ9+25</f>
        <v>11378.5</v>
      </c>
      <c r="BK9" s="316">
        <f>'РБ ВВ 10(2025) |FIT18'!BK9+25</f>
        <v>11378.5</v>
      </c>
      <c r="BL9" s="316">
        <f>'РБ ВВ 10(2025) |FIT18'!BL9+25</f>
        <v>11378.5</v>
      </c>
    </row>
    <row r="10" spans="1:64" x14ac:dyDescent="0.2">
      <c r="A10" s="98">
        <v>2</v>
      </c>
      <c r="B10" s="316">
        <f>'РБ ВВ 10(2025) |FIT18'!B10+25</f>
        <v>14588.8</v>
      </c>
      <c r="C10" s="316">
        <f>'РБ ВВ 10(2025) |FIT18'!C10+25</f>
        <v>14588.8</v>
      </c>
      <c r="D10" s="316">
        <f>'РБ ВВ 10(2025) |FIT18'!D10+25</f>
        <v>13101.1</v>
      </c>
      <c r="E10" s="316">
        <f>'РБ ВВ 10(2025) |FIT18'!E10+25</f>
        <v>17955.7</v>
      </c>
      <c r="F10" s="316">
        <f>'РБ ВВ 10(2025) |FIT18'!F10+25</f>
        <v>19286.8</v>
      </c>
      <c r="G10" s="316">
        <f>'РБ ВВ 10(2025) |FIT18'!G10+25</f>
        <v>17955.7</v>
      </c>
      <c r="H10" s="316">
        <f>'РБ ВВ 10(2025) |FIT18'!H10+25</f>
        <v>13101.1</v>
      </c>
      <c r="I10" s="316">
        <f>'РБ ВВ 10(2025) |FIT18'!I10+25</f>
        <v>17407.599999999999</v>
      </c>
      <c r="J10" s="316">
        <f>'РБ ВВ 10(2025) |FIT18'!J10+25</f>
        <v>17955.7</v>
      </c>
      <c r="K10" s="316">
        <f>'РБ ВВ 10(2025) |FIT18'!K10+25</f>
        <v>17407.599999999999</v>
      </c>
      <c r="L10" s="316">
        <f>'РБ ВВ 10(2025) |FIT18'!L10+25</f>
        <v>17407.599999999999</v>
      </c>
      <c r="M10" s="316">
        <f>'РБ ВВ 10(2025) |FIT18'!M10+25</f>
        <v>16468</v>
      </c>
      <c r="N10" s="316">
        <f>'РБ ВВ 10(2025) |FIT18'!N10+25</f>
        <v>16468</v>
      </c>
      <c r="O10" s="316">
        <f>'РБ ВВ 10(2025) |FIT18'!O10+25</f>
        <v>16468</v>
      </c>
      <c r="P10" s="316">
        <f>'РБ ВВ 10(2025) |FIT18'!P10+25</f>
        <v>16468</v>
      </c>
      <c r="Q10" s="316">
        <f>'РБ ВВ 10(2025) |FIT18'!Q10+25</f>
        <v>17407.599999999999</v>
      </c>
      <c r="R10" s="316">
        <f>'РБ ВВ 10(2025) |FIT18'!R10+25</f>
        <v>19286.8</v>
      </c>
      <c r="S10" s="316">
        <f>'РБ ВВ 10(2025) |FIT18'!S10+25</f>
        <v>17955.7</v>
      </c>
      <c r="T10" s="316">
        <f>'РБ ВВ 10(2025) |FIT18'!T10+25</f>
        <v>17407.599999999999</v>
      </c>
      <c r="U10" s="316">
        <f>'РБ ВВ 10(2025) |FIT18'!U10+25</f>
        <v>15528.4</v>
      </c>
      <c r="V10" s="316">
        <f>'РБ ВВ 10(2025) |FIT18'!V10+25</f>
        <v>14588.8</v>
      </c>
      <c r="W10" s="316">
        <f>'РБ ВВ 10(2025) |FIT18'!W10+25</f>
        <v>15528.4</v>
      </c>
      <c r="X10" s="316">
        <f>'РБ ВВ 10(2025) |FIT18'!X10+25</f>
        <v>17407.599999999999</v>
      </c>
      <c r="Y10" s="316">
        <f>'РБ ВВ 10(2025) |FIT18'!Y10+25</f>
        <v>16468</v>
      </c>
      <c r="Z10" s="316">
        <f>'РБ ВВ 10(2025) |FIT18'!Z10+25</f>
        <v>16468</v>
      </c>
      <c r="AA10" s="316">
        <f>'РБ ВВ 10(2025) |FIT18'!AA10+25</f>
        <v>17407.599999999999</v>
      </c>
      <c r="AB10" s="316">
        <f>'РБ ВВ 10(2025) |FIT18'!AB10+25</f>
        <v>17407.599999999999</v>
      </c>
      <c r="AC10" s="316">
        <f>'РБ ВВ 10(2025) |FIT18'!AC10+25</f>
        <v>17407.599999999999</v>
      </c>
      <c r="AD10" s="316">
        <f>'РБ ВВ 10(2025) |FIT18'!AD10+25</f>
        <v>17407.599999999999</v>
      </c>
      <c r="AE10" s="316">
        <f>'РБ ВВ 10(2025) |FIT18'!AE10+25</f>
        <v>16468</v>
      </c>
      <c r="AF10" s="316">
        <f>'РБ ВВ 10(2025) |FIT18'!AF10+25</f>
        <v>16468</v>
      </c>
      <c r="AG10" s="316">
        <f>'РБ ВВ 10(2025) |FIT18'!AG10+25</f>
        <v>14588.8</v>
      </c>
      <c r="AH10" s="316">
        <f>'РБ ВВ 10(2025) |FIT18'!AH10+25</f>
        <v>13649.2</v>
      </c>
      <c r="AI10" s="316">
        <f>'РБ ВВ 10(2025) |FIT18'!AI10+25</f>
        <v>13649.2</v>
      </c>
      <c r="AJ10" s="316">
        <f>'РБ ВВ 10(2025) |FIT18'!AJ10+25</f>
        <v>14588.8</v>
      </c>
      <c r="AK10" s="316">
        <f>'РБ ВВ 10(2025) |FIT18'!AK10+25</f>
        <v>13649.2</v>
      </c>
      <c r="AL10" s="316">
        <f>'РБ ВВ 10(2025) |FIT18'!AL10+25</f>
        <v>15528.4</v>
      </c>
      <c r="AM10" s="316">
        <f>'РБ ВВ 10(2025) |FIT18'!AM10+25</f>
        <v>13649.2</v>
      </c>
      <c r="AN10" s="316">
        <f>'РБ ВВ 10(2025) |FIT18'!AN10+25</f>
        <v>12396.4</v>
      </c>
      <c r="AO10" s="316">
        <f>'РБ ВВ 10(2025) |FIT18'!AO10+25</f>
        <v>10908.7</v>
      </c>
      <c r="AP10" s="316">
        <f>'РБ ВВ 10(2025) |FIT18'!AP10+25</f>
        <v>11456.8</v>
      </c>
      <c r="AQ10" s="316">
        <f>'РБ ВВ 10(2025) |FIT18'!AQ10+25</f>
        <v>10908.7</v>
      </c>
      <c r="AR10" s="316">
        <f>'РБ ВВ 10(2025) |FIT18'!AR10+25</f>
        <v>11456.8</v>
      </c>
      <c r="AS10" s="316">
        <f>'РБ ВВ 10(2025) |FIT18'!AS10+25</f>
        <v>10908.7</v>
      </c>
      <c r="AT10" s="316">
        <f>'РБ ВВ 10(2025) |FIT18'!AT10+25</f>
        <v>11456.8</v>
      </c>
      <c r="AU10" s="316">
        <f>'РБ ВВ 10(2025) |FIT18'!AU10+25</f>
        <v>11456.8</v>
      </c>
      <c r="AV10" s="316">
        <f>'РБ ВВ 10(2025) |FIT18'!AV10+25</f>
        <v>10908.7</v>
      </c>
      <c r="AW10" s="316">
        <f>'РБ ВВ 10(2025) |FIT18'!AW10+25</f>
        <v>9812.5</v>
      </c>
      <c r="AX10" s="316">
        <f>'РБ ВВ 10(2025) |FIT18'!AX10+25</f>
        <v>10360.6</v>
      </c>
      <c r="AY10" s="316">
        <f>'РБ ВВ 10(2025) |FIT18'!AY10+25</f>
        <v>9812.5</v>
      </c>
      <c r="AZ10" s="316">
        <f>'РБ ВВ 10(2025) |FIT18'!AZ10+25</f>
        <v>10360.6</v>
      </c>
      <c r="BA10" s="316">
        <f>'РБ ВВ 10(2025) |FIT18'!BA10+25</f>
        <v>9812.5</v>
      </c>
      <c r="BB10" s="316">
        <f>'РБ ВВ 10(2025) |FIT18'!BB10+25</f>
        <v>10360.6</v>
      </c>
      <c r="BC10" s="316">
        <f>'РБ ВВ 10(2025) |FIT18'!BC10+25</f>
        <v>9812.5</v>
      </c>
      <c r="BD10" s="316">
        <f>'РБ ВВ 10(2025) |FIT18'!BD10+25</f>
        <v>10360.6</v>
      </c>
      <c r="BE10" s="316">
        <f>'РБ ВВ 10(2025) |FIT18'!BE10+25</f>
        <v>9812.5</v>
      </c>
      <c r="BF10" s="316">
        <f>'РБ ВВ 10(2025) |FIT18'!BF10+25</f>
        <v>10752.1</v>
      </c>
      <c r="BG10" s="316">
        <f>'РБ ВВ 10(2025) |FIT18'!BG10+25</f>
        <v>11456.8</v>
      </c>
      <c r="BH10" s="316">
        <f>'РБ ВВ 10(2025) |FIT18'!BH10+25</f>
        <v>10752.1</v>
      </c>
      <c r="BI10" s="316">
        <f>'РБ ВВ 10(2025) |FIT18'!BI10+25</f>
        <v>12161.5</v>
      </c>
      <c r="BJ10" s="316">
        <f>'РБ ВВ 10(2025) |FIT18'!BJ10+25</f>
        <v>12866.2</v>
      </c>
      <c r="BK10" s="316">
        <f>'РБ ВВ 10(2025) |FIT18'!BK10+25</f>
        <v>12866.2</v>
      </c>
      <c r="BL10" s="316">
        <f>'РБ ВВ 10(2025) |FIT18'!BL10+25</f>
        <v>12866.2</v>
      </c>
    </row>
    <row r="11" spans="1:64" x14ac:dyDescent="0.2">
      <c r="A11" s="97" t="s">
        <v>135</v>
      </c>
      <c r="B11" s="316"/>
      <c r="C11" s="316"/>
      <c r="D11" s="316"/>
      <c r="E11" s="316"/>
      <c r="F11" s="316"/>
      <c r="G11" s="316"/>
      <c r="H11" s="316"/>
      <c r="I11" s="316"/>
      <c r="J11" s="316"/>
      <c r="K11" s="316"/>
      <c r="L11" s="316"/>
      <c r="M11" s="316"/>
      <c r="N11" s="316"/>
      <c r="O11" s="316"/>
      <c r="P11" s="316"/>
      <c r="Q11" s="316"/>
      <c r="R11" s="316"/>
      <c r="S11" s="316"/>
      <c r="T11" s="316"/>
      <c r="U11" s="316"/>
      <c r="V11" s="316"/>
      <c r="W11" s="316"/>
      <c r="X11" s="316"/>
      <c r="Y11" s="316"/>
      <c r="Z11" s="316"/>
      <c r="AA11" s="316"/>
      <c r="AB11" s="316"/>
      <c r="AC11" s="316"/>
      <c r="AD11" s="316"/>
      <c r="AE11" s="316"/>
      <c r="AF11" s="316"/>
      <c r="AG11" s="316"/>
      <c r="AH11" s="316"/>
      <c r="AI11" s="316"/>
      <c r="AJ11" s="316"/>
      <c r="AK11" s="316"/>
      <c r="AL11" s="316"/>
      <c r="AM11" s="316"/>
      <c r="AN11" s="316"/>
      <c r="AO11" s="316"/>
      <c r="AP11" s="316"/>
      <c r="AQ11" s="316"/>
      <c r="AR11" s="316"/>
      <c r="AS11" s="316"/>
      <c r="AT11" s="316"/>
      <c r="AU11" s="316"/>
      <c r="AV11" s="316"/>
      <c r="AW11" s="316"/>
      <c r="AX11" s="316"/>
      <c r="AY11" s="316"/>
      <c r="AZ11" s="316"/>
      <c r="BA11" s="316"/>
      <c r="BB11" s="316"/>
      <c r="BC11" s="316"/>
      <c r="BD11" s="316"/>
      <c r="BE11" s="316"/>
      <c r="BF11" s="316"/>
      <c r="BG11" s="316"/>
      <c r="BH11" s="316"/>
      <c r="BI11" s="316"/>
      <c r="BJ11" s="316"/>
      <c r="BK11" s="316"/>
      <c r="BL11" s="316"/>
    </row>
    <row r="12" spans="1:64" x14ac:dyDescent="0.2">
      <c r="A12" s="99">
        <v>1</v>
      </c>
      <c r="B12" s="316">
        <f>'РБ ВВ 10(2025) |FIT18'!B12+25</f>
        <v>19365.099999999999</v>
      </c>
      <c r="C12" s="316">
        <f>'РБ ВВ 10(2025) |FIT18'!C12+25</f>
        <v>19365.099999999999</v>
      </c>
      <c r="D12" s="316">
        <f>'РБ ВВ 10(2025) |FIT18'!D12+25</f>
        <v>17877.400000000001</v>
      </c>
      <c r="E12" s="316">
        <f>'РБ ВВ 10(2025) |FIT18'!E12+25</f>
        <v>22732</v>
      </c>
      <c r="F12" s="316">
        <f>'РБ ВВ 10(2025) |FIT18'!F12+25</f>
        <v>24063.1</v>
      </c>
      <c r="G12" s="316">
        <f>'РБ ВВ 10(2025) |FIT18'!G12+25</f>
        <v>22732</v>
      </c>
      <c r="H12" s="316">
        <f>'РБ ВВ 10(2025) |FIT18'!H12+25</f>
        <v>17877.400000000001</v>
      </c>
      <c r="I12" s="316">
        <f>'РБ ВВ 10(2025) |FIT18'!I12+25</f>
        <v>22183.9</v>
      </c>
      <c r="J12" s="316">
        <f>'РБ ВВ 10(2025) |FIT18'!J12+25</f>
        <v>22732</v>
      </c>
      <c r="K12" s="316">
        <f>'РБ ВВ 10(2025) |FIT18'!K12+25</f>
        <v>22183.9</v>
      </c>
      <c r="L12" s="316">
        <f>'РБ ВВ 10(2025) |FIT18'!L12+25</f>
        <v>22183.9</v>
      </c>
      <c r="M12" s="316">
        <f>'РБ ВВ 10(2025) |FIT18'!M12+25</f>
        <v>21244.3</v>
      </c>
      <c r="N12" s="316">
        <f>'РБ ВВ 10(2025) |FIT18'!N12+25</f>
        <v>21244.3</v>
      </c>
      <c r="O12" s="316">
        <f>'РБ ВВ 10(2025) |FIT18'!O12+25</f>
        <v>21244.3</v>
      </c>
      <c r="P12" s="316">
        <f>'РБ ВВ 10(2025) |FIT18'!P12+25</f>
        <v>21244.3</v>
      </c>
      <c r="Q12" s="316">
        <f>'РБ ВВ 10(2025) |FIT18'!Q12+25</f>
        <v>22183.9</v>
      </c>
      <c r="R12" s="316">
        <f>'РБ ВВ 10(2025) |FIT18'!R12+25</f>
        <v>24063.1</v>
      </c>
      <c r="S12" s="316">
        <f>'РБ ВВ 10(2025) |FIT18'!S12+25</f>
        <v>22732</v>
      </c>
      <c r="T12" s="316">
        <f>'РБ ВВ 10(2025) |FIT18'!T12+25</f>
        <v>22183.9</v>
      </c>
      <c r="U12" s="316">
        <f>'РБ ВВ 10(2025) |FIT18'!U12+25</f>
        <v>20304.7</v>
      </c>
      <c r="V12" s="316">
        <f>'РБ ВВ 10(2025) |FIT18'!V12+25</f>
        <v>19365.099999999999</v>
      </c>
      <c r="W12" s="316">
        <f>'РБ ВВ 10(2025) |FIT18'!W12+25</f>
        <v>20304.7</v>
      </c>
      <c r="X12" s="316">
        <f>'РБ ВВ 10(2025) |FIT18'!X12+25</f>
        <v>22183.9</v>
      </c>
      <c r="Y12" s="316">
        <f>'РБ ВВ 10(2025) |FIT18'!Y12+25</f>
        <v>21244.3</v>
      </c>
      <c r="Z12" s="316">
        <f>'РБ ВВ 10(2025) |FIT18'!Z12+25</f>
        <v>21244.3</v>
      </c>
      <c r="AA12" s="316">
        <f>'РБ ВВ 10(2025) |FIT18'!AA12+25</f>
        <v>22183.9</v>
      </c>
      <c r="AB12" s="316">
        <f>'РБ ВВ 10(2025) |FIT18'!AB12+25</f>
        <v>22183.9</v>
      </c>
      <c r="AC12" s="316">
        <f>'РБ ВВ 10(2025) |FIT18'!AC12+25</f>
        <v>22183.9</v>
      </c>
      <c r="AD12" s="316">
        <f>'РБ ВВ 10(2025) |FIT18'!AD12+25</f>
        <v>22183.9</v>
      </c>
      <c r="AE12" s="316">
        <f>'РБ ВВ 10(2025) |FIT18'!AE12+25</f>
        <v>21244.3</v>
      </c>
      <c r="AF12" s="316">
        <f>'РБ ВВ 10(2025) |FIT18'!AF12+25</f>
        <v>21244.3</v>
      </c>
      <c r="AG12" s="316">
        <f>'РБ ВВ 10(2025) |FIT18'!AG12+25</f>
        <v>19365.099999999999</v>
      </c>
      <c r="AH12" s="316">
        <f>'РБ ВВ 10(2025) |FIT18'!AH12+25</f>
        <v>18425.5</v>
      </c>
      <c r="AI12" s="316">
        <f>'РБ ВВ 10(2025) |FIT18'!AI12+25</f>
        <v>18425.5</v>
      </c>
      <c r="AJ12" s="316">
        <f>'РБ ВВ 10(2025) |FIT18'!AJ12+25</f>
        <v>19365.099999999999</v>
      </c>
      <c r="AK12" s="316">
        <f>'РБ ВВ 10(2025) |FIT18'!AK12+25</f>
        <v>18425.5</v>
      </c>
      <c r="AL12" s="316">
        <f>'РБ ВВ 10(2025) |FIT18'!AL12+25</f>
        <v>20304.7</v>
      </c>
      <c r="AM12" s="316">
        <f>'РБ ВВ 10(2025) |FIT18'!AM12+25</f>
        <v>18425.5</v>
      </c>
      <c r="AN12" s="316">
        <f>'РБ ВВ 10(2025) |FIT18'!AN12+25</f>
        <v>16389.7</v>
      </c>
      <c r="AO12" s="316">
        <f>'РБ ВВ 10(2025) |FIT18'!AO12+25</f>
        <v>14902</v>
      </c>
      <c r="AP12" s="316">
        <f>'РБ ВВ 10(2025) |FIT18'!AP12+25</f>
        <v>15450.1</v>
      </c>
      <c r="AQ12" s="316">
        <f>'РБ ВВ 10(2025) |FIT18'!AQ12+25</f>
        <v>14902</v>
      </c>
      <c r="AR12" s="316">
        <f>'РБ ВВ 10(2025) |FIT18'!AR12+25</f>
        <v>15450.1</v>
      </c>
      <c r="AS12" s="316">
        <f>'РБ ВВ 10(2025) |FIT18'!AS12+25</f>
        <v>14902</v>
      </c>
      <c r="AT12" s="316">
        <f>'РБ ВВ 10(2025) |FIT18'!AT12+25</f>
        <v>15450.1</v>
      </c>
      <c r="AU12" s="316">
        <f>'РБ ВВ 10(2025) |FIT18'!AU12+25</f>
        <v>15450.1</v>
      </c>
      <c r="AV12" s="316">
        <f>'РБ ВВ 10(2025) |FIT18'!AV12+25</f>
        <v>14902</v>
      </c>
      <c r="AW12" s="316">
        <f>'РБ ВВ 10(2025) |FIT18'!AW12+25</f>
        <v>13805.8</v>
      </c>
      <c r="AX12" s="316">
        <f>'РБ ВВ 10(2025) |FIT18'!AX12+25</f>
        <v>14353.9</v>
      </c>
      <c r="AY12" s="316">
        <f>'РБ ВВ 10(2025) |FIT18'!AY12+25</f>
        <v>13805.8</v>
      </c>
      <c r="AZ12" s="316">
        <f>'РБ ВВ 10(2025) |FIT18'!AZ12+25</f>
        <v>14353.9</v>
      </c>
      <c r="BA12" s="316">
        <f>'РБ ВВ 10(2025) |FIT18'!BA12+25</f>
        <v>13805.8</v>
      </c>
      <c r="BB12" s="316">
        <f>'РБ ВВ 10(2025) |FIT18'!BB12+25</f>
        <v>14353.9</v>
      </c>
      <c r="BC12" s="316">
        <f>'РБ ВВ 10(2025) |FIT18'!BC12+25</f>
        <v>13805.8</v>
      </c>
      <c r="BD12" s="316">
        <f>'РБ ВВ 10(2025) |FIT18'!BD12+25</f>
        <v>14353.9</v>
      </c>
      <c r="BE12" s="316">
        <f>'РБ ВВ 10(2025) |FIT18'!BE12+25</f>
        <v>13805.8</v>
      </c>
      <c r="BF12" s="316">
        <f>'РБ ВВ 10(2025) |FIT18'!BF12+25</f>
        <v>13962.4</v>
      </c>
      <c r="BG12" s="316">
        <f>'РБ ВВ 10(2025) |FIT18'!BG12+25</f>
        <v>14667.1</v>
      </c>
      <c r="BH12" s="316">
        <f>'РБ ВВ 10(2025) |FIT18'!BH12+25</f>
        <v>13962.4</v>
      </c>
      <c r="BI12" s="316">
        <f>'РБ ВВ 10(2025) |FIT18'!BI12+25</f>
        <v>15371.8</v>
      </c>
      <c r="BJ12" s="316">
        <f>'РБ ВВ 10(2025) |FIT18'!BJ12+25</f>
        <v>16076.5</v>
      </c>
      <c r="BK12" s="316">
        <f>'РБ ВВ 10(2025) |FIT18'!BK12+25</f>
        <v>16076.5</v>
      </c>
      <c r="BL12" s="316">
        <f>'РБ ВВ 10(2025) |FIT18'!BL12+25</f>
        <v>16076.5</v>
      </c>
    </row>
    <row r="13" spans="1:64" x14ac:dyDescent="0.2">
      <c r="A13" s="99">
        <v>2</v>
      </c>
      <c r="B13" s="316">
        <f>'РБ ВВ 10(2025) |FIT18'!B13+25</f>
        <v>20852.8</v>
      </c>
      <c r="C13" s="316">
        <f>'РБ ВВ 10(2025) |FIT18'!C13+25</f>
        <v>20852.8</v>
      </c>
      <c r="D13" s="316">
        <f>'РБ ВВ 10(2025) |FIT18'!D13+25</f>
        <v>19365.099999999999</v>
      </c>
      <c r="E13" s="316">
        <f>'РБ ВВ 10(2025) |FIT18'!E13+25</f>
        <v>24219.7</v>
      </c>
      <c r="F13" s="316">
        <f>'РБ ВВ 10(2025) |FIT18'!F13+25</f>
        <v>25550.799999999999</v>
      </c>
      <c r="G13" s="316">
        <f>'РБ ВВ 10(2025) |FIT18'!G13+25</f>
        <v>24219.7</v>
      </c>
      <c r="H13" s="316">
        <f>'РБ ВВ 10(2025) |FIT18'!H13+25</f>
        <v>19365.099999999999</v>
      </c>
      <c r="I13" s="316">
        <f>'РБ ВВ 10(2025) |FIT18'!I13+25</f>
        <v>23671.599999999999</v>
      </c>
      <c r="J13" s="316">
        <f>'РБ ВВ 10(2025) |FIT18'!J13+25</f>
        <v>24219.7</v>
      </c>
      <c r="K13" s="316">
        <f>'РБ ВВ 10(2025) |FIT18'!K13+25</f>
        <v>23671.599999999999</v>
      </c>
      <c r="L13" s="316">
        <f>'РБ ВВ 10(2025) |FIT18'!L13+25</f>
        <v>23671.599999999999</v>
      </c>
      <c r="M13" s="316">
        <f>'РБ ВВ 10(2025) |FIT18'!M13+25</f>
        <v>22732</v>
      </c>
      <c r="N13" s="316">
        <f>'РБ ВВ 10(2025) |FIT18'!N13+25</f>
        <v>22732</v>
      </c>
      <c r="O13" s="316">
        <f>'РБ ВВ 10(2025) |FIT18'!O13+25</f>
        <v>22732</v>
      </c>
      <c r="P13" s="316">
        <f>'РБ ВВ 10(2025) |FIT18'!P13+25</f>
        <v>22732</v>
      </c>
      <c r="Q13" s="316">
        <f>'РБ ВВ 10(2025) |FIT18'!Q13+25</f>
        <v>23671.599999999999</v>
      </c>
      <c r="R13" s="316">
        <f>'РБ ВВ 10(2025) |FIT18'!R13+25</f>
        <v>25550.799999999999</v>
      </c>
      <c r="S13" s="316">
        <f>'РБ ВВ 10(2025) |FIT18'!S13+25</f>
        <v>24219.7</v>
      </c>
      <c r="T13" s="316">
        <f>'РБ ВВ 10(2025) |FIT18'!T13+25</f>
        <v>23671.599999999999</v>
      </c>
      <c r="U13" s="316">
        <f>'РБ ВВ 10(2025) |FIT18'!U13+25</f>
        <v>21792.400000000001</v>
      </c>
      <c r="V13" s="316">
        <f>'РБ ВВ 10(2025) |FIT18'!V13+25</f>
        <v>20852.8</v>
      </c>
      <c r="W13" s="316">
        <f>'РБ ВВ 10(2025) |FIT18'!W13+25</f>
        <v>21792.400000000001</v>
      </c>
      <c r="X13" s="316">
        <f>'РБ ВВ 10(2025) |FIT18'!X13+25</f>
        <v>23671.599999999999</v>
      </c>
      <c r="Y13" s="316">
        <f>'РБ ВВ 10(2025) |FIT18'!Y13+25</f>
        <v>22732</v>
      </c>
      <c r="Z13" s="316">
        <f>'РБ ВВ 10(2025) |FIT18'!Z13+25</f>
        <v>22732</v>
      </c>
      <c r="AA13" s="316">
        <f>'РБ ВВ 10(2025) |FIT18'!AA13+25</f>
        <v>23671.599999999999</v>
      </c>
      <c r="AB13" s="316">
        <f>'РБ ВВ 10(2025) |FIT18'!AB13+25</f>
        <v>23671.599999999999</v>
      </c>
      <c r="AC13" s="316">
        <f>'РБ ВВ 10(2025) |FIT18'!AC13+25</f>
        <v>23671.599999999999</v>
      </c>
      <c r="AD13" s="316">
        <f>'РБ ВВ 10(2025) |FIT18'!AD13+25</f>
        <v>23671.599999999999</v>
      </c>
      <c r="AE13" s="316">
        <f>'РБ ВВ 10(2025) |FIT18'!AE13+25</f>
        <v>22732</v>
      </c>
      <c r="AF13" s="316">
        <f>'РБ ВВ 10(2025) |FIT18'!AF13+25</f>
        <v>22732</v>
      </c>
      <c r="AG13" s="316">
        <f>'РБ ВВ 10(2025) |FIT18'!AG13+25</f>
        <v>20852.8</v>
      </c>
      <c r="AH13" s="316">
        <f>'РБ ВВ 10(2025) |FIT18'!AH13+25</f>
        <v>19913.2</v>
      </c>
      <c r="AI13" s="316">
        <f>'РБ ВВ 10(2025) |FIT18'!AI13+25</f>
        <v>19913.2</v>
      </c>
      <c r="AJ13" s="316">
        <f>'РБ ВВ 10(2025) |FIT18'!AJ13+25</f>
        <v>20852.8</v>
      </c>
      <c r="AK13" s="316">
        <f>'РБ ВВ 10(2025) |FIT18'!AK13+25</f>
        <v>19913.2</v>
      </c>
      <c r="AL13" s="316">
        <f>'РБ ВВ 10(2025) |FIT18'!AL13+25</f>
        <v>21792.400000000001</v>
      </c>
      <c r="AM13" s="316">
        <f>'РБ ВВ 10(2025) |FIT18'!AM13+25</f>
        <v>19913.2</v>
      </c>
      <c r="AN13" s="316">
        <f>'РБ ВВ 10(2025) |FIT18'!AN13+25</f>
        <v>17877.400000000001</v>
      </c>
      <c r="AO13" s="316">
        <f>'РБ ВВ 10(2025) |FIT18'!AO13+25</f>
        <v>16389.7</v>
      </c>
      <c r="AP13" s="316">
        <f>'РБ ВВ 10(2025) |FIT18'!AP13+25</f>
        <v>16937.8</v>
      </c>
      <c r="AQ13" s="316">
        <f>'РБ ВВ 10(2025) |FIT18'!AQ13+25</f>
        <v>16389.7</v>
      </c>
      <c r="AR13" s="316">
        <f>'РБ ВВ 10(2025) |FIT18'!AR13+25</f>
        <v>16937.8</v>
      </c>
      <c r="AS13" s="316">
        <f>'РБ ВВ 10(2025) |FIT18'!AS13+25</f>
        <v>16389.7</v>
      </c>
      <c r="AT13" s="316">
        <f>'РБ ВВ 10(2025) |FIT18'!AT13+25</f>
        <v>16937.8</v>
      </c>
      <c r="AU13" s="316">
        <f>'РБ ВВ 10(2025) |FIT18'!AU13+25</f>
        <v>16937.8</v>
      </c>
      <c r="AV13" s="316">
        <f>'РБ ВВ 10(2025) |FIT18'!AV13+25</f>
        <v>16389.7</v>
      </c>
      <c r="AW13" s="316">
        <f>'РБ ВВ 10(2025) |FIT18'!AW13+25</f>
        <v>15293.5</v>
      </c>
      <c r="AX13" s="316">
        <f>'РБ ВВ 10(2025) |FIT18'!AX13+25</f>
        <v>15841.6</v>
      </c>
      <c r="AY13" s="316">
        <f>'РБ ВВ 10(2025) |FIT18'!AY13+25</f>
        <v>15293.5</v>
      </c>
      <c r="AZ13" s="316">
        <f>'РБ ВВ 10(2025) |FIT18'!AZ13+25</f>
        <v>15841.6</v>
      </c>
      <c r="BA13" s="316">
        <f>'РБ ВВ 10(2025) |FIT18'!BA13+25</f>
        <v>15293.5</v>
      </c>
      <c r="BB13" s="316">
        <f>'РБ ВВ 10(2025) |FIT18'!BB13+25</f>
        <v>15841.6</v>
      </c>
      <c r="BC13" s="316">
        <f>'РБ ВВ 10(2025) |FIT18'!BC13+25</f>
        <v>15293.5</v>
      </c>
      <c r="BD13" s="316">
        <f>'РБ ВВ 10(2025) |FIT18'!BD13+25</f>
        <v>15841.6</v>
      </c>
      <c r="BE13" s="316">
        <f>'РБ ВВ 10(2025) |FIT18'!BE13+25</f>
        <v>15293.5</v>
      </c>
      <c r="BF13" s="316">
        <f>'РБ ВВ 10(2025) |FIT18'!BF13+25</f>
        <v>15450.1</v>
      </c>
      <c r="BG13" s="316">
        <f>'РБ ВВ 10(2025) |FIT18'!BG13+25</f>
        <v>16154.8</v>
      </c>
      <c r="BH13" s="316">
        <f>'РБ ВВ 10(2025) |FIT18'!BH13+25</f>
        <v>15450.1</v>
      </c>
      <c r="BI13" s="316">
        <f>'РБ ВВ 10(2025) |FIT18'!BI13+25</f>
        <v>16859.5</v>
      </c>
      <c r="BJ13" s="316">
        <f>'РБ ВВ 10(2025) |FIT18'!BJ13+25</f>
        <v>17564.2</v>
      </c>
      <c r="BK13" s="316">
        <f>'РБ ВВ 10(2025) |FIT18'!BK13+25</f>
        <v>17564.2</v>
      </c>
      <c r="BL13" s="316">
        <f>'РБ ВВ 10(2025) |FIT18'!BL13+25</f>
        <v>17564.2</v>
      </c>
    </row>
    <row r="14" spans="1:64" x14ac:dyDescent="0.2">
      <c r="A14" s="97" t="s">
        <v>137</v>
      </c>
      <c r="B14" s="316"/>
      <c r="C14" s="316"/>
      <c r="D14" s="316"/>
      <c r="E14" s="316"/>
      <c r="F14" s="316"/>
      <c r="G14" s="316"/>
      <c r="H14" s="316"/>
      <c r="I14" s="316"/>
      <c r="J14" s="316"/>
      <c r="K14" s="316"/>
      <c r="L14" s="316"/>
      <c r="M14" s="316"/>
      <c r="N14" s="316"/>
      <c r="O14" s="316"/>
      <c r="P14" s="316"/>
      <c r="Q14" s="316"/>
      <c r="R14" s="316"/>
      <c r="S14" s="316"/>
      <c r="T14" s="316"/>
      <c r="U14" s="316"/>
      <c r="V14" s="316"/>
      <c r="W14" s="316"/>
      <c r="X14" s="316"/>
      <c r="Y14" s="316"/>
      <c r="Z14" s="316"/>
      <c r="AA14" s="316"/>
      <c r="AB14" s="316"/>
      <c r="AC14" s="316"/>
      <c r="AD14" s="316"/>
      <c r="AE14" s="316"/>
      <c r="AF14" s="316"/>
      <c r="AG14" s="316"/>
      <c r="AH14" s="316"/>
      <c r="AI14" s="316"/>
      <c r="AJ14" s="316"/>
      <c r="AK14" s="316"/>
      <c r="AL14" s="316"/>
      <c r="AM14" s="316"/>
      <c r="AN14" s="316"/>
      <c r="AO14" s="316"/>
      <c r="AP14" s="316"/>
      <c r="AQ14" s="316"/>
      <c r="AR14" s="316"/>
      <c r="AS14" s="316"/>
      <c r="AT14" s="316"/>
      <c r="AU14" s="316"/>
      <c r="AV14" s="316"/>
      <c r="AW14" s="316"/>
      <c r="AX14" s="316"/>
      <c r="AY14" s="316"/>
      <c r="AZ14" s="316"/>
      <c r="BA14" s="316"/>
      <c r="BB14" s="316"/>
      <c r="BC14" s="316"/>
      <c r="BD14" s="316"/>
      <c r="BE14" s="316"/>
      <c r="BF14" s="316"/>
      <c r="BG14" s="316"/>
      <c r="BH14" s="316"/>
      <c r="BI14" s="316"/>
      <c r="BJ14" s="316"/>
      <c r="BK14" s="316"/>
      <c r="BL14" s="316"/>
    </row>
    <row r="15" spans="1:64" x14ac:dyDescent="0.2">
      <c r="A15" s="99">
        <v>1</v>
      </c>
      <c r="B15" s="316">
        <f>'РБ ВВ 10(2025) |FIT18'!B15+25</f>
        <v>23280.1</v>
      </c>
      <c r="C15" s="316">
        <f>'РБ ВВ 10(2025) |FIT18'!C15+25</f>
        <v>23280.1</v>
      </c>
      <c r="D15" s="316">
        <f>'РБ ВВ 10(2025) |FIT18'!D15+25</f>
        <v>21792.400000000001</v>
      </c>
      <c r="E15" s="316">
        <f>'РБ ВВ 10(2025) |FIT18'!E15+25</f>
        <v>26647</v>
      </c>
      <c r="F15" s="316">
        <f>'РБ ВВ 10(2025) |FIT18'!F15+25</f>
        <v>27978.1</v>
      </c>
      <c r="G15" s="316">
        <f>'РБ ВВ 10(2025) |FIT18'!G15+25</f>
        <v>26647</v>
      </c>
      <c r="H15" s="316">
        <f>'РБ ВВ 10(2025) |FIT18'!H15+25</f>
        <v>21792.400000000001</v>
      </c>
      <c r="I15" s="316">
        <f>'РБ ВВ 10(2025) |FIT18'!I15+25</f>
        <v>26098.9</v>
      </c>
      <c r="J15" s="316">
        <f>'РБ ВВ 10(2025) |FIT18'!J15+25</f>
        <v>26647</v>
      </c>
      <c r="K15" s="316">
        <f>'РБ ВВ 10(2025) |FIT18'!K15+25</f>
        <v>26098.9</v>
      </c>
      <c r="L15" s="316">
        <f>'РБ ВВ 10(2025) |FIT18'!L15+25</f>
        <v>26098.9</v>
      </c>
      <c r="M15" s="316">
        <f>'РБ ВВ 10(2025) |FIT18'!M15+25</f>
        <v>25159.3</v>
      </c>
      <c r="N15" s="316">
        <f>'РБ ВВ 10(2025) |FIT18'!N15+25</f>
        <v>25159.3</v>
      </c>
      <c r="O15" s="316">
        <f>'РБ ВВ 10(2025) |FIT18'!O15+25</f>
        <v>25159.3</v>
      </c>
      <c r="P15" s="316">
        <f>'РБ ВВ 10(2025) |FIT18'!P15+25</f>
        <v>25159.3</v>
      </c>
      <c r="Q15" s="316">
        <f>'РБ ВВ 10(2025) |FIT18'!Q15+25</f>
        <v>26098.9</v>
      </c>
      <c r="R15" s="316">
        <f>'РБ ВВ 10(2025) |FIT18'!R15+25</f>
        <v>27978.1</v>
      </c>
      <c r="S15" s="316">
        <f>'РБ ВВ 10(2025) |FIT18'!S15+25</f>
        <v>26647</v>
      </c>
      <c r="T15" s="316">
        <f>'РБ ВВ 10(2025) |FIT18'!T15+25</f>
        <v>26098.9</v>
      </c>
      <c r="U15" s="316">
        <f>'РБ ВВ 10(2025) |FIT18'!U15+25</f>
        <v>24219.7</v>
      </c>
      <c r="V15" s="316">
        <f>'РБ ВВ 10(2025) |FIT18'!V15+25</f>
        <v>23280.1</v>
      </c>
      <c r="W15" s="316">
        <f>'РБ ВВ 10(2025) |FIT18'!W15+25</f>
        <v>24219.7</v>
      </c>
      <c r="X15" s="316">
        <f>'РБ ВВ 10(2025) |FIT18'!X15+25</f>
        <v>26098.9</v>
      </c>
      <c r="Y15" s="316">
        <f>'РБ ВВ 10(2025) |FIT18'!Y15+25</f>
        <v>25159.3</v>
      </c>
      <c r="Z15" s="316">
        <f>'РБ ВВ 10(2025) |FIT18'!Z15+25</f>
        <v>25159.3</v>
      </c>
      <c r="AA15" s="316">
        <f>'РБ ВВ 10(2025) |FIT18'!AA15+25</f>
        <v>26098.9</v>
      </c>
      <c r="AB15" s="316">
        <f>'РБ ВВ 10(2025) |FIT18'!AB15+25</f>
        <v>26098.9</v>
      </c>
      <c r="AC15" s="316">
        <f>'РБ ВВ 10(2025) |FIT18'!AC15+25</f>
        <v>26098.9</v>
      </c>
      <c r="AD15" s="316">
        <f>'РБ ВВ 10(2025) |FIT18'!AD15+25</f>
        <v>26098.9</v>
      </c>
      <c r="AE15" s="316">
        <f>'РБ ВВ 10(2025) |FIT18'!AE15+25</f>
        <v>25159.3</v>
      </c>
      <c r="AF15" s="316">
        <f>'РБ ВВ 10(2025) |FIT18'!AF15+25</f>
        <v>25159.3</v>
      </c>
      <c r="AG15" s="316">
        <f>'РБ ВВ 10(2025) |FIT18'!AG15+25</f>
        <v>23280.1</v>
      </c>
      <c r="AH15" s="316">
        <f>'РБ ВВ 10(2025) |FIT18'!AH15+25</f>
        <v>22340.5</v>
      </c>
      <c r="AI15" s="316">
        <f>'РБ ВВ 10(2025) |FIT18'!AI15+25</f>
        <v>22340.5</v>
      </c>
      <c r="AJ15" s="316">
        <f>'РБ ВВ 10(2025) |FIT18'!AJ15+25</f>
        <v>23280.1</v>
      </c>
      <c r="AK15" s="316">
        <f>'РБ ВВ 10(2025) |FIT18'!AK15+25</f>
        <v>22340.5</v>
      </c>
      <c r="AL15" s="316">
        <f>'РБ ВВ 10(2025) |FIT18'!AL15+25</f>
        <v>24219.7</v>
      </c>
      <c r="AM15" s="316">
        <f>'РБ ВВ 10(2025) |FIT18'!AM15+25</f>
        <v>22340.5</v>
      </c>
      <c r="AN15" s="316">
        <f>'РБ ВВ 10(2025) |FIT18'!AN15+25</f>
        <v>20304.7</v>
      </c>
      <c r="AO15" s="316">
        <f>'РБ ВВ 10(2025) |FIT18'!AO15+25</f>
        <v>18817</v>
      </c>
      <c r="AP15" s="316">
        <f>'РБ ВВ 10(2025) |FIT18'!AP15+25</f>
        <v>19365.099999999999</v>
      </c>
      <c r="AQ15" s="316">
        <f>'РБ ВВ 10(2025) |FIT18'!AQ15+25</f>
        <v>18817</v>
      </c>
      <c r="AR15" s="316">
        <f>'РБ ВВ 10(2025) |FIT18'!AR15+25</f>
        <v>19365.099999999999</v>
      </c>
      <c r="AS15" s="316">
        <f>'РБ ВВ 10(2025) |FIT18'!AS15+25</f>
        <v>18817</v>
      </c>
      <c r="AT15" s="316">
        <f>'РБ ВВ 10(2025) |FIT18'!AT15+25</f>
        <v>19365.099999999999</v>
      </c>
      <c r="AU15" s="316">
        <f>'РБ ВВ 10(2025) |FIT18'!AU15+25</f>
        <v>19365.099999999999</v>
      </c>
      <c r="AV15" s="316">
        <f>'РБ ВВ 10(2025) |FIT18'!AV15+25</f>
        <v>18817</v>
      </c>
      <c r="AW15" s="316">
        <f>'РБ ВВ 10(2025) |FIT18'!AW15+25</f>
        <v>17720.8</v>
      </c>
      <c r="AX15" s="316">
        <f>'РБ ВВ 10(2025) |FIT18'!AX15+25</f>
        <v>18268.900000000001</v>
      </c>
      <c r="AY15" s="316">
        <f>'РБ ВВ 10(2025) |FIT18'!AY15+25</f>
        <v>17720.8</v>
      </c>
      <c r="AZ15" s="316">
        <f>'РБ ВВ 10(2025) |FIT18'!AZ15+25</f>
        <v>18268.900000000001</v>
      </c>
      <c r="BA15" s="316">
        <f>'РБ ВВ 10(2025) |FIT18'!BA15+25</f>
        <v>17720.8</v>
      </c>
      <c r="BB15" s="316">
        <f>'РБ ВВ 10(2025) |FIT18'!BB15+25</f>
        <v>18268.900000000001</v>
      </c>
      <c r="BC15" s="316">
        <f>'РБ ВВ 10(2025) |FIT18'!BC15+25</f>
        <v>17720.8</v>
      </c>
      <c r="BD15" s="316">
        <f>'РБ ВВ 10(2025) |FIT18'!BD15+25</f>
        <v>18268.900000000001</v>
      </c>
      <c r="BE15" s="316">
        <f>'РБ ВВ 10(2025) |FIT18'!BE15+25</f>
        <v>17720.8</v>
      </c>
      <c r="BF15" s="316">
        <f>'РБ ВВ 10(2025) |FIT18'!BF15+25</f>
        <v>17877.400000000001</v>
      </c>
      <c r="BG15" s="316">
        <f>'РБ ВВ 10(2025) |FIT18'!BG15+25</f>
        <v>18582.099999999999</v>
      </c>
      <c r="BH15" s="316">
        <f>'РБ ВВ 10(2025) |FIT18'!BH15+25</f>
        <v>17877.400000000001</v>
      </c>
      <c r="BI15" s="316">
        <f>'РБ ВВ 10(2025) |FIT18'!BI15+25</f>
        <v>19286.8</v>
      </c>
      <c r="BJ15" s="316">
        <f>'РБ ВВ 10(2025) |FIT18'!BJ15+25</f>
        <v>19991.5</v>
      </c>
      <c r="BK15" s="316">
        <f>'РБ ВВ 10(2025) |FIT18'!BK15+25</f>
        <v>19991.5</v>
      </c>
      <c r="BL15" s="316">
        <f>'РБ ВВ 10(2025) |FIT18'!BL15+25</f>
        <v>19991.5</v>
      </c>
    </row>
    <row r="16" spans="1:64" x14ac:dyDescent="0.2">
      <c r="A16" s="99">
        <v>2</v>
      </c>
      <c r="B16" s="316">
        <f>'РБ ВВ 10(2025) |FIT18'!B16+25</f>
        <v>24767.8</v>
      </c>
      <c r="C16" s="316">
        <f>'РБ ВВ 10(2025) |FIT18'!C16+25</f>
        <v>24767.8</v>
      </c>
      <c r="D16" s="316">
        <f>'РБ ВВ 10(2025) |FIT18'!D16+25</f>
        <v>23280.1</v>
      </c>
      <c r="E16" s="316">
        <f>'РБ ВВ 10(2025) |FIT18'!E16+25</f>
        <v>28134.7</v>
      </c>
      <c r="F16" s="316">
        <f>'РБ ВВ 10(2025) |FIT18'!F16+25</f>
        <v>29465.8</v>
      </c>
      <c r="G16" s="316">
        <f>'РБ ВВ 10(2025) |FIT18'!G16+25</f>
        <v>28134.7</v>
      </c>
      <c r="H16" s="316">
        <f>'РБ ВВ 10(2025) |FIT18'!H16+25</f>
        <v>23280.1</v>
      </c>
      <c r="I16" s="316">
        <f>'РБ ВВ 10(2025) |FIT18'!I16+25</f>
        <v>27586.6</v>
      </c>
      <c r="J16" s="316">
        <f>'РБ ВВ 10(2025) |FIT18'!J16+25</f>
        <v>28134.7</v>
      </c>
      <c r="K16" s="316">
        <f>'РБ ВВ 10(2025) |FIT18'!K16+25</f>
        <v>27586.6</v>
      </c>
      <c r="L16" s="316">
        <f>'РБ ВВ 10(2025) |FIT18'!L16+25</f>
        <v>27586.6</v>
      </c>
      <c r="M16" s="316">
        <f>'РБ ВВ 10(2025) |FIT18'!M16+25</f>
        <v>26647</v>
      </c>
      <c r="N16" s="316">
        <f>'РБ ВВ 10(2025) |FIT18'!N16+25</f>
        <v>26647</v>
      </c>
      <c r="O16" s="316">
        <f>'РБ ВВ 10(2025) |FIT18'!O16+25</f>
        <v>26647</v>
      </c>
      <c r="P16" s="316">
        <f>'РБ ВВ 10(2025) |FIT18'!P16+25</f>
        <v>26647</v>
      </c>
      <c r="Q16" s="316">
        <f>'РБ ВВ 10(2025) |FIT18'!Q16+25</f>
        <v>27586.6</v>
      </c>
      <c r="R16" s="316">
        <f>'РБ ВВ 10(2025) |FIT18'!R16+25</f>
        <v>29465.8</v>
      </c>
      <c r="S16" s="316">
        <f>'РБ ВВ 10(2025) |FIT18'!S16+25</f>
        <v>28134.7</v>
      </c>
      <c r="T16" s="316">
        <f>'РБ ВВ 10(2025) |FIT18'!T16+25</f>
        <v>27586.6</v>
      </c>
      <c r="U16" s="316">
        <f>'РБ ВВ 10(2025) |FIT18'!U16+25</f>
        <v>25707.4</v>
      </c>
      <c r="V16" s="316">
        <f>'РБ ВВ 10(2025) |FIT18'!V16+25</f>
        <v>24767.8</v>
      </c>
      <c r="W16" s="316">
        <f>'РБ ВВ 10(2025) |FIT18'!W16+25</f>
        <v>25707.4</v>
      </c>
      <c r="X16" s="316">
        <f>'РБ ВВ 10(2025) |FIT18'!X16+25</f>
        <v>27586.6</v>
      </c>
      <c r="Y16" s="316">
        <f>'РБ ВВ 10(2025) |FIT18'!Y16+25</f>
        <v>26647</v>
      </c>
      <c r="Z16" s="316">
        <f>'РБ ВВ 10(2025) |FIT18'!Z16+25</f>
        <v>26647</v>
      </c>
      <c r="AA16" s="316">
        <f>'РБ ВВ 10(2025) |FIT18'!AA16+25</f>
        <v>27586.6</v>
      </c>
      <c r="AB16" s="316">
        <f>'РБ ВВ 10(2025) |FIT18'!AB16+25</f>
        <v>27586.6</v>
      </c>
      <c r="AC16" s="316">
        <f>'РБ ВВ 10(2025) |FIT18'!AC16+25</f>
        <v>27586.6</v>
      </c>
      <c r="AD16" s="316">
        <f>'РБ ВВ 10(2025) |FIT18'!AD16+25</f>
        <v>27586.6</v>
      </c>
      <c r="AE16" s="316">
        <f>'РБ ВВ 10(2025) |FIT18'!AE16+25</f>
        <v>26647</v>
      </c>
      <c r="AF16" s="316">
        <f>'РБ ВВ 10(2025) |FIT18'!AF16+25</f>
        <v>26647</v>
      </c>
      <c r="AG16" s="316">
        <f>'РБ ВВ 10(2025) |FIT18'!AG16+25</f>
        <v>24767.8</v>
      </c>
      <c r="AH16" s="316">
        <f>'РБ ВВ 10(2025) |FIT18'!AH16+25</f>
        <v>23828.2</v>
      </c>
      <c r="AI16" s="316">
        <f>'РБ ВВ 10(2025) |FIT18'!AI16+25</f>
        <v>23828.2</v>
      </c>
      <c r="AJ16" s="316">
        <f>'РБ ВВ 10(2025) |FIT18'!AJ16+25</f>
        <v>24767.8</v>
      </c>
      <c r="AK16" s="316">
        <f>'РБ ВВ 10(2025) |FIT18'!AK16+25</f>
        <v>23828.2</v>
      </c>
      <c r="AL16" s="316">
        <f>'РБ ВВ 10(2025) |FIT18'!AL16+25</f>
        <v>25707.4</v>
      </c>
      <c r="AM16" s="316">
        <f>'РБ ВВ 10(2025) |FIT18'!AM16+25</f>
        <v>23828.2</v>
      </c>
      <c r="AN16" s="316">
        <f>'РБ ВВ 10(2025) |FIT18'!AN16+25</f>
        <v>21792.400000000001</v>
      </c>
      <c r="AO16" s="316">
        <f>'РБ ВВ 10(2025) |FIT18'!AO16+25</f>
        <v>20304.7</v>
      </c>
      <c r="AP16" s="316">
        <f>'РБ ВВ 10(2025) |FIT18'!AP16+25</f>
        <v>20852.8</v>
      </c>
      <c r="AQ16" s="316">
        <f>'РБ ВВ 10(2025) |FIT18'!AQ16+25</f>
        <v>20304.7</v>
      </c>
      <c r="AR16" s="316">
        <f>'РБ ВВ 10(2025) |FIT18'!AR16+25</f>
        <v>20852.8</v>
      </c>
      <c r="AS16" s="316">
        <f>'РБ ВВ 10(2025) |FIT18'!AS16+25</f>
        <v>20304.7</v>
      </c>
      <c r="AT16" s="316">
        <f>'РБ ВВ 10(2025) |FIT18'!AT16+25</f>
        <v>20852.8</v>
      </c>
      <c r="AU16" s="316">
        <f>'РБ ВВ 10(2025) |FIT18'!AU16+25</f>
        <v>20852.8</v>
      </c>
      <c r="AV16" s="316">
        <f>'РБ ВВ 10(2025) |FIT18'!AV16+25</f>
        <v>20304.7</v>
      </c>
      <c r="AW16" s="316">
        <f>'РБ ВВ 10(2025) |FIT18'!AW16+25</f>
        <v>19208.5</v>
      </c>
      <c r="AX16" s="316">
        <f>'РБ ВВ 10(2025) |FIT18'!AX16+25</f>
        <v>19756.599999999999</v>
      </c>
      <c r="AY16" s="316">
        <f>'РБ ВВ 10(2025) |FIT18'!AY16+25</f>
        <v>19208.5</v>
      </c>
      <c r="AZ16" s="316">
        <f>'РБ ВВ 10(2025) |FIT18'!AZ16+25</f>
        <v>19756.599999999999</v>
      </c>
      <c r="BA16" s="316">
        <f>'РБ ВВ 10(2025) |FIT18'!BA16+25</f>
        <v>19208.5</v>
      </c>
      <c r="BB16" s="316">
        <f>'РБ ВВ 10(2025) |FIT18'!BB16+25</f>
        <v>19756.599999999999</v>
      </c>
      <c r="BC16" s="316">
        <f>'РБ ВВ 10(2025) |FIT18'!BC16+25</f>
        <v>19208.5</v>
      </c>
      <c r="BD16" s="316">
        <f>'РБ ВВ 10(2025) |FIT18'!BD16+25</f>
        <v>19756.599999999999</v>
      </c>
      <c r="BE16" s="316">
        <f>'РБ ВВ 10(2025) |FIT18'!BE16+25</f>
        <v>19208.5</v>
      </c>
      <c r="BF16" s="316">
        <f>'РБ ВВ 10(2025) |FIT18'!BF16+25</f>
        <v>19365.099999999999</v>
      </c>
      <c r="BG16" s="316">
        <f>'РБ ВВ 10(2025) |FIT18'!BG16+25</f>
        <v>20069.8</v>
      </c>
      <c r="BH16" s="316">
        <f>'РБ ВВ 10(2025) |FIT18'!BH16+25</f>
        <v>19365.099999999999</v>
      </c>
      <c r="BI16" s="316">
        <f>'РБ ВВ 10(2025) |FIT18'!BI16+25</f>
        <v>20774.5</v>
      </c>
      <c r="BJ16" s="316">
        <f>'РБ ВВ 10(2025) |FIT18'!BJ16+25</f>
        <v>21479.200000000001</v>
      </c>
      <c r="BK16" s="316">
        <f>'РБ ВВ 10(2025) |FIT18'!BK16+25</f>
        <v>21479.200000000001</v>
      </c>
      <c r="BL16" s="316">
        <f>'РБ ВВ 10(2025) |FIT18'!BL16+25</f>
        <v>21479.200000000001</v>
      </c>
    </row>
    <row r="17" spans="1:64" x14ac:dyDescent="0.2">
      <c r="A17" s="97" t="s">
        <v>139</v>
      </c>
      <c r="B17" s="316"/>
      <c r="C17" s="316"/>
      <c r="D17" s="316"/>
      <c r="E17" s="316"/>
      <c r="F17" s="316"/>
      <c r="G17" s="316"/>
      <c r="H17" s="316"/>
      <c r="I17" s="316"/>
      <c r="J17" s="316"/>
      <c r="K17" s="316"/>
      <c r="L17" s="316"/>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6"/>
      <c r="AK17" s="316"/>
      <c r="AL17" s="316"/>
      <c r="AM17" s="316"/>
      <c r="AN17" s="316"/>
      <c r="AO17" s="316"/>
      <c r="AP17" s="316"/>
      <c r="AQ17" s="316"/>
      <c r="AR17" s="316"/>
      <c r="AS17" s="316"/>
      <c r="AT17" s="316"/>
      <c r="AU17" s="316"/>
      <c r="AV17" s="316"/>
      <c r="AW17" s="316"/>
      <c r="AX17" s="316"/>
      <c r="AY17" s="316"/>
      <c r="AZ17" s="316"/>
      <c r="BA17" s="316"/>
      <c r="BB17" s="316"/>
      <c r="BC17" s="316"/>
      <c r="BD17" s="316"/>
      <c r="BE17" s="316"/>
      <c r="BF17" s="316"/>
      <c r="BG17" s="316"/>
      <c r="BH17" s="316"/>
      <c r="BI17" s="316"/>
      <c r="BJ17" s="316"/>
      <c r="BK17" s="316"/>
      <c r="BL17" s="316"/>
    </row>
    <row r="18" spans="1:64" x14ac:dyDescent="0.2">
      <c r="A18" s="98" t="s">
        <v>78</v>
      </c>
      <c r="B18" s="316">
        <f>'РБ ВВ 10(2025) |FIT18'!B18+25</f>
        <v>47474.8</v>
      </c>
      <c r="C18" s="316">
        <f>'РБ ВВ 10(2025) |FIT18'!C18+25</f>
        <v>47474.8</v>
      </c>
      <c r="D18" s="316">
        <f>'РБ ВВ 10(2025) |FIT18'!D18+25</f>
        <v>45987.1</v>
      </c>
      <c r="E18" s="316">
        <f>'РБ ВВ 10(2025) |FIT18'!E18+25</f>
        <v>50841.7</v>
      </c>
      <c r="F18" s="316">
        <f>'РБ ВВ 10(2025) |FIT18'!F18+25</f>
        <v>52172.800000000003</v>
      </c>
      <c r="G18" s="316">
        <f>'РБ ВВ 10(2025) |FIT18'!G18+25</f>
        <v>50841.7</v>
      </c>
      <c r="H18" s="316">
        <f>'РБ ВВ 10(2025) |FIT18'!H18+25</f>
        <v>45987.1</v>
      </c>
      <c r="I18" s="316">
        <f>'РБ ВВ 10(2025) |FIT18'!I18+25</f>
        <v>50293.599999999999</v>
      </c>
      <c r="J18" s="316">
        <f>'РБ ВВ 10(2025) |FIT18'!J18+25</f>
        <v>50841.7</v>
      </c>
      <c r="K18" s="316">
        <f>'РБ ВВ 10(2025) |FIT18'!K18+25</f>
        <v>50293.599999999999</v>
      </c>
      <c r="L18" s="316">
        <f>'РБ ВВ 10(2025) |FIT18'!L18+25</f>
        <v>50293.599999999999</v>
      </c>
      <c r="M18" s="316">
        <f>'РБ ВВ 10(2025) |FIT18'!M18+25</f>
        <v>49354</v>
      </c>
      <c r="N18" s="316">
        <f>'РБ ВВ 10(2025) |FIT18'!N18+25</f>
        <v>49354</v>
      </c>
      <c r="O18" s="316">
        <f>'РБ ВВ 10(2025) |FIT18'!O18+25</f>
        <v>49354</v>
      </c>
      <c r="P18" s="316">
        <f>'РБ ВВ 10(2025) |FIT18'!P18+25</f>
        <v>49354</v>
      </c>
      <c r="Q18" s="316">
        <f>'РБ ВВ 10(2025) |FIT18'!Q18+25</f>
        <v>50293.599999999999</v>
      </c>
      <c r="R18" s="316">
        <f>'РБ ВВ 10(2025) |FIT18'!R18+25</f>
        <v>52172.800000000003</v>
      </c>
      <c r="S18" s="316">
        <f>'РБ ВВ 10(2025) |FIT18'!S18+25</f>
        <v>50841.7</v>
      </c>
      <c r="T18" s="316">
        <f>'РБ ВВ 10(2025) |FIT18'!T18+25</f>
        <v>50293.599999999999</v>
      </c>
      <c r="U18" s="316">
        <f>'РБ ВВ 10(2025) |FIT18'!U18+25</f>
        <v>48414.400000000001</v>
      </c>
      <c r="V18" s="316">
        <f>'РБ ВВ 10(2025) |FIT18'!V18+25</f>
        <v>47474.8</v>
      </c>
      <c r="W18" s="316">
        <f>'РБ ВВ 10(2025) |FIT18'!W18+25</f>
        <v>48414.400000000001</v>
      </c>
      <c r="X18" s="316">
        <f>'РБ ВВ 10(2025) |FIT18'!X18+25</f>
        <v>50293.599999999999</v>
      </c>
      <c r="Y18" s="316">
        <f>'РБ ВВ 10(2025) |FIT18'!Y18+25</f>
        <v>49354</v>
      </c>
      <c r="Z18" s="316">
        <f>'РБ ВВ 10(2025) |FIT18'!Z18+25</f>
        <v>49354</v>
      </c>
      <c r="AA18" s="316">
        <f>'РБ ВВ 10(2025) |FIT18'!AA18+25</f>
        <v>50293.599999999999</v>
      </c>
      <c r="AB18" s="316">
        <f>'РБ ВВ 10(2025) |FIT18'!AB18+25</f>
        <v>50293.599999999999</v>
      </c>
      <c r="AC18" s="316">
        <f>'РБ ВВ 10(2025) |FIT18'!AC18+25</f>
        <v>50293.599999999999</v>
      </c>
      <c r="AD18" s="316">
        <f>'РБ ВВ 10(2025) |FIT18'!AD18+25</f>
        <v>50293.599999999999</v>
      </c>
      <c r="AE18" s="316">
        <f>'РБ ВВ 10(2025) |FIT18'!AE18+25</f>
        <v>49354</v>
      </c>
      <c r="AF18" s="316">
        <f>'РБ ВВ 10(2025) |FIT18'!AF18+25</f>
        <v>49354</v>
      </c>
      <c r="AG18" s="316">
        <f>'РБ ВВ 10(2025) |FIT18'!AG18+25</f>
        <v>47474.8</v>
      </c>
      <c r="AH18" s="316">
        <f>'РБ ВВ 10(2025) |FIT18'!AH18+25</f>
        <v>46535.199999999997</v>
      </c>
      <c r="AI18" s="316">
        <f>'РБ ВВ 10(2025) |FIT18'!AI18+25</f>
        <v>46535.199999999997</v>
      </c>
      <c r="AJ18" s="316">
        <f>'РБ ВВ 10(2025) |FIT18'!AJ18+25</f>
        <v>47474.8</v>
      </c>
      <c r="AK18" s="316">
        <f>'РБ ВВ 10(2025) |FIT18'!AK18+25</f>
        <v>46535.199999999997</v>
      </c>
      <c r="AL18" s="316">
        <f>'РБ ВВ 10(2025) |FIT18'!AL18+25</f>
        <v>48414.400000000001</v>
      </c>
      <c r="AM18" s="316">
        <f>'РБ ВВ 10(2025) |FIT18'!AM18+25</f>
        <v>46535.199999999997</v>
      </c>
      <c r="AN18" s="316">
        <f>'РБ ВВ 10(2025) |FIT18'!AN18+25</f>
        <v>38235.4</v>
      </c>
      <c r="AO18" s="316">
        <f>'РБ ВВ 10(2025) |FIT18'!AO18+25</f>
        <v>36747.699999999997</v>
      </c>
      <c r="AP18" s="316">
        <f>'РБ ВВ 10(2025) |FIT18'!AP18+25</f>
        <v>37295.800000000003</v>
      </c>
      <c r="AQ18" s="316">
        <f>'РБ ВВ 10(2025) |FIT18'!AQ18+25</f>
        <v>36747.699999999997</v>
      </c>
      <c r="AR18" s="316">
        <f>'РБ ВВ 10(2025) |FIT18'!AR18+25</f>
        <v>37295.800000000003</v>
      </c>
      <c r="AS18" s="316">
        <f>'РБ ВВ 10(2025) |FIT18'!AS18+25</f>
        <v>36747.699999999997</v>
      </c>
      <c r="AT18" s="316">
        <f>'РБ ВВ 10(2025) |FIT18'!AT18+25</f>
        <v>37295.800000000003</v>
      </c>
      <c r="AU18" s="316">
        <f>'РБ ВВ 10(2025) |FIT18'!AU18+25</f>
        <v>37295.800000000003</v>
      </c>
      <c r="AV18" s="316">
        <f>'РБ ВВ 10(2025) |FIT18'!AV18+25</f>
        <v>36747.699999999997</v>
      </c>
      <c r="AW18" s="316">
        <f>'РБ ВВ 10(2025) |FIT18'!AW18+25</f>
        <v>35651.5</v>
      </c>
      <c r="AX18" s="316">
        <f>'РБ ВВ 10(2025) |FIT18'!AX18+25</f>
        <v>36199.599999999999</v>
      </c>
      <c r="AY18" s="316">
        <f>'РБ ВВ 10(2025) |FIT18'!AY18+25</f>
        <v>35651.5</v>
      </c>
      <c r="AZ18" s="316">
        <f>'РБ ВВ 10(2025) |FIT18'!AZ18+25</f>
        <v>36199.599999999999</v>
      </c>
      <c r="BA18" s="316">
        <f>'РБ ВВ 10(2025) |FIT18'!BA18+25</f>
        <v>35651.5</v>
      </c>
      <c r="BB18" s="316">
        <f>'РБ ВВ 10(2025) |FIT18'!BB18+25</f>
        <v>36199.599999999999</v>
      </c>
      <c r="BC18" s="316">
        <f>'РБ ВВ 10(2025) |FIT18'!BC18+25</f>
        <v>35651.5</v>
      </c>
      <c r="BD18" s="316">
        <f>'РБ ВВ 10(2025) |FIT18'!BD18+25</f>
        <v>36199.599999999999</v>
      </c>
      <c r="BE18" s="316">
        <f>'РБ ВВ 10(2025) |FIT18'!BE18+25</f>
        <v>35651.5</v>
      </c>
      <c r="BF18" s="316">
        <f>'РБ ВВ 10(2025) |FIT18'!BF18+25</f>
        <v>43638.1</v>
      </c>
      <c r="BG18" s="316">
        <f>'РБ ВВ 10(2025) |FIT18'!BG18+25</f>
        <v>44342.8</v>
      </c>
      <c r="BH18" s="316">
        <f>'РБ ВВ 10(2025) |FIT18'!BH18+25</f>
        <v>43638.1</v>
      </c>
      <c r="BI18" s="316">
        <f>'РБ ВВ 10(2025) |FIT18'!BI18+25</f>
        <v>45047.5</v>
      </c>
      <c r="BJ18" s="316">
        <f>'РБ ВВ 10(2025) |FIT18'!BJ18+25</f>
        <v>45752.2</v>
      </c>
      <c r="BK18" s="316">
        <f>'РБ ВВ 10(2025) |FIT18'!BK18+25</f>
        <v>45752.2</v>
      </c>
      <c r="BL18" s="316">
        <f>'РБ ВВ 10(2025) |FIT18'!BL18+25</f>
        <v>45752.2</v>
      </c>
    </row>
    <row r="19" spans="1:64" x14ac:dyDescent="0.2">
      <c r="A19" s="97" t="s">
        <v>138</v>
      </c>
      <c r="B19" s="316"/>
      <c r="C19" s="316"/>
      <c r="D19" s="316"/>
      <c r="E19" s="316"/>
      <c r="F19" s="316"/>
      <c r="G19" s="316"/>
      <c r="H19" s="316"/>
      <c r="I19" s="316"/>
      <c r="J19" s="316"/>
      <c r="K19" s="316"/>
      <c r="L19" s="316"/>
      <c r="M19" s="316"/>
      <c r="N19" s="316"/>
      <c r="O19" s="316"/>
      <c r="P19" s="316"/>
      <c r="Q19" s="316"/>
      <c r="R19" s="316"/>
      <c r="S19" s="316"/>
      <c r="T19" s="316"/>
      <c r="U19" s="316"/>
      <c r="V19" s="316"/>
      <c r="W19" s="316"/>
      <c r="X19" s="316"/>
      <c r="Y19" s="316"/>
      <c r="Z19" s="316"/>
      <c r="AA19" s="316"/>
      <c r="AB19" s="316"/>
      <c r="AC19" s="316"/>
      <c r="AD19" s="316"/>
      <c r="AE19" s="316"/>
      <c r="AF19" s="316"/>
      <c r="AG19" s="316"/>
      <c r="AH19" s="316"/>
      <c r="AI19" s="316"/>
      <c r="AJ19" s="316"/>
      <c r="AK19" s="316"/>
      <c r="AL19" s="316"/>
      <c r="AM19" s="316"/>
      <c r="AN19" s="316"/>
      <c r="AO19" s="316"/>
      <c r="AP19" s="316"/>
      <c r="AQ19" s="316"/>
      <c r="AR19" s="316"/>
      <c r="AS19" s="316"/>
      <c r="AT19" s="316"/>
      <c r="AU19" s="316"/>
      <c r="AV19" s="316"/>
      <c r="AW19" s="316"/>
      <c r="AX19" s="316"/>
      <c r="AY19" s="316"/>
      <c r="AZ19" s="316"/>
      <c r="BA19" s="316"/>
      <c r="BB19" s="316"/>
      <c r="BC19" s="316"/>
      <c r="BD19" s="316"/>
      <c r="BE19" s="316"/>
      <c r="BF19" s="316"/>
      <c r="BG19" s="316"/>
      <c r="BH19" s="316"/>
      <c r="BI19" s="316"/>
      <c r="BJ19" s="316"/>
      <c r="BK19" s="316"/>
      <c r="BL19" s="316"/>
    </row>
    <row r="20" spans="1:64" x14ac:dyDescent="0.2">
      <c r="A20" s="98" t="s">
        <v>67</v>
      </c>
      <c r="B20" s="316">
        <f>'РБ ВВ 10(2025) |FIT18'!B20+25</f>
        <v>63134.8</v>
      </c>
      <c r="C20" s="316">
        <f>'РБ ВВ 10(2025) |FIT18'!C20+25</f>
        <v>63134.8</v>
      </c>
      <c r="D20" s="316">
        <f>'РБ ВВ 10(2025) |FIT18'!D20+25</f>
        <v>61647.1</v>
      </c>
      <c r="E20" s="316">
        <f>'РБ ВВ 10(2025) |FIT18'!E20+25</f>
        <v>66501.7</v>
      </c>
      <c r="F20" s="316">
        <f>'РБ ВВ 10(2025) |FIT18'!F20+25</f>
        <v>67832.800000000003</v>
      </c>
      <c r="G20" s="316">
        <f>'РБ ВВ 10(2025) |FIT18'!G20+25</f>
        <v>66501.7</v>
      </c>
      <c r="H20" s="316">
        <f>'РБ ВВ 10(2025) |FIT18'!H20+25</f>
        <v>61647.1</v>
      </c>
      <c r="I20" s="316">
        <f>'РБ ВВ 10(2025) |FIT18'!I20+25</f>
        <v>65953.600000000006</v>
      </c>
      <c r="J20" s="316">
        <f>'РБ ВВ 10(2025) |FIT18'!J20+25</f>
        <v>66501.7</v>
      </c>
      <c r="K20" s="316">
        <f>'РБ ВВ 10(2025) |FIT18'!K20+25</f>
        <v>65953.600000000006</v>
      </c>
      <c r="L20" s="316">
        <f>'РБ ВВ 10(2025) |FIT18'!L20+25</f>
        <v>65953.600000000006</v>
      </c>
      <c r="M20" s="316">
        <f>'РБ ВВ 10(2025) |FIT18'!M20+25</f>
        <v>65014</v>
      </c>
      <c r="N20" s="316">
        <f>'РБ ВВ 10(2025) |FIT18'!N20+25</f>
        <v>65014</v>
      </c>
      <c r="O20" s="316">
        <f>'РБ ВВ 10(2025) |FIT18'!O20+25</f>
        <v>65014</v>
      </c>
      <c r="P20" s="316">
        <f>'РБ ВВ 10(2025) |FIT18'!P20+25</f>
        <v>65014</v>
      </c>
      <c r="Q20" s="316">
        <f>'РБ ВВ 10(2025) |FIT18'!Q20+25</f>
        <v>65953.600000000006</v>
      </c>
      <c r="R20" s="316">
        <f>'РБ ВВ 10(2025) |FIT18'!R20+25</f>
        <v>67832.800000000003</v>
      </c>
      <c r="S20" s="316">
        <f>'РБ ВВ 10(2025) |FIT18'!S20+25</f>
        <v>66501.7</v>
      </c>
      <c r="T20" s="316">
        <f>'РБ ВВ 10(2025) |FIT18'!T20+25</f>
        <v>65953.600000000006</v>
      </c>
      <c r="U20" s="316">
        <f>'РБ ВВ 10(2025) |FIT18'!U20+25</f>
        <v>64074.400000000001</v>
      </c>
      <c r="V20" s="316">
        <f>'РБ ВВ 10(2025) |FIT18'!V20+25</f>
        <v>63134.8</v>
      </c>
      <c r="W20" s="316">
        <f>'РБ ВВ 10(2025) |FIT18'!W20+25</f>
        <v>64074.400000000001</v>
      </c>
      <c r="X20" s="316">
        <f>'РБ ВВ 10(2025) |FIT18'!X20+25</f>
        <v>65953.600000000006</v>
      </c>
      <c r="Y20" s="316">
        <f>'РБ ВВ 10(2025) |FIT18'!Y20+25</f>
        <v>65014</v>
      </c>
      <c r="Z20" s="316">
        <f>'РБ ВВ 10(2025) |FIT18'!Z20+25</f>
        <v>65014</v>
      </c>
      <c r="AA20" s="316">
        <f>'РБ ВВ 10(2025) |FIT18'!AA20+25</f>
        <v>65953.600000000006</v>
      </c>
      <c r="AB20" s="316">
        <f>'РБ ВВ 10(2025) |FIT18'!AB20+25</f>
        <v>65953.600000000006</v>
      </c>
      <c r="AC20" s="316">
        <f>'РБ ВВ 10(2025) |FIT18'!AC20+25</f>
        <v>65953.600000000006</v>
      </c>
      <c r="AD20" s="316">
        <f>'РБ ВВ 10(2025) |FIT18'!AD20+25</f>
        <v>65953.600000000006</v>
      </c>
      <c r="AE20" s="316">
        <f>'РБ ВВ 10(2025) |FIT18'!AE20+25</f>
        <v>65014</v>
      </c>
      <c r="AF20" s="316">
        <f>'РБ ВВ 10(2025) |FIT18'!AF20+25</f>
        <v>65014</v>
      </c>
      <c r="AG20" s="316">
        <f>'РБ ВВ 10(2025) |FIT18'!AG20+25</f>
        <v>63134.8</v>
      </c>
      <c r="AH20" s="316">
        <f>'РБ ВВ 10(2025) |FIT18'!AH20+25</f>
        <v>62195.199999999997</v>
      </c>
      <c r="AI20" s="316">
        <f>'РБ ВВ 10(2025) |FIT18'!AI20+25</f>
        <v>62195.199999999997</v>
      </c>
      <c r="AJ20" s="316">
        <f>'РБ ВВ 10(2025) |FIT18'!AJ20+25</f>
        <v>63134.8</v>
      </c>
      <c r="AK20" s="316">
        <f>'РБ ВВ 10(2025) |FIT18'!AK20+25</f>
        <v>62195.199999999997</v>
      </c>
      <c r="AL20" s="316">
        <f>'РБ ВВ 10(2025) |FIT18'!AL20+25</f>
        <v>64074.400000000001</v>
      </c>
      <c r="AM20" s="316">
        <f>'РБ ВВ 10(2025) |FIT18'!AM20+25</f>
        <v>62195.199999999997</v>
      </c>
      <c r="AN20" s="316">
        <f>'РБ ВВ 10(2025) |FIT18'!AN20+25</f>
        <v>53895.4</v>
      </c>
      <c r="AO20" s="316">
        <f>'РБ ВВ 10(2025) |FIT18'!AO20+25</f>
        <v>52407.7</v>
      </c>
      <c r="AP20" s="316">
        <f>'РБ ВВ 10(2025) |FIT18'!AP20+25</f>
        <v>52955.8</v>
      </c>
      <c r="AQ20" s="316">
        <f>'РБ ВВ 10(2025) |FIT18'!AQ20+25</f>
        <v>52407.7</v>
      </c>
      <c r="AR20" s="316">
        <f>'РБ ВВ 10(2025) |FIT18'!AR20+25</f>
        <v>52955.8</v>
      </c>
      <c r="AS20" s="316">
        <f>'РБ ВВ 10(2025) |FIT18'!AS20+25</f>
        <v>52407.7</v>
      </c>
      <c r="AT20" s="316">
        <f>'РБ ВВ 10(2025) |FIT18'!AT20+25</f>
        <v>52955.8</v>
      </c>
      <c r="AU20" s="316">
        <f>'РБ ВВ 10(2025) |FIT18'!AU20+25</f>
        <v>52955.8</v>
      </c>
      <c r="AV20" s="316">
        <f>'РБ ВВ 10(2025) |FIT18'!AV20+25</f>
        <v>52407.7</v>
      </c>
      <c r="AW20" s="316">
        <f>'РБ ВВ 10(2025) |FIT18'!AW20+25</f>
        <v>51311.5</v>
      </c>
      <c r="AX20" s="316">
        <f>'РБ ВВ 10(2025) |FIT18'!AX20+25</f>
        <v>51859.6</v>
      </c>
      <c r="AY20" s="316">
        <f>'РБ ВВ 10(2025) |FIT18'!AY20+25</f>
        <v>51311.5</v>
      </c>
      <c r="AZ20" s="316">
        <f>'РБ ВВ 10(2025) |FIT18'!AZ20+25</f>
        <v>51859.6</v>
      </c>
      <c r="BA20" s="316">
        <f>'РБ ВВ 10(2025) |FIT18'!BA20+25</f>
        <v>51311.5</v>
      </c>
      <c r="BB20" s="316">
        <f>'РБ ВВ 10(2025) |FIT18'!BB20+25</f>
        <v>51859.6</v>
      </c>
      <c r="BC20" s="316">
        <f>'РБ ВВ 10(2025) |FIT18'!BC20+25</f>
        <v>51311.5</v>
      </c>
      <c r="BD20" s="316">
        <f>'РБ ВВ 10(2025) |FIT18'!BD20+25</f>
        <v>51859.6</v>
      </c>
      <c r="BE20" s="316">
        <f>'РБ ВВ 10(2025) |FIT18'!BE20+25</f>
        <v>51311.5</v>
      </c>
      <c r="BF20" s="316">
        <f>'РБ ВВ 10(2025) |FIT18'!BF20+25</f>
        <v>63213.1</v>
      </c>
      <c r="BG20" s="316">
        <f>'РБ ВВ 10(2025) |FIT18'!BG20+25</f>
        <v>63917.8</v>
      </c>
      <c r="BH20" s="316">
        <f>'РБ ВВ 10(2025) |FIT18'!BH20+25</f>
        <v>63213.1</v>
      </c>
      <c r="BI20" s="316">
        <f>'РБ ВВ 10(2025) |FIT18'!BI20+25</f>
        <v>64622.5</v>
      </c>
      <c r="BJ20" s="316">
        <f>'РБ ВВ 10(2025) |FIT18'!BJ20+25</f>
        <v>65327.199999999997</v>
      </c>
      <c r="BK20" s="316">
        <f>'РБ ВВ 10(2025) |FIT18'!BK20+25</f>
        <v>65327.199999999997</v>
      </c>
      <c r="BL20" s="316">
        <f>'РБ ВВ 10(2025) |FIT18'!BL20+25</f>
        <v>65327.199999999997</v>
      </c>
    </row>
    <row r="21" spans="1:64" x14ac:dyDescent="0.2">
      <c r="A21" s="158"/>
      <c r="B21" s="293"/>
      <c r="C21" s="293"/>
      <c r="D21" s="293"/>
      <c r="E21" s="293"/>
      <c r="F21" s="293"/>
      <c r="G21" s="293"/>
      <c r="H21" s="293"/>
      <c r="I21" s="293"/>
      <c r="J21" s="293"/>
      <c r="K21" s="293"/>
      <c r="L21" s="293"/>
      <c r="M21" s="293"/>
      <c r="N21" s="293"/>
      <c r="O21" s="293"/>
      <c r="P21" s="293"/>
      <c r="Q21" s="293"/>
      <c r="R21" s="293"/>
      <c r="S21" s="293"/>
      <c r="T21" s="293"/>
      <c r="U21" s="293"/>
      <c r="V21" s="293"/>
      <c r="W21" s="293"/>
      <c r="X21" s="293"/>
      <c r="Y21" s="293"/>
      <c r="Z21" s="293"/>
      <c r="AA21" s="293"/>
      <c r="AB21" s="293"/>
      <c r="AC21" s="293"/>
      <c r="AD21" s="293"/>
      <c r="AE21" s="293"/>
      <c r="AF21" s="293"/>
      <c r="AG21" s="293"/>
    </row>
    <row r="22" spans="1:64" ht="10.35" customHeight="1" thickBot="1" x14ac:dyDescent="0.25">
      <c r="A22" s="82"/>
      <c r="B22" s="293"/>
      <c r="C22" s="293"/>
      <c r="D22" s="293"/>
      <c r="E22" s="293"/>
      <c r="F22" s="293"/>
      <c r="G22" s="293"/>
      <c r="H22" s="293"/>
      <c r="I22" s="293"/>
      <c r="J22" s="293"/>
      <c r="K22" s="293"/>
      <c r="L22" s="293"/>
      <c r="M22" s="293"/>
      <c r="N22" s="293"/>
      <c r="O22" s="293"/>
      <c r="P22" s="293"/>
    </row>
    <row r="23" spans="1:64" ht="12.75" thickBot="1" x14ac:dyDescent="0.25">
      <c r="A23" s="160" t="s">
        <v>128</v>
      </c>
    </row>
    <row r="24" spans="1:64" x14ac:dyDescent="0.2">
      <c r="A24" s="234" t="s">
        <v>129</v>
      </c>
    </row>
    <row r="25" spans="1:64" x14ac:dyDescent="0.2">
      <c r="A25" s="234" t="s">
        <v>130</v>
      </c>
    </row>
    <row r="26" spans="1:64" ht="12" customHeight="1" x14ac:dyDescent="0.2">
      <c r="A26" s="108" t="s">
        <v>131</v>
      </c>
    </row>
    <row r="27" spans="1:64" x14ac:dyDescent="0.2">
      <c r="A27" s="234" t="s">
        <v>247</v>
      </c>
    </row>
    <row r="28" spans="1:64" ht="11.45" customHeight="1" x14ac:dyDescent="0.2">
      <c r="A28" s="82"/>
    </row>
    <row r="29" spans="1:64" x14ac:dyDescent="0.2">
      <c r="A29" s="172" t="s">
        <v>143</v>
      </c>
    </row>
    <row r="30" spans="1:64" x14ac:dyDescent="0.2">
      <c r="A30" s="82" t="s">
        <v>188</v>
      </c>
    </row>
    <row r="31" spans="1:64" ht="12.75" thickBot="1" x14ac:dyDescent="0.25">
      <c r="A31" s="20"/>
    </row>
    <row r="32" spans="1:64" ht="12.75" thickBot="1" x14ac:dyDescent="0.25">
      <c r="A32" s="256" t="s">
        <v>133</v>
      </c>
    </row>
    <row r="33" spans="1:1" ht="64.5" customHeight="1" x14ac:dyDescent="0.2">
      <c r="A33" s="135" t="s">
        <v>165</v>
      </c>
    </row>
  </sheetData>
  <pageMargins left="0.7" right="0.7" top="0.75" bottom="0.75" header="0.3" footer="0.3"/>
  <pageSetup paperSize="9" orientation="portrait"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L55"/>
  <sheetViews>
    <sheetView zoomScale="90" zoomScaleNormal="90" workbookViewId="0">
      <pane xSplit="1" topLeftCell="B1" activePane="topRight" state="frozen"/>
      <selection activeCell="B7" sqref="B7"/>
      <selection pane="topRight" activeCell="B7" sqref="B7"/>
    </sheetView>
  </sheetViews>
  <sheetFormatPr defaultColWidth="9" defaultRowHeight="12" x14ac:dyDescent="0.2"/>
  <cols>
    <col min="1" max="1" width="80.5703125" style="65" customWidth="1"/>
    <col min="2" max="16384" width="9" style="65"/>
  </cols>
  <sheetData>
    <row r="1" spans="1:64" ht="11.45" customHeight="1" x14ac:dyDescent="0.2">
      <c r="A1" s="94" t="s">
        <v>134</v>
      </c>
    </row>
    <row r="2" spans="1:64" ht="11.45" customHeight="1" x14ac:dyDescent="0.2">
      <c r="A2" s="218" t="s">
        <v>189</v>
      </c>
    </row>
    <row r="3" spans="1:64" ht="11.45" customHeight="1" x14ac:dyDescent="0.2">
      <c r="A3" s="218"/>
    </row>
    <row r="4" spans="1:64" ht="11.45" customHeight="1" x14ac:dyDescent="0.2">
      <c r="A4" s="218" t="s">
        <v>125</v>
      </c>
      <c r="B4" s="304">
        <f>'РБ ВВ 10(2025) |FIT15'!B3</f>
        <v>45824</v>
      </c>
      <c r="C4" s="304">
        <f>'РБ ВВ 10(2025) |FIT15'!C3</f>
        <v>45827</v>
      </c>
      <c r="D4" s="304">
        <f>'РБ ВВ 10(2025) |FIT15'!D3</f>
        <v>45829</v>
      </c>
      <c r="E4" s="304">
        <f>'РБ ВВ 10(2025) |FIT15'!E3</f>
        <v>45831</v>
      </c>
      <c r="F4" s="304">
        <f>'РБ ВВ 10(2025) |FIT15'!F3</f>
        <v>45832</v>
      </c>
      <c r="G4" s="304">
        <f>'РБ ВВ 10(2025) |FIT15'!G3</f>
        <v>45835</v>
      </c>
      <c r="H4" s="304">
        <f>'РБ ВВ 10(2025) |FIT15'!H3</f>
        <v>45836</v>
      </c>
      <c r="I4" s="304">
        <f>'РБ ВВ 10(2025) |FIT15'!I3</f>
        <v>45839</v>
      </c>
      <c r="J4" s="304">
        <f>'РБ ВВ 10(2025) |FIT15'!J3</f>
        <v>45847</v>
      </c>
      <c r="K4" s="304">
        <f>'РБ ВВ 10(2025) |FIT15'!K3</f>
        <v>45849</v>
      </c>
      <c r="L4" s="304">
        <f>'РБ ВВ 10(2025) |FIT15'!L3</f>
        <v>45851</v>
      </c>
      <c r="M4" s="304">
        <f>'РБ ВВ 10(2025) |FIT15'!M3</f>
        <v>45852</v>
      </c>
      <c r="N4" s="304">
        <f>'РБ ВВ 10(2025) |FIT15'!N3</f>
        <v>45856</v>
      </c>
      <c r="O4" s="304">
        <f>'РБ ВВ 10(2025) |FIT15'!O3</f>
        <v>45858</v>
      </c>
      <c r="P4" s="304">
        <f>'РБ ВВ 10(2025) |FIT15'!P3</f>
        <v>45860</v>
      </c>
      <c r="Q4" s="304">
        <f>'РБ ВВ 10(2025) |FIT15'!Q3</f>
        <v>45861</v>
      </c>
      <c r="R4" s="304">
        <f>'РБ ВВ 10(2025) |FIT15'!R3</f>
        <v>45863</v>
      </c>
      <c r="S4" s="304">
        <f>'РБ ВВ 10(2025) |FIT15'!S3</f>
        <v>45864</v>
      </c>
      <c r="T4" s="304">
        <f>'РБ ВВ 10(2025) |FIT15'!T3</f>
        <v>45865</v>
      </c>
      <c r="U4" s="304">
        <f>'РБ ВВ 10(2025) |FIT15'!U3</f>
        <v>45867</v>
      </c>
      <c r="V4" s="304">
        <f>'РБ ВВ 10(2025) |FIT15'!V3</f>
        <v>45869</v>
      </c>
      <c r="W4" s="304">
        <f>'РБ ВВ 10(2025) |FIT15'!W3</f>
        <v>45870</v>
      </c>
      <c r="X4" s="304">
        <f>'РБ ВВ 10(2025) |FIT15'!X3</f>
        <v>45873</v>
      </c>
      <c r="Y4" s="304">
        <f>'РБ ВВ 10(2025) |FIT15'!Y3</f>
        <v>45878</v>
      </c>
      <c r="Z4" s="304">
        <f>'РБ ВВ 10(2025) |FIT15'!Z3</f>
        <v>45879</v>
      </c>
      <c r="AA4" s="304">
        <f>'РБ ВВ 10(2025) |FIT15'!AA3</f>
        <v>45880</v>
      </c>
      <c r="AB4" s="304">
        <f>'РБ ВВ 10(2025) |FIT15'!AB3</f>
        <v>45881</v>
      </c>
      <c r="AC4" s="304">
        <f>'РБ ВВ 10(2025) |FIT15'!AC3</f>
        <v>45883</v>
      </c>
      <c r="AD4" s="304">
        <f>'РБ ВВ 10(2025) |FIT15'!AD3</f>
        <v>45887</v>
      </c>
      <c r="AE4" s="304">
        <f>'РБ ВВ 10(2025) |FIT15'!AE3</f>
        <v>45891</v>
      </c>
      <c r="AF4" s="304">
        <f>'РБ ВВ 10(2025) |FIT15'!AF3</f>
        <v>45893</v>
      </c>
      <c r="AG4" s="304">
        <f>'РБ ВВ 10(2025) |FIT15'!AG3</f>
        <v>45896</v>
      </c>
      <c r="AH4" s="304">
        <f>'РБ ВВ 10(2025) |FIT15'!AH3</f>
        <v>45899</v>
      </c>
      <c r="AI4" s="304">
        <f>'РБ ВВ 10(2025) |FIT15'!AI3</f>
        <v>45901</v>
      </c>
      <c r="AJ4" s="304">
        <f>'РБ ВВ 10(2025) |FIT15'!AJ3</f>
        <v>45902</v>
      </c>
      <c r="AK4" s="304">
        <f>'РБ ВВ 10(2025) |FIT15'!AK3</f>
        <v>45905</v>
      </c>
      <c r="AL4" s="304">
        <f>'РБ ВВ 10(2025) |FIT15'!AL3</f>
        <v>45913</v>
      </c>
      <c r="AM4" s="304">
        <f>'РБ ВВ 10(2025) |FIT15'!AM3</f>
        <v>45921</v>
      </c>
      <c r="AN4" s="304">
        <f>'РБ ВВ 10(2025) |FIT15'!AN3</f>
        <v>45931</v>
      </c>
      <c r="AO4" s="304">
        <f>'РБ ВВ 10(2025) |FIT15'!AO3</f>
        <v>45942</v>
      </c>
      <c r="AP4" s="304">
        <f>'РБ ВВ 10(2025) |FIT15'!AP3</f>
        <v>45947</v>
      </c>
      <c r="AQ4" s="304">
        <f>'РБ ВВ 10(2025) |FIT15'!AQ3</f>
        <v>45949</v>
      </c>
      <c r="AR4" s="304">
        <f>'РБ ВВ 10(2025) |FIT15'!AR3</f>
        <v>45954</v>
      </c>
      <c r="AS4" s="304">
        <f>'РБ ВВ 10(2025) |FIT15'!AS3</f>
        <v>45956</v>
      </c>
      <c r="AT4" s="304">
        <f>'РБ ВВ 10(2025) |FIT15'!AT3</f>
        <v>45961</v>
      </c>
      <c r="AU4" s="304">
        <f>'РБ ВВ 10(2025) |FIT15'!AU3</f>
        <v>45962</v>
      </c>
      <c r="AV4" s="304">
        <f>'РБ ВВ 10(2025) |FIT15'!AV3</f>
        <v>45965</v>
      </c>
      <c r="AW4" s="304">
        <f>'РБ ВВ 10(2025) |FIT15'!AW3</f>
        <v>45966</v>
      </c>
      <c r="AX4" s="304">
        <f>'РБ ВВ 10(2025) |FIT15'!AX3</f>
        <v>45968</v>
      </c>
      <c r="AY4" s="304">
        <f>'РБ ВВ 10(2025) |FIT15'!AY3</f>
        <v>45970</v>
      </c>
      <c r="AZ4" s="304">
        <f>'РБ ВВ 10(2025) |FIT15'!AZ3</f>
        <v>45975</v>
      </c>
      <c r="BA4" s="304">
        <f>'РБ ВВ 10(2025) |FIT15'!BA3</f>
        <v>45977</v>
      </c>
      <c r="BB4" s="304">
        <f>'РБ ВВ 10(2025) |FIT15'!BB3</f>
        <v>45982</v>
      </c>
      <c r="BC4" s="304">
        <f>'РБ ВВ 10(2025) |FIT15'!BC3</f>
        <v>45984</v>
      </c>
      <c r="BD4" s="304">
        <f>'РБ ВВ 10(2025) |FIT15'!BD3</f>
        <v>45989</v>
      </c>
      <c r="BE4" s="304">
        <f>'РБ ВВ 10(2025) |FIT15'!BE3</f>
        <v>45991</v>
      </c>
      <c r="BF4" s="304">
        <f>'РБ ВВ 10(2025) |FIT15'!BF3</f>
        <v>45992</v>
      </c>
      <c r="BG4" s="304">
        <f>'РБ ВВ 10(2025) |FIT15'!BG3</f>
        <v>45996</v>
      </c>
      <c r="BH4" s="304">
        <f>'РБ ВВ 10(2025) |FIT15'!BH3</f>
        <v>45998</v>
      </c>
      <c r="BI4" s="304">
        <f>'РБ ВВ 10(2025) |FIT15'!BI3</f>
        <v>46002</v>
      </c>
      <c r="BJ4" s="304">
        <f>'РБ ВВ 10(2025) |FIT15'!BJ3</f>
        <v>46003</v>
      </c>
      <c r="BK4" s="304">
        <f>'РБ ВВ 10(2025) |FIT15'!BK3</f>
        <v>46010</v>
      </c>
      <c r="BL4" s="304">
        <f>'РБ ВВ 10(2025) |FIT15'!BL3</f>
        <v>46012</v>
      </c>
    </row>
    <row r="5" spans="1:64" s="34" customFormat="1" ht="21.6" customHeight="1" x14ac:dyDescent="0.2">
      <c r="A5" s="67" t="s">
        <v>124</v>
      </c>
      <c r="B5" s="304">
        <f>'РБ ВВ 10(2025) |FIT15'!B4</f>
        <v>45826</v>
      </c>
      <c r="C5" s="304">
        <f>'РБ ВВ 10(2025) |FIT15'!C4</f>
        <v>45828</v>
      </c>
      <c r="D5" s="304">
        <f>'РБ ВВ 10(2025) |FIT15'!D4</f>
        <v>45830</v>
      </c>
      <c r="E5" s="304">
        <f>'РБ ВВ 10(2025) |FIT15'!E4</f>
        <v>45831</v>
      </c>
      <c r="F5" s="304">
        <f>'РБ ВВ 10(2025) |FIT15'!F4</f>
        <v>45834</v>
      </c>
      <c r="G5" s="304">
        <f>'РБ ВВ 10(2025) |FIT15'!G4</f>
        <v>45835</v>
      </c>
      <c r="H5" s="304">
        <f>'РБ ВВ 10(2025) |FIT15'!H4</f>
        <v>45838</v>
      </c>
      <c r="I5" s="304">
        <f>'РБ ВВ 10(2025) |FIT15'!I4</f>
        <v>45846</v>
      </c>
      <c r="J5" s="304">
        <f>'РБ ВВ 10(2025) |FIT15'!J4</f>
        <v>45848</v>
      </c>
      <c r="K5" s="304">
        <f>'РБ ВВ 10(2025) |FIT15'!K4</f>
        <v>45850</v>
      </c>
      <c r="L5" s="304">
        <f>'РБ ВВ 10(2025) |FIT15'!L4</f>
        <v>45851</v>
      </c>
      <c r="M5" s="304">
        <f>'РБ ВВ 10(2025) |FIT15'!M4</f>
        <v>45855</v>
      </c>
      <c r="N5" s="304">
        <f>'РБ ВВ 10(2025) |FIT15'!N4</f>
        <v>45857</v>
      </c>
      <c r="O5" s="304">
        <f>'РБ ВВ 10(2025) |FIT15'!O4</f>
        <v>45859</v>
      </c>
      <c r="P5" s="304">
        <f>'РБ ВВ 10(2025) |FIT15'!P4</f>
        <v>45860</v>
      </c>
      <c r="Q5" s="304">
        <f>'РБ ВВ 10(2025) |FIT15'!Q4</f>
        <v>45862</v>
      </c>
      <c r="R5" s="304">
        <f>'РБ ВВ 10(2025) |FIT15'!R4</f>
        <v>45863</v>
      </c>
      <c r="S5" s="304">
        <f>'РБ ВВ 10(2025) |FIT15'!S4</f>
        <v>45864</v>
      </c>
      <c r="T5" s="304">
        <f>'РБ ВВ 10(2025) |FIT15'!T4</f>
        <v>45866</v>
      </c>
      <c r="U5" s="304">
        <f>'РБ ВВ 10(2025) |FIT15'!U4</f>
        <v>45868</v>
      </c>
      <c r="V5" s="304">
        <f>'РБ ВВ 10(2025) |FIT15'!V4</f>
        <v>45869</v>
      </c>
      <c r="W5" s="304">
        <f>'РБ ВВ 10(2025) |FIT15'!W4</f>
        <v>45872</v>
      </c>
      <c r="X5" s="304">
        <f>'РБ ВВ 10(2025) |FIT15'!X4</f>
        <v>45877</v>
      </c>
      <c r="Y5" s="304">
        <f>'РБ ВВ 10(2025) |FIT15'!Y4</f>
        <v>45878</v>
      </c>
      <c r="Z5" s="304">
        <f>'РБ ВВ 10(2025) |FIT15'!Z4</f>
        <v>45879</v>
      </c>
      <c r="AA5" s="304">
        <f>'РБ ВВ 10(2025) |FIT15'!AA4</f>
        <v>45880</v>
      </c>
      <c r="AB5" s="304">
        <f>'РБ ВВ 10(2025) |FIT15'!AB4</f>
        <v>45882</v>
      </c>
      <c r="AC5" s="304">
        <f>'РБ ВВ 10(2025) |FIT15'!AC4</f>
        <v>45886</v>
      </c>
      <c r="AD5" s="304">
        <f>'РБ ВВ 10(2025) |FIT15'!AD4</f>
        <v>45890</v>
      </c>
      <c r="AE5" s="304">
        <f>'РБ ВВ 10(2025) |FIT15'!AE4</f>
        <v>45892</v>
      </c>
      <c r="AF5" s="304">
        <f>'РБ ВВ 10(2025) |FIT15'!AF4</f>
        <v>45895</v>
      </c>
      <c r="AG5" s="304">
        <f>'РБ ВВ 10(2025) |FIT15'!AG4</f>
        <v>45898</v>
      </c>
      <c r="AH5" s="304">
        <f>'РБ ВВ 10(2025) |FIT15'!AH4</f>
        <v>45900</v>
      </c>
      <c r="AI5" s="304">
        <f>'РБ ВВ 10(2025) |FIT15'!AI4</f>
        <v>45901</v>
      </c>
      <c r="AJ5" s="304">
        <f>'РБ ВВ 10(2025) |FIT15'!AJ4</f>
        <v>45904</v>
      </c>
      <c r="AK5" s="304">
        <f>'РБ ВВ 10(2025) |FIT15'!AK4</f>
        <v>45912</v>
      </c>
      <c r="AL5" s="304">
        <f>'РБ ВВ 10(2025) |FIT15'!AL4</f>
        <v>45920</v>
      </c>
      <c r="AM5" s="304">
        <f>'РБ ВВ 10(2025) |FIT15'!AM4</f>
        <v>45930</v>
      </c>
      <c r="AN5" s="304">
        <f>'РБ ВВ 10(2025) |FIT15'!AN4</f>
        <v>45941</v>
      </c>
      <c r="AO5" s="304">
        <f>'РБ ВВ 10(2025) |FIT15'!AO4</f>
        <v>45946</v>
      </c>
      <c r="AP5" s="304">
        <f>'РБ ВВ 10(2025) |FIT15'!AP4</f>
        <v>45948</v>
      </c>
      <c r="AQ5" s="304">
        <f>'РБ ВВ 10(2025) |FIT15'!AQ4</f>
        <v>45953</v>
      </c>
      <c r="AR5" s="304">
        <f>'РБ ВВ 10(2025) |FIT15'!AR4</f>
        <v>45955</v>
      </c>
      <c r="AS5" s="304">
        <f>'РБ ВВ 10(2025) |FIT15'!AS4</f>
        <v>45960</v>
      </c>
      <c r="AT5" s="304">
        <f>'РБ ВВ 10(2025) |FIT15'!AT4</f>
        <v>45961</v>
      </c>
      <c r="AU5" s="304">
        <f>'РБ ВВ 10(2025) |FIT15'!AU4</f>
        <v>45964</v>
      </c>
      <c r="AV5" s="304">
        <f>'РБ ВВ 10(2025) |FIT15'!AV4</f>
        <v>45965</v>
      </c>
      <c r="AW5" s="304">
        <f>'РБ ВВ 10(2025) |FIT15'!AW4</f>
        <v>45967</v>
      </c>
      <c r="AX5" s="304">
        <f>'РБ ВВ 10(2025) |FIT15'!AX4</f>
        <v>45969</v>
      </c>
      <c r="AY5" s="304">
        <f>'РБ ВВ 10(2025) |FIT15'!AY4</f>
        <v>45974</v>
      </c>
      <c r="AZ5" s="304">
        <f>'РБ ВВ 10(2025) |FIT15'!AZ4</f>
        <v>45976</v>
      </c>
      <c r="BA5" s="304">
        <f>'РБ ВВ 10(2025) |FIT15'!BA4</f>
        <v>45981</v>
      </c>
      <c r="BB5" s="304">
        <f>'РБ ВВ 10(2025) |FIT15'!BB4</f>
        <v>45983</v>
      </c>
      <c r="BC5" s="304">
        <f>'РБ ВВ 10(2025) |FIT15'!BC4</f>
        <v>45988</v>
      </c>
      <c r="BD5" s="304">
        <f>'РБ ВВ 10(2025) |FIT15'!BD4</f>
        <v>45990</v>
      </c>
      <c r="BE5" s="304">
        <f>'РБ ВВ 10(2025) |FIT15'!BE4</f>
        <v>45991</v>
      </c>
      <c r="BF5" s="304">
        <f>'РБ ВВ 10(2025) |FIT15'!BF4</f>
        <v>45995</v>
      </c>
      <c r="BG5" s="304">
        <f>'РБ ВВ 10(2025) |FIT15'!BG4</f>
        <v>45997</v>
      </c>
      <c r="BH5" s="304">
        <f>'РБ ВВ 10(2025) |FIT15'!BH4</f>
        <v>46001</v>
      </c>
      <c r="BI5" s="304">
        <f>'РБ ВВ 10(2025) |FIT15'!BI4</f>
        <v>46002</v>
      </c>
      <c r="BJ5" s="304">
        <f>'РБ ВВ 10(2025) |FIT15'!BJ4</f>
        <v>46009</v>
      </c>
      <c r="BK5" s="304">
        <f>'РБ ВВ 10(2025) |FIT15'!BK4</f>
        <v>46011</v>
      </c>
      <c r="BL5" s="304">
        <f>'РБ ВВ 10(2025) |FIT15'!BL4</f>
        <v>46016</v>
      </c>
    </row>
    <row r="6" spans="1:64" x14ac:dyDescent="0.2">
      <c r="A6" s="74" t="s">
        <v>148</v>
      </c>
      <c r="B6" s="293"/>
      <c r="C6" s="293"/>
      <c r="D6" s="293"/>
      <c r="E6" s="293"/>
      <c r="F6" s="293"/>
      <c r="G6" s="293"/>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c r="AG6" s="293"/>
      <c r="AH6" s="293"/>
      <c r="AI6" s="293"/>
      <c r="AJ6" s="293"/>
      <c r="AK6" s="293"/>
      <c r="AL6" s="293"/>
      <c r="AM6" s="293"/>
      <c r="AN6" s="293"/>
      <c r="AO6" s="293"/>
      <c r="AP6" s="293"/>
      <c r="AQ6" s="293"/>
      <c r="AR6" s="293"/>
      <c r="AS6" s="293"/>
      <c r="AT6" s="293"/>
      <c r="AU6" s="293"/>
      <c r="AV6" s="293"/>
      <c r="AW6" s="293"/>
      <c r="AX6" s="293"/>
      <c r="AY6" s="293"/>
      <c r="AZ6" s="293"/>
      <c r="BA6" s="293"/>
      <c r="BB6" s="293"/>
      <c r="BC6" s="293"/>
      <c r="BD6" s="293"/>
      <c r="BE6" s="293"/>
      <c r="BF6" s="293"/>
      <c r="BG6" s="293"/>
      <c r="BH6" s="293"/>
      <c r="BI6" s="293"/>
      <c r="BJ6" s="293"/>
      <c r="BK6" s="293"/>
      <c r="BL6" s="293"/>
    </row>
    <row r="7" spans="1:64" x14ac:dyDescent="0.2">
      <c r="A7" s="75">
        <v>1</v>
      </c>
      <c r="B7" s="316">
        <f>'РБ ВВ 10(2025) |FIT15'!B6</f>
        <v>12330</v>
      </c>
      <c r="C7" s="316">
        <f>'РБ ВВ 10(2025) |FIT15'!C6</f>
        <v>12330</v>
      </c>
      <c r="D7" s="316">
        <f>'РБ ВВ 10(2025) |FIT15'!D6</f>
        <v>10620</v>
      </c>
      <c r="E7" s="316">
        <f>'РБ ВВ 10(2025) |FIT15'!E6</f>
        <v>16200</v>
      </c>
      <c r="F7" s="316">
        <f>'РБ ВВ 10(2025) |FIT15'!F6</f>
        <v>17730</v>
      </c>
      <c r="G7" s="316">
        <f>'РБ ВВ 10(2025) |FIT15'!G6</f>
        <v>16200</v>
      </c>
      <c r="H7" s="316">
        <f>'РБ ВВ 10(2025) |FIT15'!H6</f>
        <v>10620</v>
      </c>
      <c r="I7" s="316">
        <f>'РБ ВВ 10(2025) |FIT15'!I6</f>
        <v>15570</v>
      </c>
      <c r="J7" s="316">
        <f>'РБ ВВ 10(2025) |FIT15'!J6</f>
        <v>16200</v>
      </c>
      <c r="K7" s="316">
        <f>'РБ ВВ 10(2025) |FIT15'!K6</f>
        <v>15570</v>
      </c>
      <c r="L7" s="316">
        <f>'РБ ВВ 10(2025) |FIT15'!L6</f>
        <v>15570</v>
      </c>
      <c r="M7" s="316">
        <f>'РБ ВВ 10(2025) |FIT15'!M6</f>
        <v>14490</v>
      </c>
      <c r="N7" s="316">
        <f>'РБ ВВ 10(2025) |FIT15'!N6</f>
        <v>14490</v>
      </c>
      <c r="O7" s="316">
        <f>'РБ ВВ 10(2025) |FIT15'!O6</f>
        <v>14490</v>
      </c>
      <c r="P7" s="316">
        <f>'РБ ВВ 10(2025) |FIT15'!P6</f>
        <v>14490</v>
      </c>
      <c r="Q7" s="316">
        <f>'РБ ВВ 10(2025) |FIT15'!Q6</f>
        <v>15570</v>
      </c>
      <c r="R7" s="316">
        <f>'РБ ВВ 10(2025) |FIT15'!R6</f>
        <v>17730</v>
      </c>
      <c r="S7" s="316">
        <f>'РБ ВВ 10(2025) |FIT15'!S6</f>
        <v>16200</v>
      </c>
      <c r="T7" s="316">
        <f>'РБ ВВ 10(2025) |FIT15'!T6</f>
        <v>15570</v>
      </c>
      <c r="U7" s="316">
        <f>'РБ ВВ 10(2025) |FIT15'!U6</f>
        <v>13410</v>
      </c>
      <c r="V7" s="316">
        <f>'РБ ВВ 10(2025) |FIT15'!V6</f>
        <v>12330</v>
      </c>
      <c r="W7" s="316">
        <f>'РБ ВВ 10(2025) |FIT15'!W6</f>
        <v>13410</v>
      </c>
      <c r="X7" s="316">
        <f>'РБ ВВ 10(2025) |FIT15'!X6</f>
        <v>15570</v>
      </c>
      <c r="Y7" s="316">
        <f>'РБ ВВ 10(2025) |FIT15'!Y6</f>
        <v>14490</v>
      </c>
      <c r="Z7" s="316">
        <f>'РБ ВВ 10(2025) |FIT15'!Z6</f>
        <v>14490</v>
      </c>
      <c r="AA7" s="316">
        <f>'РБ ВВ 10(2025) |FIT15'!AA6</f>
        <v>15570</v>
      </c>
      <c r="AB7" s="316">
        <f>'РБ ВВ 10(2025) |FIT15'!AB6</f>
        <v>15570</v>
      </c>
      <c r="AC7" s="316">
        <f>'РБ ВВ 10(2025) |FIT15'!AC6</f>
        <v>15570</v>
      </c>
      <c r="AD7" s="316">
        <f>'РБ ВВ 10(2025) |FIT15'!AD6</f>
        <v>15570</v>
      </c>
      <c r="AE7" s="316">
        <f>'РБ ВВ 10(2025) |FIT15'!AE6</f>
        <v>14490</v>
      </c>
      <c r="AF7" s="316">
        <f>'РБ ВВ 10(2025) |FIT15'!AF6</f>
        <v>14490</v>
      </c>
      <c r="AG7" s="316">
        <f>'РБ ВВ 10(2025) |FIT15'!AG6</f>
        <v>12330</v>
      </c>
      <c r="AH7" s="316">
        <f>'РБ ВВ 10(2025) |FIT15'!AH6</f>
        <v>11250</v>
      </c>
      <c r="AI7" s="316">
        <f>'РБ ВВ 10(2025) |FIT15'!AI6</f>
        <v>11250</v>
      </c>
      <c r="AJ7" s="316">
        <f>'РБ ВВ 10(2025) |FIT15'!AJ6</f>
        <v>12330</v>
      </c>
      <c r="AK7" s="316">
        <f>'РБ ВВ 10(2025) |FIT15'!AK6</f>
        <v>11250</v>
      </c>
      <c r="AL7" s="316">
        <f>'РБ ВВ 10(2025) |FIT15'!AL6</f>
        <v>13410</v>
      </c>
      <c r="AM7" s="316">
        <f>'РБ ВВ 10(2025) |FIT15'!AM6</f>
        <v>11250</v>
      </c>
      <c r="AN7" s="316">
        <f>'РБ ВВ 10(2025) |FIT15'!AN6</f>
        <v>10710</v>
      </c>
      <c r="AO7" s="316">
        <f>'РБ ВВ 10(2025) |FIT15'!AO6</f>
        <v>9000</v>
      </c>
      <c r="AP7" s="316">
        <f>'РБ ВВ 10(2025) |FIT15'!AP6</f>
        <v>9630</v>
      </c>
      <c r="AQ7" s="316">
        <f>'РБ ВВ 10(2025) |FIT15'!AQ6</f>
        <v>9000</v>
      </c>
      <c r="AR7" s="316">
        <f>'РБ ВВ 10(2025) |FIT15'!AR6</f>
        <v>9630</v>
      </c>
      <c r="AS7" s="316">
        <f>'РБ ВВ 10(2025) |FIT15'!AS6</f>
        <v>9000</v>
      </c>
      <c r="AT7" s="316">
        <f>'РБ ВВ 10(2025) |FIT15'!AT6</f>
        <v>9630</v>
      </c>
      <c r="AU7" s="316">
        <f>'РБ ВВ 10(2025) |FIT15'!AU6</f>
        <v>9630</v>
      </c>
      <c r="AV7" s="316">
        <f>'РБ ВВ 10(2025) |FIT15'!AV6</f>
        <v>9000</v>
      </c>
      <c r="AW7" s="316">
        <f>'РБ ВВ 10(2025) |FIT15'!AW6</f>
        <v>7740</v>
      </c>
      <c r="AX7" s="316">
        <f>'РБ ВВ 10(2025) |FIT15'!AX6</f>
        <v>8370</v>
      </c>
      <c r="AY7" s="316">
        <f>'РБ ВВ 10(2025) |FIT15'!AY6</f>
        <v>7740</v>
      </c>
      <c r="AZ7" s="316">
        <f>'РБ ВВ 10(2025) |FIT15'!AZ6</f>
        <v>8370</v>
      </c>
      <c r="BA7" s="316">
        <f>'РБ ВВ 10(2025) |FIT15'!BA6</f>
        <v>7740</v>
      </c>
      <c r="BB7" s="316">
        <f>'РБ ВВ 10(2025) |FIT15'!BB6</f>
        <v>8370</v>
      </c>
      <c r="BC7" s="316">
        <f>'РБ ВВ 10(2025) |FIT15'!BC6</f>
        <v>7740</v>
      </c>
      <c r="BD7" s="316">
        <f>'РБ ВВ 10(2025) |FIT15'!BD6</f>
        <v>8370</v>
      </c>
      <c r="BE7" s="316">
        <f>'РБ ВВ 10(2025) |FIT15'!BE6</f>
        <v>7740</v>
      </c>
      <c r="BF7" s="316">
        <f>'РБ ВВ 10(2025) |FIT15'!BF6</f>
        <v>7920</v>
      </c>
      <c r="BG7" s="316">
        <f>'РБ ВВ 10(2025) |FIT15'!BG6</f>
        <v>8730</v>
      </c>
      <c r="BH7" s="316">
        <f>'РБ ВВ 10(2025) |FIT15'!BH6</f>
        <v>7920</v>
      </c>
      <c r="BI7" s="316">
        <f>'РБ ВВ 10(2025) |FIT15'!BI6</f>
        <v>9540</v>
      </c>
      <c r="BJ7" s="316">
        <f>'РБ ВВ 10(2025) |FIT15'!BJ6</f>
        <v>10350</v>
      </c>
      <c r="BK7" s="316">
        <f>'РБ ВВ 10(2025) |FIT15'!BK6</f>
        <v>10350</v>
      </c>
      <c r="BL7" s="316">
        <f>'РБ ВВ 10(2025) |FIT15'!BL6</f>
        <v>10350</v>
      </c>
    </row>
    <row r="8" spans="1:64" x14ac:dyDescent="0.2">
      <c r="A8" s="75">
        <v>2</v>
      </c>
      <c r="B8" s="316">
        <f>'РБ ВВ 10(2025) |FIT15'!B7</f>
        <v>14040</v>
      </c>
      <c r="C8" s="316">
        <f>'РБ ВВ 10(2025) |FIT15'!C7</f>
        <v>14040</v>
      </c>
      <c r="D8" s="316">
        <f>'РБ ВВ 10(2025) |FIT15'!D7</f>
        <v>12330</v>
      </c>
      <c r="E8" s="316">
        <f>'РБ ВВ 10(2025) |FIT15'!E7</f>
        <v>17910</v>
      </c>
      <c r="F8" s="316">
        <f>'РБ ВВ 10(2025) |FIT15'!F7</f>
        <v>19440</v>
      </c>
      <c r="G8" s="316">
        <f>'РБ ВВ 10(2025) |FIT15'!G7</f>
        <v>17910</v>
      </c>
      <c r="H8" s="316">
        <f>'РБ ВВ 10(2025) |FIT15'!H7</f>
        <v>12330</v>
      </c>
      <c r="I8" s="316">
        <f>'РБ ВВ 10(2025) |FIT15'!I7</f>
        <v>17280</v>
      </c>
      <c r="J8" s="316">
        <f>'РБ ВВ 10(2025) |FIT15'!J7</f>
        <v>17910</v>
      </c>
      <c r="K8" s="316">
        <f>'РБ ВВ 10(2025) |FIT15'!K7</f>
        <v>17280</v>
      </c>
      <c r="L8" s="316">
        <f>'РБ ВВ 10(2025) |FIT15'!L7</f>
        <v>17280</v>
      </c>
      <c r="M8" s="316">
        <f>'РБ ВВ 10(2025) |FIT15'!M7</f>
        <v>16200</v>
      </c>
      <c r="N8" s="316">
        <f>'РБ ВВ 10(2025) |FIT15'!N7</f>
        <v>16200</v>
      </c>
      <c r="O8" s="316">
        <f>'РБ ВВ 10(2025) |FIT15'!O7</f>
        <v>16200</v>
      </c>
      <c r="P8" s="316">
        <f>'РБ ВВ 10(2025) |FIT15'!P7</f>
        <v>16200</v>
      </c>
      <c r="Q8" s="316">
        <f>'РБ ВВ 10(2025) |FIT15'!Q7</f>
        <v>17280</v>
      </c>
      <c r="R8" s="316">
        <f>'РБ ВВ 10(2025) |FIT15'!R7</f>
        <v>19440</v>
      </c>
      <c r="S8" s="316">
        <f>'РБ ВВ 10(2025) |FIT15'!S7</f>
        <v>17910</v>
      </c>
      <c r="T8" s="316">
        <f>'РБ ВВ 10(2025) |FIT15'!T7</f>
        <v>17280</v>
      </c>
      <c r="U8" s="316">
        <f>'РБ ВВ 10(2025) |FIT15'!U7</f>
        <v>15120</v>
      </c>
      <c r="V8" s="316">
        <f>'РБ ВВ 10(2025) |FIT15'!V7</f>
        <v>14040</v>
      </c>
      <c r="W8" s="316">
        <f>'РБ ВВ 10(2025) |FIT15'!W7</f>
        <v>15120</v>
      </c>
      <c r="X8" s="316">
        <f>'РБ ВВ 10(2025) |FIT15'!X7</f>
        <v>17280</v>
      </c>
      <c r="Y8" s="316">
        <f>'РБ ВВ 10(2025) |FIT15'!Y7</f>
        <v>16200</v>
      </c>
      <c r="Z8" s="316">
        <f>'РБ ВВ 10(2025) |FIT15'!Z7</f>
        <v>16200</v>
      </c>
      <c r="AA8" s="316">
        <f>'РБ ВВ 10(2025) |FIT15'!AA7</f>
        <v>17280</v>
      </c>
      <c r="AB8" s="316">
        <f>'РБ ВВ 10(2025) |FIT15'!AB7</f>
        <v>17280</v>
      </c>
      <c r="AC8" s="316">
        <f>'РБ ВВ 10(2025) |FIT15'!AC7</f>
        <v>17280</v>
      </c>
      <c r="AD8" s="316">
        <f>'РБ ВВ 10(2025) |FIT15'!AD7</f>
        <v>17280</v>
      </c>
      <c r="AE8" s="316">
        <f>'РБ ВВ 10(2025) |FIT15'!AE7</f>
        <v>16200</v>
      </c>
      <c r="AF8" s="316">
        <f>'РБ ВВ 10(2025) |FIT15'!AF7</f>
        <v>16200</v>
      </c>
      <c r="AG8" s="316">
        <f>'РБ ВВ 10(2025) |FIT15'!AG7</f>
        <v>14040</v>
      </c>
      <c r="AH8" s="316">
        <f>'РБ ВВ 10(2025) |FIT15'!AH7</f>
        <v>12960</v>
      </c>
      <c r="AI8" s="316">
        <f>'РБ ВВ 10(2025) |FIT15'!AI7</f>
        <v>12960</v>
      </c>
      <c r="AJ8" s="316">
        <f>'РБ ВВ 10(2025) |FIT15'!AJ7</f>
        <v>14040</v>
      </c>
      <c r="AK8" s="316">
        <f>'РБ ВВ 10(2025) |FIT15'!AK7</f>
        <v>12960</v>
      </c>
      <c r="AL8" s="316">
        <f>'РБ ВВ 10(2025) |FIT15'!AL7</f>
        <v>15120</v>
      </c>
      <c r="AM8" s="316">
        <f>'РБ ВВ 10(2025) |FIT15'!AM7</f>
        <v>12960</v>
      </c>
      <c r="AN8" s="316">
        <f>'РБ ВВ 10(2025) |FIT15'!AN7</f>
        <v>12420</v>
      </c>
      <c r="AO8" s="316">
        <f>'РБ ВВ 10(2025) |FIT15'!AO7</f>
        <v>10710</v>
      </c>
      <c r="AP8" s="316">
        <f>'РБ ВВ 10(2025) |FIT15'!AP7</f>
        <v>11340</v>
      </c>
      <c r="AQ8" s="316">
        <f>'РБ ВВ 10(2025) |FIT15'!AQ7</f>
        <v>10710</v>
      </c>
      <c r="AR8" s="316">
        <f>'РБ ВВ 10(2025) |FIT15'!AR7</f>
        <v>11340</v>
      </c>
      <c r="AS8" s="316">
        <f>'РБ ВВ 10(2025) |FIT15'!AS7</f>
        <v>10710</v>
      </c>
      <c r="AT8" s="316">
        <f>'РБ ВВ 10(2025) |FIT15'!AT7</f>
        <v>11340</v>
      </c>
      <c r="AU8" s="316">
        <f>'РБ ВВ 10(2025) |FIT15'!AU7</f>
        <v>11340</v>
      </c>
      <c r="AV8" s="316">
        <f>'РБ ВВ 10(2025) |FIT15'!AV7</f>
        <v>10710</v>
      </c>
      <c r="AW8" s="316">
        <f>'РБ ВВ 10(2025) |FIT15'!AW7</f>
        <v>9450</v>
      </c>
      <c r="AX8" s="316">
        <f>'РБ ВВ 10(2025) |FIT15'!AX7</f>
        <v>10080</v>
      </c>
      <c r="AY8" s="316">
        <f>'РБ ВВ 10(2025) |FIT15'!AY7</f>
        <v>9450</v>
      </c>
      <c r="AZ8" s="316">
        <f>'РБ ВВ 10(2025) |FIT15'!AZ7</f>
        <v>10080</v>
      </c>
      <c r="BA8" s="316">
        <f>'РБ ВВ 10(2025) |FIT15'!BA7</f>
        <v>9450</v>
      </c>
      <c r="BB8" s="316">
        <f>'РБ ВВ 10(2025) |FIT15'!BB7</f>
        <v>10080</v>
      </c>
      <c r="BC8" s="316">
        <f>'РБ ВВ 10(2025) |FIT15'!BC7</f>
        <v>9450</v>
      </c>
      <c r="BD8" s="316">
        <f>'РБ ВВ 10(2025) |FIT15'!BD7</f>
        <v>10080</v>
      </c>
      <c r="BE8" s="316">
        <f>'РБ ВВ 10(2025) |FIT15'!BE7</f>
        <v>9450</v>
      </c>
      <c r="BF8" s="316">
        <f>'РБ ВВ 10(2025) |FIT15'!BF7</f>
        <v>9630</v>
      </c>
      <c r="BG8" s="316">
        <f>'РБ ВВ 10(2025) |FIT15'!BG7</f>
        <v>10440</v>
      </c>
      <c r="BH8" s="316">
        <f>'РБ ВВ 10(2025) |FIT15'!BH7</f>
        <v>9630</v>
      </c>
      <c r="BI8" s="316">
        <f>'РБ ВВ 10(2025) |FIT15'!BI7</f>
        <v>11250</v>
      </c>
      <c r="BJ8" s="316">
        <f>'РБ ВВ 10(2025) |FIT15'!BJ7</f>
        <v>12060</v>
      </c>
      <c r="BK8" s="316">
        <f>'РБ ВВ 10(2025) |FIT15'!BK7</f>
        <v>12060</v>
      </c>
      <c r="BL8" s="316">
        <f>'РБ ВВ 10(2025) |FIT15'!BL7</f>
        <v>12060</v>
      </c>
    </row>
    <row r="9" spans="1:64" x14ac:dyDescent="0.2">
      <c r="A9" s="74" t="s">
        <v>149</v>
      </c>
      <c r="B9" s="316"/>
      <c r="C9" s="316"/>
      <c r="D9" s="316"/>
      <c r="E9" s="316"/>
      <c r="F9" s="316"/>
      <c r="G9" s="316"/>
      <c r="H9" s="316"/>
      <c r="I9" s="316"/>
      <c r="J9" s="316"/>
      <c r="K9" s="316"/>
      <c r="L9" s="316"/>
      <c r="M9" s="316"/>
      <c r="N9" s="316"/>
      <c r="O9" s="316"/>
      <c r="P9" s="316"/>
      <c r="Q9" s="316"/>
      <c r="R9" s="316"/>
      <c r="S9" s="316"/>
      <c r="T9" s="316"/>
      <c r="U9" s="316"/>
      <c r="V9" s="316"/>
      <c r="W9" s="316"/>
      <c r="X9" s="316"/>
      <c r="Y9" s="316"/>
      <c r="Z9" s="316"/>
      <c r="AA9" s="316"/>
      <c r="AB9" s="316"/>
      <c r="AC9" s="316"/>
      <c r="AD9" s="316"/>
      <c r="AE9" s="316"/>
      <c r="AF9" s="316"/>
      <c r="AG9" s="316"/>
      <c r="AH9" s="316"/>
      <c r="AI9" s="316"/>
      <c r="AJ9" s="316"/>
      <c r="AK9" s="316"/>
      <c r="AL9" s="316"/>
      <c r="AM9" s="316"/>
      <c r="AN9" s="316"/>
      <c r="AO9" s="316"/>
      <c r="AP9" s="316"/>
      <c r="AQ9" s="316"/>
      <c r="AR9" s="316"/>
      <c r="AS9" s="316"/>
      <c r="AT9" s="316"/>
      <c r="AU9" s="316"/>
      <c r="AV9" s="316"/>
      <c r="AW9" s="316"/>
      <c r="AX9" s="316"/>
      <c r="AY9" s="316"/>
      <c r="AZ9" s="316"/>
      <c r="BA9" s="316"/>
      <c r="BB9" s="316"/>
      <c r="BC9" s="316"/>
      <c r="BD9" s="316"/>
      <c r="BE9" s="316"/>
      <c r="BF9" s="316"/>
      <c r="BG9" s="316"/>
      <c r="BH9" s="316"/>
      <c r="BI9" s="316"/>
      <c r="BJ9" s="316"/>
      <c r="BK9" s="316"/>
      <c r="BL9" s="316"/>
    </row>
    <row r="10" spans="1:64" x14ac:dyDescent="0.2">
      <c r="A10" s="75">
        <v>1</v>
      </c>
      <c r="B10" s="316">
        <f>'РБ ВВ 10(2025) |FIT15'!B9</f>
        <v>15030</v>
      </c>
      <c r="C10" s="316">
        <f>'РБ ВВ 10(2025) |FIT15'!C9</f>
        <v>15030</v>
      </c>
      <c r="D10" s="316">
        <f>'РБ ВВ 10(2025) |FIT15'!D9</f>
        <v>13320</v>
      </c>
      <c r="E10" s="316">
        <f>'РБ ВВ 10(2025) |FIT15'!E9</f>
        <v>18900</v>
      </c>
      <c r="F10" s="316">
        <f>'РБ ВВ 10(2025) |FIT15'!F9</f>
        <v>20430</v>
      </c>
      <c r="G10" s="316">
        <f>'РБ ВВ 10(2025) |FIT15'!G9</f>
        <v>18900</v>
      </c>
      <c r="H10" s="316">
        <f>'РБ ВВ 10(2025) |FIT15'!H9</f>
        <v>13320</v>
      </c>
      <c r="I10" s="316">
        <f>'РБ ВВ 10(2025) |FIT15'!I9</f>
        <v>18270</v>
      </c>
      <c r="J10" s="316">
        <f>'РБ ВВ 10(2025) |FIT15'!J9</f>
        <v>18900</v>
      </c>
      <c r="K10" s="316">
        <f>'РБ ВВ 10(2025) |FIT15'!K9</f>
        <v>18270</v>
      </c>
      <c r="L10" s="316">
        <f>'РБ ВВ 10(2025) |FIT15'!L9</f>
        <v>18270</v>
      </c>
      <c r="M10" s="316">
        <f>'РБ ВВ 10(2025) |FIT15'!M9</f>
        <v>17190</v>
      </c>
      <c r="N10" s="316">
        <f>'РБ ВВ 10(2025) |FIT15'!N9</f>
        <v>17190</v>
      </c>
      <c r="O10" s="316">
        <f>'РБ ВВ 10(2025) |FIT15'!O9</f>
        <v>17190</v>
      </c>
      <c r="P10" s="316">
        <f>'РБ ВВ 10(2025) |FIT15'!P9</f>
        <v>17190</v>
      </c>
      <c r="Q10" s="316">
        <f>'РБ ВВ 10(2025) |FIT15'!Q9</f>
        <v>18270</v>
      </c>
      <c r="R10" s="316">
        <f>'РБ ВВ 10(2025) |FIT15'!R9</f>
        <v>20430</v>
      </c>
      <c r="S10" s="316">
        <f>'РБ ВВ 10(2025) |FIT15'!S9</f>
        <v>18900</v>
      </c>
      <c r="T10" s="316">
        <f>'РБ ВВ 10(2025) |FIT15'!T9</f>
        <v>18270</v>
      </c>
      <c r="U10" s="316">
        <f>'РБ ВВ 10(2025) |FIT15'!U9</f>
        <v>16110</v>
      </c>
      <c r="V10" s="316">
        <f>'РБ ВВ 10(2025) |FIT15'!V9</f>
        <v>15030</v>
      </c>
      <c r="W10" s="316">
        <f>'РБ ВВ 10(2025) |FIT15'!W9</f>
        <v>16110</v>
      </c>
      <c r="X10" s="316">
        <f>'РБ ВВ 10(2025) |FIT15'!X9</f>
        <v>18270</v>
      </c>
      <c r="Y10" s="316">
        <f>'РБ ВВ 10(2025) |FIT15'!Y9</f>
        <v>17190</v>
      </c>
      <c r="Z10" s="316">
        <f>'РБ ВВ 10(2025) |FIT15'!Z9</f>
        <v>17190</v>
      </c>
      <c r="AA10" s="316">
        <f>'РБ ВВ 10(2025) |FIT15'!AA9</f>
        <v>18270</v>
      </c>
      <c r="AB10" s="316">
        <f>'РБ ВВ 10(2025) |FIT15'!AB9</f>
        <v>18270</v>
      </c>
      <c r="AC10" s="316">
        <f>'РБ ВВ 10(2025) |FIT15'!AC9</f>
        <v>18270</v>
      </c>
      <c r="AD10" s="316">
        <f>'РБ ВВ 10(2025) |FIT15'!AD9</f>
        <v>18270</v>
      </c>
      <c r="AE10" s="316">
        <f>'РБ ВВ 10(2025) |FIT15'!AE9</f>
        <v>17190</v>
      </c>
      <c r="AF10" s="316">
        <f>'РБ ВВ 10(2025) |FIT15'!AF9</f>
        <v>17190</v>
      </c>
      <c r="AG10" s="316">
        <f>'РБ ВВ 10(2025) |FIT15'!AG9</f>
        <v>15030</v>
      </c>
      <c r="AH10" s="316">
        <f>'РБ ВВ 10(2025) |FIT15'!AH9</f>
        <v>13950</v>
      </c>
      <c r="AI10" s="316">
        <f>'РБ ВВ 10(2025) |FIT15'!AI9</f>
        <v>13950</v>
      </c>
      <c r="AJ10" s="316">
        <f>'РБ ВВ 10(2025) |FIT15'!AJ9</f>
        <v>15030</v>
      </c>
      <c r="AK10" s="316">
        <f>'РБ ВВ 10(2025) |FIT15'!AK9</f>
        <v>13950</v>
      </c>
      <c r="AL10" s="316">
        <f>'РБ ВВ 10(2025) |FIT15'!AL9</f>
        <v>16110</v>
      </c>
      <c r="AM10" s="316">
        <f>'РБ ВВ 10(2025) |FIT15'!AM9</f>
        <v>13950</v>
      </c>
      <c r="AN10" s="316">
        <f>'РБ ВВ 10(2025) |FIT15'!AN9</f>
        <v>12510</v>
      </c>
      <c r="AO10" s="316">
        <f>'РБ ВВ 10(2025) |FIT15'!AO9</f>
        <v>10800</v>
      </c>
      <c r="AP10" s="316">
        <f>'РБ ВВ 10(2025) |FIT15'!AP9</f>
        <v>11430</v>
      </c>
      <c r="AQ10" s="316">
        <f>'РБ ВВ 10(2025) |FIT15'!AQ9</f>
        <v>10800</v>
      </c>
      <c r="AR10" s="316">
        <f>'РБ ВВ 10(2025) |FIT15'!AR9</f>
        <v>11430</v>
      </c>
      <c r="AS10" s="316">
        <f>'РБ ВВ 10(2025) |FIT15'!AS9</f>
        <v>10800</v>
      </c>
      <c r="AT10" s="316">
        <f>'РБ ВВ 10(2025) |FIT15'!AT9</f>
        <v>11430</v>
      </c>
      <c r="AU10" s="316">
        <f>'РБ ВВ 10(2025) |FIT15'!AU9</f>
        <v>11430</v>
      </c>
      <c r="AV10" s="316">
        <f>'РБ ВВ 10(2025) |FIT15'!AV9</f>
        <v>10800</v>
      </c>
      <c r="AW10" s="316">
        <f>'РБ ВВ 10(2025) |FIT15'!AW9</f>
        <v>9540</v>
      </c>
      <c r="AX10" s="316">
        <f>'РБ ВВ 10(2025) |FIT15'!AX9</f>
        <v>10170</v>
      </c>
      <c r="AY10" s="316">
        <f>'РБ ВВ 10(2025) |FIT15'!AY9</f>
        <v>9540</v>
      </c>
      <c r="AZ10" s="316">
        <f>'РБ ВВ 10(2025) |FIT15'!AZ9</f>
        <v>10170</v>
      </c>
      <c r="BA10" s="316">
        <f>'РБ ВВ 10(2025) |FIT15'!BA9</f>
        <v>9540</v>
      </c>
      <c r="BB10" s="316">
        <f>'РБ ВВ 10(2025) |FIT15'!BB9</f>
        <v>10170</v>
      </c>
      <c r="BC10" s="316">
        <f>'РБ ВВ 10(2025) |FIT15'!BC9</f>
        <v>9540</v>
      </c>
      <c r="BD10" s="316">
        <f>'РБ ВВ 10(2025) |FIT15'!BD9</f>
        <v>10170</v>
      </c>
      <c r="BE10" s="316">
        <f>'РБ ВВ 10(2025) |FIT15'!BE9</f>
        <v>9540</v>
      </c>
      <c r="BF10" s="316">
        <f>'РБ ВВ 10(2025) |FIT15'!BF9</f>
        <v>10620</v>
      </c>
      <c r="BG10" s="316">
        <f>'РБ ВВ 10(2025) |FIT15'!BG9</f>
        <v>11430</v>
      </c>
      <c r="BH10" s="316">
        <f>'РБ ВВ 10(2025) |FIT15'!BH9</f>
        <v>10620</v>
      </c>
      <c r="BI10" s="316">
        <f>'РБ ВВ 10(2025) |FIT15'!BI9</f>
        <v>12240</v>
      </c>
      <c r="BJ10" s="316">
        <f>'РБ ВВ 10(2025) |FIT15'!BJ9</f>
        <v>13050</v>
      </c>
      <c r="BK10" s="316">
        <f>'РБ ВВ 10(2025) |FIT15'!BK9</f>
        <v>13050</v>
      </c>
      <c r="BL10" s="316">
        <f>'РБ ВВ 10(2025) |FIT15'!BL9</f>
        <v>13050</v>
      </c>
    </row>
    <row r="11" spans="1:64" x14ac:dyDescent="0.2">
      <c r="A11" s="75">
        <v>2</v>
      </c>
      <c r="B11" s="316">
        <f>'РБ ВВ 10(2025) |FIT15'!B10</f>
        <v>16740</v>
      </c>
      <c r="C11" s="316">
        <f>'РБ ВВ 10(2025) |FIT15'!C10</f>
        <v>16740</v>
      </c>
      <c r="D11" s="316">
        <f>'РБ ВВ 10(2025) |FIT15'!D10</f>
        <v>15030</v>
      </c>
      <c r="E11" s="316">
        <f>'РБ ВВ 10(2025) |FIT15'!E10</f>
        <v>20610</v>
      </c>
      <c r="F11" s="316">
        <f>'РБ ВВ 10(2025) |FIT15'!F10</f>
        <v>22140</v>
      </c>
      <c r="G11" s="316">
        <f>'РБ ВВ 10(2025) |FIT15'!G10</f>
        <v>20610</v>
      </c>
      <c r="H11" s="316">
        <f>'РБ ВВ 10(2025) |FIT15'!H10</f>
        <v>15030</v>
      </c>
      <c r="I11" s="316">
        <f>'РБ ВВ 10(2025) |FIT15'!I10</f>
        <v>19980</v>
      </c>
      <c r="J11" s="316">
        <f>'РБ ВВ 10(2025) |FIT15'!J10</f>
        <v>20610</v>
      </c>
      <c r="K11" s="316">
        <f>'РБ ВВ 10(2025) |FIT15'!K10</f>
        <v>19980</v>
      </c>
      <c r="L11" s="316">
        <f>'РБ ВВ 10(2025) |FIT15'!L10</f>
        <v>19980</v>
      </c>
      <c r="M11" s="316">
        <f>'РБ ВВ 10(2025) |FIT15'!M10</f>
        <v>18900</v>
      </c>
      <c r="N11" s="316">
        <f>'РБ ВВ 10(2025) |FIT15'!N10</f>
        <v>18900</v>
      </c>
      <c r="O11" s="316">
        <f>'РБ ВВ 10(2025) |FIT15'!O10</f>
        <v>18900</v>
      </c>
      <c r="P11" s="316">
        <f>'РБ ВВ 10(2025) |FIT15'!P10</f>
        <v>18900</v>
      </c>
      <c r="Q11" s="316">
        <f>'РБ ВВ 10(2025) |FIT15'!Q10</f>
        <v>19980</v>
      </c>
      <c r="R11" s="316">
        <f>'РБ ВВ 10(2025) |FIT15'!R10</f>
        <v>22140</v>
      </c>
      <c r="S11" s="316">
        <f>'РБ ВВ 10(2025) |FIT15'!S10</f>
        <v>20610</v>
      </c>
      <c r="T11" s="316">
        <f>'РБ ВВ 10(2025) |FIT15'!T10</f>
        <v>19980</v>
      </c>
      <c r="U11" s="316">
        <f>'РБ ВВ 10(2025) |FIT15'!U10</f>
        <v>17820</v>
      </c>
      <c r="V11" s="316">
        <f>'РБ ВВ 10(2025) |FIT15'!V10</f>
        <v>16740</v>
      </c>
      <c r="W11" s="316">
        <f>'РБ ВВ 10(2025) |FIT15'!W10</f>
        <v>17820</v>
      </c>
      <c r="X11" s="316">
        <f>'РБ ВВ 10(2025) |FIT15'!X10</f>
        <v>19980</v>
      </c>
      <c r="Y11" s="316">
        <f>'РБ ВВ 10(2025) |FIT15'!Y10</f>
        <v>18900</v>
      </c>
      <c r="Z11" s="316">
        <f>'РБ ВВ 10(2025) |FIT15'!Z10</f>
        <v>18900</v>
      </c>
      <c r="AA11" s="316">
        <f>'РБ ВВ 10(2025) |FIT15'!AA10</f>
        <v>19980</v>
      </c>
      <c r="AB11" s="316">
        <f>'РБ ВВ 10(2025) |FIT15'!AB10</f>
        <v>19980</v>
      </c>
      <c r="AC11" s="316">
        <f>'РБ ВВ 10(2025) |FIT15'!AC10</f>
        <v>19980</v>
      </c>
      <c r="AD11" s="316">
        <f>'РБ ВВ 10(2025) |FIT15'!AD10</f>
        <v>19980</v>
      </c>
      <c r="AE11" s="316">
        <f>'РБ ВВ 10(2025) |FIT15'!AE10</f>
        <v>18900</v>
      </c>
      <c r="AF11" s="316">
        <f>'РБ ВВ 10(2025) |FIT15'!AF10</f>
        <v>18900</v>
      </c>
      <c r="AG11" s="316">
        <f>'РБ ВВ 10(2025) |FIT15'!AG10</f>
        <v>16740</v>
      </c>
      <c r="AH11" s="316">
        <f>'РБ ВВ 10(2025) |FIT15'!AH10</f>
        <v>15660</v>
      </c>
      <c r="AI11" s="316">
        <f>'РБ ВВ 10(2025) |FIT15'!AI10</f>
        <v>15660</v>
      </c>
      <c r="AJ11" s="316">
        <f>'РБ ВВ 10(2025) |FIT15'!AJ10</f>
        <v>16740</v>
      </c>
      <c r="AK11" s="316">
        <f>'РБ ВВ 10(2025) |FIT15'!AK10</f>
        <v>15660</v>
      </c>
      <c r="AL11" s="316">
        <f>'РБ ВВ 10(2025) |FIT15'!AL10</f>
        <v>17820</v>
      </c>
      <c r="AM11" s="316">
        <f>'РБ ВВ 10(2025) |FIT15'!AM10</f>
        <v>15660</v>
      </c>
      <c r="AN11" s="316">
        <f>'РБ ВВ 10(2025) |FIT15'!AN10</f>
        <v>14220</v>
      </c>
      <c r="AO11" s="316">
        <f>'РБ ВВ 10(2025) |FIT15'!AO10</f>
        <v>12510</v>
      </c>
      <c r="AP11" s="316">
        <f>'РБ ВВ 10(2025) |FIT15'!AP10</f>
        <v>13140</v>
      </c>
      <c r="AQ11" s="316">
        <f>'РБ ВВ 10(2025) |FIT15'!AQ10</f>
        <v>12510</v>
      </c>
      <c r="AR11" s="316">
        <f>'РБ ВВ 10(2025) |FIT15'!AR10</f>
        <v>13140</v>
      </c>
      <c r="AS11" s="316">
        <f>'РБ ВВ 10(2025) |FIT15'!AS10</f>
        <v>12510</v>
      </c>
      <c r="AT11" s="316">
        <f>'РБ ВВ 10(2025) |FIT15'!AT10</f>
        <v>13140</v>
      </c>
      <c r="AU11" s="316">
        <f>'РБ ВВ 10(2025) |FIT15'!AU10</f>
        <v>13140</v>
      </c>
      <c r="AV11" s="316">
        <f>'РБ ВВ 10(2025) |FIT15'!AV10</f>
        <v>12510</v>
      </c>
      <c r="AW11" s="316">
        <f>'РБ ВВ 10(2025) |FIT15'!AW10</f>
        <v>11250</v>
      </c>
      <c r="AX11" s="316">
        <f>'РБ ВВ 10(2025) |FIT15'!AX10</f>
        <v>11880</v>
      </c>
      <c r="AY11" s="316">
        <f>'РБ ВВ 10(2025) |FIT15'!AY10</f>
        <v>11250</v>
      </c>
      <c r="AZ11" s="316">
        <f>'РБ ВВ 10(2025) |FIT15'!AZ10</f>
        <v>11880</v>
      </c>
      <c r="BA11" s="316">
        <f>'РБ ВВ 10(2025) |FIT15'!BA10</f>
        <v>11250</v>
      </c>
      <c r="BB11" s="316">
        <f>'РБ ВВ 10(2025) |FIT15'!BB10</f>
        <v>11880</v>
      </c>
      <c r="BC11" s="316">
        <f>'РБ ВВ 10(2025) |FIT15'!BC10</f>
        <v>11250</v>
      </c>
      <c r="BD11" s="316">
        <f>'РБ ВВ 10(2025) |FIT15'!BD10</f>
        <v>11880</v>
      </c>
      <c r="BE11" s="316">
        <f>'РБ ВВ 10(2025) |FIT15'!BE10</f>
        <v>11250</v>
      </c>
      <c r="BF11" s="316">
        <f>'РБ ВВ 10(2025) |FIT15'!BF10</f>
        <v>12330</v>
      </c>
      <c r="BG11" s="316">
        <f>'РБ ВВ 10(2025) |FIT15'!BG10</f>
        <v>13140</v>
      </c>
      <c r="BH11" s="316">
        <f>'РБ ВВ 10(2025) |FIT15'!BH10</f>
        <v>12330</v>
      </c>
      <c r="BI11" s="316">
        <f>'РБ ВВ 10(2025) |FIT15'!BI10</f>
        <v>13950</v>
      </c>
      <c r="BJ11" s="316">
        <f>'РБ ВВ 10(2025) |FIT15'!BJ10</f>
        <v>14760</v>
      </c>
      <c r="BK11" s="316">
        <f>'РБ ВВ 10(2025) |FIT15'!BK10</f>
        <v>14760</v>
      </c>
      <c r="BL11" s="316">
        <f>'РБ ВВ 10(2025) |FIT15'!BL10</f>
        <v>14760</v>
      </c>
    </row>
    <row r="12" spans="1:64" x14ac:dyDescent="0.2">
      <c r="A12" s="97" t="s">
        <v>135</v>
      </c>
      <c r="B12" s="316"/>
      <c r="C12" s="316"/>
      <c r="D12" s="316"/>
      <c r="E12" s="316"/>
      <c r="F12" s="316"/>
      <c r="G12" s="316"/>
      <c r="H12" s="316"/>
      <c r="I12" s="316"/>
      <c r="J12" s="316"/>
      <c r="K12" s="316"/>
      <c r="L12" s="316"/>
      <c r="M12" s="316"/>
      <c r="N12" s="316"/>
      <c r="O12" s="316"/>
      <c r="P12" s="316"/>
      <c r="Q12" s="316"/>
      <c r="R12" s="316"/>
      <c r="S12" s="316"/>
      <c r="T12" s="316"/>
      <c r="U12" s="316"/>
      <c r="V12" s="316"/>
      <c r="W12" s="316"/>
      <c r="X12" s="316"/>
      <c r="Y12" s="316"/>
      <c r="Z12" s="316"/>
      <c r="AA12" s="316"/>
      <c r="AB12" s="316"/>
      <c r="AC12" s="316"/>
      <c r="AD12" s="316"/>
      <c r="AE12" s="316"/>
      <c r="AF12" s="316"/>
      <c r="AG12" s="316"/>
      <c r="AH12" s="316"/>
      <c r="AI12" s="316"/>
      <c r="AJ12" s="316"/>
      <c r="AK12" s="316"/>
      <c r="AL12" s="316"/>
      <c r="AM12" s="316"/>
      <c r="AN12" s="316"/>
      <c r="AO12" s="316"/>
      <c r="AP12" s="316"/>
      <c r="AQ12" s="316"/>
      <c r="AR12" s="316"/>
      <c r="AS12" s="316"/>
      <c r="AT12" s="316"/>
      <c r="AU12" s="316"/>
      <c r="AV12" s="316"/>
      <c r="AW12" s="316"/>
      <c r="AX12" s="316"/>
      <c r="AY12" s="316"/>
      <c r="AZ12" s="316"/>
      <c r="BA12" s="316"/>
      <c r="BB12" s="316"/>
      <c r="BC12" s="316"/>
      <c r="BD12" s="316"/>
      <c r="BE12" s="316"/>
      <c r="BF12" s="316"/>
      <c r="BG12" s="316"/>
      <c r="BH12" s="316"/>
      <c r="BI12" s="316"/>
      <c r="BJ12" s="316"/>
      <c r="BK12" s="316"/>
      <c r="BL12" s="316"/>
    </row>
    <row r="13" spans="1:64" x14ac:dyDescent="0.2">
      <c r="A13" s="98">
        <v>1</v>
      </c>
      <c r="B13" s="316">
        <f>'РБ ВВ 10(2025) |FIT15'!B12</f>
        <v>22230</v>
      </c>
      <c r="C13" s="316">
        <f>'РБ ВВ 10(2025) |FIT15'!C12</f>
        <v>22230</v>
      </c>
      <c r="D13" s="316">
        <f>'РБ ВВ 10(2025) |FIT15'!D12</f>
        <v>20520</v>
      </c>
      <c r="E13" s="316">
        <f>'РБ ВВ 10(2025) |FIT15'!E12</f>
        <v>26100</v>
      </c>
      <c r="F13" s="316">
        <f>'РБ ВВ 10(2025) |FIT15'!F12</f>
        <v>27630</v>
      </c>
      <c r="G13" s="316">
        <f>'РБ ВВ 10(2025) |FIT15'!G12</f>
        <v>26100</v>
      </c>
      <c r="H13" s="316">
        <f>'РБ ВВ 10(2025) |FIT15'!H12</f>
        <v>20520</v>
      </c>
      <c r="I13" s="316">
        <f>'РБ ВВ 10(2025) |FIT15'!I12</f>
        <v>25470</v>
      </c>
      <c r="J13" s="316">
        <f>'РБ ВВ 10(2025) |FIT15'!J12</f>
        <v>26100</v>
      </c>
      <c r="K13" s="316">
        <f>'РБ ВВ 10(2025) |FIT15'!K12</f>
        <v>25470</v>
      </c>
      <c r="L13" s="316">
        <f>'РБ ВВ 10(2025) |FIT15'!L12</f>
        <v>25470</v>
      </c>
      <c r="M13" s="316">
        <f>'РБ ВВ 10(2025) |FIT15'!M12</f>
        <v>24390</v>
      </c>
      <c r="N13" s="316">
        <f>'РБ ВВ 10(2025) |FIT15'!N12</f>
        <v>24390</v>
      </c>
      <c r="O13" s="316">
        <f>'РБ ВВ 10(2025) |FIT15'!O12</f>
        <v>24390</v>
      </c>
      <c r="P13" s="316">
        <f>'РБ ВВ 10(2025) |FIT15'!P12</f>
        <v>24390</v>
      </c>
      <c r="Q13" s="316">
        <f>'РБ ВВ 10(2025) |FIT15'!Q12</f>
        <v>25470</v>
      </c>
      <c r="R13" s="316">
        <f>'РБ ВВ 10(2025) |FIT15'!R12</f>
        <v>27630</v>
      </c>
      <c r="S13" s="316">
        <f>'РБ ВВ 10(2025) |FIT15'!S12</f>
        <v>26100</v>
      </c>
      <c r="T13" s="316">
        <f>'РБ ВВ 10(2025) |FIT15'!T12</f>
        <v>25470</v>
      </c>
      <c r="U13" s="316">
        <f>'РБ ВВ 10(2025) |FIT15'!U12</f>
        <v>23310</v>
      </c>
      <c r="V13" s="316">
        <f>'РБ ВВ 10(2025) |FIT15'!V12</f>
        <v>22230</v>
      </c>
      <c r="W13" s="316">
        <f>'РБ ВВ 10(2025) |FIT15'!W12</f>
        <v>23310</v>
      </c>
      <c r="X13" s="316">
        <f>'РБ ВВ 10(2025) |FIT15'!X12</f>
        <v>25470</v>
      </c>
      <c r="Y13" s="316">
        <f>'РБ ВВ 10(2025) |FIT15'!Y12</f>
        <v>24390</v>
      </c>
      <c r="Z13" s="316">
        <f>'РБ ВВ 10(2025) |FIT15'!Z12</f>
        <v>24390</v>
      </c>
      <c r="AA13" s="316">
        <f>'РБ ВВ 10(2025) |FIT15'!AA12</f>
        <v>25470</v>
      </c>
      <c r="AB13" s="316">
        <f>'РБ ВВ 10(2025) |FIT15'!AB12</f>
        <v>25470</v>
      </c>
      <c r="AC13" s="316">
        <f>'РБ ВВ 10(2025) |FIT15'!AC12</f>
        <v>25470</v>
      </c>
      <c r="AD13" s="316">
        <f>'РБ ВВ 10(2025) |FIT15'!AD12</f>
        <v>25470</v>
      </c>
      <c r="AE13" s="316">
        <f>'РБ ВВ 10(2025) |FIT15'!AE12</f>
        <v>24390</v>
      </c>
      <c r="AF13" s="316">
        <f>'РБ ВВ 10(2025) |FIT15'!AF12</f>
        <v>24390</v>
      </c>
      <c r="AG13" s="316">
        <f>'РБ ВВ 10(2025) |FIT15'!AG12</f>
        <v>22230</v>
      </c>
      <c r="AH13" s="316">
        <f>'РБ ВВ 10(2025) |FIT15'!AH12</f>
        <v>21150</v>
      </c>
      <c r="AI13" s="316">
        <f>'РБ ВВ 10(2025) |FIT15'!AI12</f>
        <v>21150</v>
      </c>
      <c r="AJ13" s="316">
        <f>'РБ ВВ 10(2025) |FIT15'!AJ12</f>
        <v>22230</v>
      </c>
      <c r="AK13" s="316">
        <f>'РБ ВВ 10(2025) |FIT15'!AK12</f>
        <v>21150</v>
      </c>
      <c r="AL13" s="316">
        <f>'РБ ВВ 10(2025) |FIT15'!AL12</f>
        <v>23310</v>
      </c>
      <c r="AM13" s="316">
        <f>'РБ ВВ 10(2025) |FIT15'!AM12</f>
        <v>21150</v>
      </c>
      <c r="AN13" s="316">
        <f>'РБ ВВ 10(2025) |FIT15'!AN12</f>
        <v>18810</v>
      </c>
      <c r="AO13" s="316">
        <f>'РБ ВВ 10(2025) |FIT15'!AO12</f>
        <v>17100</v>
      </c>
      <c r="AP13" s="316">
        <f>'РБ ВВ 10(2025) |FIT15'!AP12</f>
        <v>17730</v>
      </c>
      <c r="AQ13" s="316">
        <f>'РБ ВВ 10(2025) |FIT15'!AQ12</f>
        <v>17100</v>
      </c>
      <c r="AR13" s="316">
        <f>'РБ ВВ 10(2025) |FIT15'!AR12</f>
        <v>17730</v>
      </c>
      <c r="AS13" s="316">
        <f>'РБ ВВ 10(2025) |FIT15'!AS12</f>
        <v>17100</v>
      </c>
      <c r="AT13" s="316">
        <f>'РБ ВВ 10(2025) |FIT15'!AT12</f>
        <v>17730</v>
      </c>
      <c r="AU13" s="316">
        <f>'РБ ВВ 10(2025) |FIT15'!AU12</f>
        <v>17730</v>
      </c>
      <c r="AV13" s="316">
        <f>'РБ ВВ 10(2025) |FIT15'!AV12</f>
        <v>17100</v>
      </c>
      <c r="AW13" s="316">
        <f>'РБ ВВ 10(2025) |FIT15'!AW12</f>
        <v>15840</v>
      </c>
      <c r="AX13" s="316">
        <f>'РБ ВВ 10(2025) |FIT15'!AX12</f>
        <v>16470</v>
      </c>
      <c r="AY13" s="316">
        <f>'РБ ВВ 10(2025) |FIT15'!AY12</f>
        <v>15840</v>
      </c>
      <c r="AZ13" s="316">
        <f>'РБ ВВ 10(2025) |FIT15'!AZ12</f>
        <v>16470</v>
      </c>
      <c r="BA13" s="316">
        <f>'РБ ВВ 10(2025) |FIT15'!BA12</f>
        <v>15840</v>
      </c>
      <c r="BB13" s="316">
        <f>'РБ ВВ 10(2025) |FIT15'!BB12</f>
        <v>16470</v>
      </c>
      <c r="BC13" s="316">
        <f>'РБ ВВ 10(2025) |FIT15'!BC12</f>
        <v>15840</v>
      </c>
      <c r="BD13" s="316">
        <f>'РБ ВВ 10(2025) |FIT15'!BD12</f>
        <v>16470</v>
      </c>
      <c r="BE13" s="316">
        <f>'РБ ВВ 10(2025) |FIT15'!BE12</f>
        <v>15840</v>
      </c>
      <c r="BF13" s="316">
        <f>'РБ ВВ 10(2025) |FIT15'!BF12</f>
        <v>16020</v>
      </c>
      <c r="BG13" s="316">
        <f>'РБ ВВ 10(2025) |FIT15'!BG12</f>
        <v>16830</v>
      </c>
      <c r="BH13" s="316">
        <f>'РБ ВВ 10(2025) |FIT15'!BH12</f>
        <v>16020</v>
      </c>
      <c r="BI13" s="316">
        <f>'РБ ВВ 10(2025) |FIT15'!BI12</f>
        <v>17640</v>
      </c>
      <c r="BJ13" s="316">
        <f>'РБ ВВ 10(2025) |FIT15'!BJ12</f>
        <v>18450</v>
      </c>
      <c r="BK13" s="316">
        <f>'РБ ВВ 10(2025) |FIT15'!BK12</f>
        <v>18450</v>
      </c>
      <c r="BL13" s="316">
        <f>'РБ ВВ 10(2025) |FIT15'!BL12</f>
        <v>18450</v>
      </c>
    </row>
    <row r="14" spans="1:64" x14ac:dyDescent="0.2">
      <c r="A14" s="98">
        <v>2</v>
      </c>
      <c r="B14" s="316">
        <f>'РБ ВВ 10(2025) |FIT15'!B13</f>
        <v>23940</v>
      </c>
      <c r="C14" s="316">
        <f>'РБ ВВ 10(2025) |FIT15'!C13</f>
        <v>23940</v>
      </c>
      <c r="D14" s="316">
        <f>'РБ ВВ 10(2025) |FIT15'!D13</f>
        <v>22230</v>
      </c>
      <c r="E14" s="316">
        <f>'РБ ВВ 10(2025) |FIT15'!E13</f>
        <v>27810</v>
      </c>
      <c r="F14" s="316">
        <f>'РБ ВВ 10(2025) |FIT15'!F13</f>
        <v>29340</v>
      </c>
      <c r="G14" s="316">
        <f>'РБ ВВ 10(2025) |FIT15'!G13</f>
        <v>27810</v>
      </c>
      <c r="H14" s="316">
        <f>'РБ ВВ 10(2025) |FIT15'!H13</f>
        <v>22230</v>
      </c>
      <c r="I14" s="316">
        <f>'РБ ВВ 10(2025) |FIT15'!I13</f>
        <v>27180</v>
      </c>
      <c r="J14" s="316">
        <f>'РБ ВВ 10(2025) |FIT15'!J13</f>
        <v>27810</v>
      </c>
      <c r="K14" s="316">
        <f>'РБ ВВ 10(2025) |FIT15'!K13</f>
        <v>27180</v>
      </c>
      <c r="L14" s="316">
        <f>'РБ ВВ 10(2025) |FIT15'!L13</f>
        <v>27180</v>
      </c>
      <c r="M14" s="316">
        <f>'РБ ВВ 10(2025) |FIT15'!M13</f>
        <v>26100</v>
      </c>
      <c r="N14" s="316">
        <f>'РБ ВВ 10(2025) |FIT15'!N13</f>
        <v>26100</v>
      </c>
      <c r="O14" s="316">
        <f>'РБ ВВ 10(2025) |FIT15'!O13</f>
        <v>26100</v>
      </c>
      <c r="P14" s="316">
        <f>'РБ ВВ 10(2025) |FIT15'!P13</f>
        <v>26100</v>
      </c>
      <c r="Q14" s="316">
        <f>'РБ ВВ 10(2025) |FIT15'!Q13</f>
        <v>27180</v>
      </c>
      <c r="R14" s="316">
        <f>'РБ ВВ 10(2025) |FIT15'!R13</f>
        <v>29340</v>
      </c>
      <c r="S14" s="316">
        <f>'РБ ВВ 10(2025) |FIT15'!S13</f>
        <v>27810</v>
      </c>
      <c r="T14" s="316">
        <f>'РБ ВВ 10(2025) |FIT15'!T13</f>
        <v>27180</v>
      </c>
      <c r="U14" s="316">
        <f>'РБ ВВ 10(2025) |FIT15'!U13</f>
        <v>25020</v>
      </c>
      <c r="V14" s="316">
        <f>'РБ ВВ 10(2025) |FIT15'!V13</f>
        <v>23940</v>
      </c>
      <c r="W14" s="316">
        <f>'РБ ВВ 10(2025) |FIT15'!W13</f>
        <v>25020</v>
      </c>
      <c r="X14" s="316">
        <f>'РБ ВВ 10(2025) |FIT15'!X13</f>
        <v>27180</v>
      </c>
      <c r="Y14" s="316">
        <f>'РБ ВВ 10(2025) |FIT15'!Y13</f>
        <v>26100</v>
      </c>
      <c r="Z14" s="316">
        <f>'РБ ВВ 10(2025) |FIT15'!Z13</f>
        <v>26100</v>
      </c>
      <c r="AA14" s="316">
        <f>'РБ ВВ 10(2025) |FIT15'!AA13</f>
        <v>27180</v>
      </c>
      <c r="AB14" s="316">
        <f>'РБ ВВ 10(2025) |FIT15'!AB13</f>
        <v>27180</v>
      </c>
      <c r="AC14" s="316">
        <f>'РБ ВВ 10(2025) |FIT15'!AC13</f>
        <v>27180</v>
      </c>
      <c r="AD14" s="316">
        <f>'РБ ВВ 10(2025) |FIT15'!AD13</f>
        <v>27180</v>
      </c>
      <c r="AE14" s="316">
        <f>'РБ ВВ 10(2025) |FIT15'!AE13</f>
        <v>26100</v>
      </c>
      <c r="AF14" s="316">
        <f>'РБ ВВ 10(2025) |FIT15'!AF13</f>
        <v>26100</v>
      </c>
      <c r="AG14" s="316">
        <f>'РБ ВВ 10(2025) |FIT15'!AG13</f>
        <v>23940</v>
      </c>
      <c r="AH14" s="316">
        <f>'РБ ВВ 10(2025) |FIT15'!AH13</f>
        <v>22860</v>
      </c>
      <c r="AI14" s="316">
        <f>'РБ ВВ 10(2025) |FIT15'!AI13</f>
        <v>22860</v>
      </c>
      <c r="AJ14" s="316">
        <f>'РБ ВВ 10(2025) |FIT15'!AJ13</f>
        <v>23940</v>
      </c>
      <c r="AK14" s="316">
        <f>'РБ ВВ 10(2025) |FIT15'!AK13</f>
        <v>22860</v>
      </c>
      <c r="AL14" s="316">
        <f>'РБ ВВ 10(2025) |FIT15'!AL13</f>
        <v>25020</v>
      </c>
      <c r="AM14" s="316">
        <f>'РБ ВВ 10(2025) |FIT15'!AM13</f>
        <v>22860</v>
      </c>
      <c r="AN14" s="316">
        <f>'РБ ВВ 10(2025) |FIT15'!AN13</f>
        <v>20520</v>
      </c>
      <c r="AO14" s="316">
        <f>'РБ ВВ 10(2025) |FIT15'!AO13</f>
        <v>18810</v>
      </c>
      <c r="AP14" s="316">
        <f>'РБ ВВ 10(2025) |FIT15'!AP13</f>
        <v>19440</v>
      </c>
      <c r="AQ14" s="316">
        <f>'РБ ВВ 10(2025) |FIT15'!AQ13</f>
        <v>18810</v>
      </c>
      <c r="AR14" s="316">
        <f>'РБ ВВ 10(2025) |FIT15'!AR13</f>
        <v>19440</v>
      </c>
      <c r="AS14" s="316">
        <f>'РБ ВВ 10(2025) |FIT15'!AS13</f>
        <v>18810</v>
      </c>
      <c r="AT14" s="316">
        <f>'РБ ВВ 10(2025) |FIT15'!AT13</f>
        <v>19440</v>
      </c>
      <c r="AU14" s="316">
        <f>'РБ ВВ 10(2025) |FIT15'!AU13</f>
        <v>19440</v>
      </c>
      <c r="AV14" s="316">
        <f>'РБ ВВ 10(2025) |FIT15'!AV13</f>
        <v>18810</v>
      </c>
      <c r="AW14" s="316">
        <f>'РБ ВВ 10(2025) |FIT15'!AW13</f>
        <v>17550</v>
      </c>
      <c r="AX14" s="316">
        <f>'РБ ВВ 10(2025) |FIT15'!AX13</f>
        <v>18180</v>
      </c>
      <c r="AY14" s="316">
        <f>'РБ ВВ 10(2025) |FIT15'!AY13</f>
        <v>17550</v>
      </c>
      <c r="AZ14" s="316">
        <f>'РБ ВВ 10(2025) |FIT15'!AZ13</f>
        <v>18180</v>
      </c>
      <c r="BA14" s="316">
        <f>'РБ ВВ 10(2025) |FIT15'!BA13</f>
        <v>17550</v>
      </c>
      <c r="BB14" s="316">
        <f>'РБ ВВ 10(2025) |FIT15'!BB13</f>
        <v>18180</v>
      </c>
      <c r="BC14" s="316">
        <f>'РБ ВВ 10(2025) |FIT15'!BC13</f>
        <v>17550</v>
      </c>
      <c r="BD14" s="316">
        <f>'РБ ВВ 10(2025) |FIT15'!BD13</f>
        <v>18180</v>
      </c>
      <c r="BE14" s="316">
        <f>'РБ ВВ 10(2025) |FIT15'!BE13</f>
        <v>17550</v>
      </c>
      <c r="BF14" s="316">
        <f>'РБ ВВ 10(2025) |FIT15'!BF13</f>
        <v>17730</v>
      </c>
      <c r="BG14" s="316">
        <f>'РБ ВВ 10(2025) |FIT15'!BG13</f>
        <v>18540</v>
      </c>
      <c r="BH14" s="316">
        <f>'РБ ВВ 10(2025) |FIT15'!BH13</f>
        <v>17730</v>
      </c>
      <c r="BI14" s="316">
        <f>'РБ ВВ 10(2025) |FIT15'!BI13</f>
        <v>19350</v>
      </c>
      <c r="BJ14" s="316">
        <f>'РБ ВВ 10(2025) |FIT15'!BJ13</f>
        <v>20160</v>
      </c>
      <c r="BK14" s="316">
        <f>'РБ ВВ 10(2025) |FIT15'!BK13</f>
        <v>20160</v>
      </c>
      <c r="BL14" s="316">
        <f>'РБ ВВ 10(2025) |FIT15'!BL13</f>
        <v>20160</v>
      </c>
    </row>
    <row r="15" spans="1:64" x14ac:dyDescent="0.2">
      <c r="A15" s="97" t="s">
        <v>137</v>
      </c>
      <c r="B15" s="316"/>
      <c r="C15" s="316"/>
      <c r="D15" s="316"/>
      <c r="E15" s="316"/>
      <c r="F15" s="316"/>
      <c r="G15" s="316"/>
      <c r="H15" s="316"/>
      <c r="I15" s="316"/>
      <c r="J15" s="316"/>
      <c r="K15" s="316"/>
      <c r="L15" s="316"/>
      <c r="M15" s="316"/>
      <c r="N15" s="316"/>
      <c r="O15" s="316"/>
      <c r="P15" s="316"/>
      <c r="Q15" s="316"/>
      <c r="R15" s="316"/>
      <c r="S15" s="316"/>
      <c r="T15" s="316"/>
      <c r="U15" s="316"/>
      <c r="V15" s="316"/>
      <c r="W15" s="316"/>
      <c r="X15" s="316"/>
      <c r="Y15" s="316"/>
      <c r="Z15" s="316"/>
      <c r="AA15" s="316"/>
      <c r="AB15" s="316"/>
      <c r="AC15" s="316"/>
      <c r="AD15" s="316"/>
      <c r="AE15" s="316"/>
      <c r="AF15" s="316"/>
      <c r="AG15" s="316"/>
      <c r="AH15" s="316"/>
      <c r="AI15" s="316"/>
      <c r="AJ15" s="316"/>
      <c r="AK15" s="316"/>
      <c r="AL15" s="316"/>
      <c r="AM15" s="316"/>
      <c r="AN15" s="316"/>
      <c r="AO15" s="316"/>
      <c r="AP15" s="316"/>
      <c r="AQ15" s="316"/>
      <c r="AR15" s="316"/>
      <c r="AS15" s="316"/>
      <c r="AT15" s="316"/>
      <c r="AU15" s="316"/>
      <c r="AV15" s="316"/>
      <c r="AW15" s="316"/>
      <c r="AX15" s="316"/>
      <c r="AY15" s="316"/>
      <c r="AZ15" s="316"/>
      <c r="BA15" s="316"/>
      <c r="BB15" s="316"/>
      <c r="BC15" s="316"/>
      <c r="BD15" s="316"/>
      <c r="BE15" s="316"/>
      <c r="BF15" s="316"/>
      <c r="BG15" s="316"/>
      <c r="BH15" s="316"/>
      <c r="BI15" s="316"/>
      <c r="BJ15" s="316"/>
      <c r="BK15" s="316"/>
      <c r="BL15" s="316"/>
    </row>
    <row r="16" spans="1:64" x14ac:dyDescent="0.2">
      <c r="A16" s="98">
        <v>1</v>
      </c>
      <c r="B16" s="316">
        <f>'РБ ВВ 10(2025) |FIT15'!B15</f>
        <v>26730</v>
      </c>
      <c r="C16" s="316">
        <f>'РБ ВВ 10(2025) |FIT15'!C15</f>
        <v>26730</v>
      </c>
      <c r="D16" s="316">
        <f>'РБ ВВ 10(2025) |FIT15'!D15</f>
        <v>25020</v>
      </c>
      <c r="E16" s="316">
        <f>'РБ ВВ 10(2025) |FIT15'!E15</f>
        <v>30600</v>
      </c>
      <c r="F16" s="316">
        <f>'РБ ВВ 10(2025) |FIT15'!F15</f>
        <v>32130</v>
      </c>
      <c r="G16" s="316">
        <f>'РБ ВВ 10(2025) |FIT15'!G15</f>
        <v>30600</v>
      </c>
      <c r="H16" s="316">
        <f>'РБ ВВ 10(2025) |FIT15'!H15</f>
        <v>25020</v>
      </c>
      <c r="I16" s="316">
        <f>'РБ ВВ 10(2025) |FIT15'!I15</f>
        <v>29970</v>
      </c>
      <c r="J16" s="316">
        <f>'РБ ВВ 10(2025) |FIT15'!J15</f>
        <v>30600</v>
      </c>
      <c r="K16" s="316">
        <f>'РБ ВВ 10(2025) |FIT15'!K15</f>
        <v>29970</v>
      </c>
      <c r="L16" s="316">
        <f>'РБ ВВ 10(2025) |FIT15'!L15</f>
        <v>29970</v>
      </c>
      <c r="M16" s="316">
        <f>'РБ ВВ 10(2025) |FIT15'!M15</f>
        <v>28890</v>
      </c>
      <c r="N16" s="316">
        <f>'РБ ВВ 10(2025) |FIT15'!N15</f>
        <v>28890</v>
      </c>
      <c r="O16" s="316">
        <f>'РБ ВВ 10(2025) |FIT15'!O15</f>
        <v>28890</v>
      </c>
      <c r="P16" s="316">
        <f>'РБ ВВ 10(2025) |FIT15'!P15</f>
        <v>28890</v>
      </c>
      <c r="Q16" s="316">
        <f>'РБ ВВ 10(2025) |FIT15'!Q15</f>
        <v>29970</v>
      </c>
      <c r="R16" s="316">
        <f>'РБ ВВ 10(2025) |FIT15'!R15</f>
        <v>32130</v>
      </c>
      <c r="S16" s="316">
        <f>'РБ ВВ 10(2025) |FIT15'!S15</f>
        <v>30600</v>
      </c>
      <c r="T16" s="316">
        <f>'РБ ВВ 10(2025) |FIT15'!T15</f>
        <v>29970</v>
      </c>
      <c r="U16" s="316">
        <f>'РБ ВВ 10(2025) |FIT15'!U15</f>
        <v>27810</v>
      </c>
      <c r="V16" s="316">
        <f>'РБ ВВ 10(2025) |FIT15'!V15</f>
        <v>26730</v>
      </c>
      <c r="W16" s="316">
        <f>'РБ ВВ 10(2025) |FIT15'!W15</f>
        <v>27810</v>
      </c>
      <c r="X16" s="316">
        <f>'РБ ВВ 10(2025) |FIT15'!X15</f>
        <v>29970</v>
      </c>
      <c r="Y16" s="316">
        <f>'РБ ВВ 10(2025) |FIT15'!Y15</f>
        <v>28890</v>
      </c>
      <c r="Z16" s="316">
        <f>'РБ ВВ 10(2025) |FIT15'!Z15</f>
        <v>28890</v>
      </c>
      <c r="AA16" s="316">
        <f>'РБ ВВ 10(2025) |FIT15'!AA15</f>
        <v>29970</v>
      </c>
      <c r="AB16" s="316">
        <f>'РБ ВВ 10(2025) |FIT15'!AB15</f>
        <v>29970</v>
      </c>
      <c r="AC16" s="316">
        <f>'РБ ВВ 10(2025) |FIT15'!AC15</f>
        <v>29970</v>
      </c>
      <c r="AD16" s="316">
        <f>'РБ ВВ 10(2025) |FIT15'!AD15</f>
        <v>29970</v>
      </c>
      <c r="AE16" s="316">
        <f>'РБ ВВ 10(2025) |FIT15'!AE15</f>
        <v>28890</v>
      </c>
      <c r="AF16" s="316">
        <f>'РБ ВВ 10(2025) |FIT15'!AF15</f>
        <v>28890</v>
      </c>
      <c r="AG16" s="316">
        <f>'РБ ВВ 10(2025) |FIT15'!AG15</f>
        <v>26730</v>
      </c>
      <c r="AH16" s="316">
        <f>'РБ ВВ 10(2025) |FIT15'!AH15</f>
        <v>25650</v>
      </c>
      <c r="AI16" s="316">
        <f>'РБ ВВ 10(2025) |FIT15'!AI15</f>
        <v>25650</v>
      </c>
      <c r="AJ16" s="316">
        <f>'РБ ВВ 10(2025) |FIT15'!AJ15</f>
        <v>26730</v>
      </c>
      <c r="AK16" s="316">
        <f>'РБ ВВ 10(2025) |FIT15'!AK15</f>
        <v>25650</v>
      </c>
      <c r="AL16" s="316">
        <f>'РБ ВВ 10(2025) |FIT15'!AL15</f>
        <v>27810</v>
      </c>
      <c r="AM16" s="316">
        <f>'РБ ВВ 10(2025) |FIT15'!AM15</f>
        <v>25650</v>
      </c>
      <c r="AN16" s="316">
        <f>'РБ ВВ 10(2025) |FIT15'!AN15</f>
        <v>23310</v>
      </c>
      <c r="AO16" s="316">
        <f>'РБ ВВ 10(2025) |FIT15'!AO15</f>
        <v>21600</v>
      </c>
      <c r="AP16" s="316">
        <f>'РБ ВВ 10(2025) |FIT15'!AP15</f>
        <v>22230</v>
      </c>
      <c r="AQ16" s="316">
        <f>'РБ ВВ 10(2025) |FIT15'!AQ15</f>
        <v>21600</v>
      </c>
      <c r="AR16" s="316">
        <f>'РБ ВВ 10(2025) |FIT15'!AR15</f>
        <v>22230</v>
      </c>
      <c r="AS16" s="316">
        <f>'РБ ВВ 10(2025) |FIT15'!AS15</f>
        <v>21600</v>
      </c>
      <c r="AT16" s="316">
        <f>'РБ ВВ 10(2025) |FIT15'!AT15</f>
        <v>22230</v>
      </c>
      <c r="AU16" s="316">
        <f>'РБ ВВ 10(2025) |FIT15'!AU15</f>
        <v>22230</v>
      </c>
      <c r="AV16" s="316">
        <f>'РБ ВВ 10(2025) |FIT15'!AV15</f>
        <v>21600</v>
      </c>
      <c r="AW16" s="316">
        <f>'РБ ВВ 10(2025) |FIT15'!AW15</f>
        <v>20340</v>
      </c>
      <c r="AX16" s="316">
        <f>'РБ ВВ 10(2025) |FIT15'!AX15</f>
        <v>20970</v>
      </c>
      <c r="AY16" s="316">
        <f>'РБ ВВ 10(2025) |FIT15'!AY15</f>
        <v>20340</v>
      </c>
      <c r="AZ16" s="316">
        <f>'РБ ВВ 10(2025) |FIT15'!AZ15</f>
        <v>20970</v>
      </c>
      <c r="BA16" s="316">
        <f>'РБ ВВ 10(2025) |FIT15'!BA15</f>
        <v>20340</v>
      </c>
      <c r="BB16" s="316">
        <f>'РБ ВВ 10(2025) |FIT15'!BB15</f>
        <v>20970</v>
      </c>
      <c r="BC16" s="316">
        <f>'РБ ВВ 10(2025) |FIT15'!BC15</f>
        <v>20340</v>
      </c>
      <c r="BD16" s="316">
        <f>'РБ ВВ 10(2025) |FIT15'!BD15</f>
        <v>20970</v>
      </c>
      <c r="BE16" s="316">
        <f>'РБ ВВ 10(2025) |FIT15'!BE15</f>
        <v>20340</v>
      </c>
      <c r="BF16" s="316">
        <f>'РБ ВВ 10(2025) |FIT15'!BF15</f>
        <v>20520</v>
      </c>
      <c r="BG16" s="316">
        <f>'РБ ВВ 10(2025) |FIT15'!BG15</f>
        <v>21330</v>
      </c>
      <c r="BH16" s="316">
        <f>'РБ ВВ 10(2025) |FIT15'!BH15</f>
        <v>20520</v>
      </c>
      <c r="BI16" s="316">
        <f>'РБ ВВ 10(2025) |FIT15'!BI15</f>
        <v>22140</v>
      </c>
      <c r="BJ16" s="316">
        <f>'РБ ВВ 10(2025) |FIT15'!BJ15</f>
        <v>22950</v>
      </c>
      <c r="BK16" s="316">
        <f>'РБ ВВ 10(2025) |FIT15'!BK15</f>
        <v>22950</v>
      </c>
      <c r="BL16" s="316">
        <f>'РБ ВВ 10(2025) |FIT15'!BL15</f>
        <v>22950</v>
      </c>
    </row>
    <row r="17" spans="1:64" x14ac:dyDescent="0.2">
      <c r="A17" s="98">
        <v>2</v>
      </c>
      <c r="B17" s="316">
        <f>'РБ ВВ 10(2025) |FIT15'!B16</f>
        <v>28440</v>
      </c>
      <c r="C17" s="316">
        <f>'РБ ВВ 10(2025) |FIT15'!C16</f>
        <v>28440</v>
      </c>
      <c r="D17" s="316">
        <f>'РБ ВВ 10(2025) |FIT15'!D16</f>
        <v>26730</v>
      </c>
      <c r="E17" s="316">
        <f>'РБ ВВ 10(2025) |FIT15'!E16</f>
        <v>32310</v>
      </c>
      <c r="F17" s="316">
        <f>'РБ ВВ 10(2025) |FIT15'!F16</f>
        <v>33840</v>
      </c>
      <c r="G17" s="316">
        <f>'РБ ВВ 10(2025) |FIT15'!G16</f>
        <v>32310</v>
      </c>
      <c r="H17" s="316">
        <f>'РБ ВВ 10(2025) |FIT15'!H16</f>
        <v>26730</v>
      </c>
      <c r="I17" s="316">
        <f>'РБ ВВ 10(2025) |FIT15'!I16</f>
        <v>31680</v>
      </c>
      <c r="J17" s="316">
        <f>'РБ ВВ 10(2025) |FIT15'!J16</f>
        <v>32310</v>
      </c>
      <c r="K17" s="316">
        <f>'РБ ВВ 10(2025) |FIT15'!K16</f>
        <v>31680</v>
      </c>
      <c r="L17" s="316">
        <f>'РБ ВВ 10(2025) |FIT15'!L16</f>
        <v>31680</v>
      </c>
      <c r="M17" s="316">
        <f>'РБ ВВ 10(2025) |FIT15'!M16</f>
        <v>30600</v>
      </c>
      <c r="N17" s="316">
        <f>'РБ ВВ 10(2025) |FIT15'!N16</f>
        <v>30600</v>
      </c>
      <c r="O17" s="316">
        <f>'РБ ВВ 10(2025) |FIT15'!O16</f>
        <v>30600</v>
      </c>
      <c r="P17" s="316">
        <f>'РБ ВВ 10(2025) |FIT15'!P16</f>
        <v>30600</v>
      </c>
      <c r="Q17" s="316">
        <f>'РБ ВВ 10(2025) |FIT15'!Q16</f>
        <v>31680</v>
      </c>
      <c r="R17" s="316">
        <f>'РБ ВВ 10(2025) |FIT15'!R16</f>
        <v>33840</v>
      </c>
      <c r="S17" s="316">
        <f>'РБ ВВ 10(2025) |FIT15'!S16</f>
        <v>32310</v>
      </c>
      <c r="T17" s="316">
        <f>'РБ ВВ 10(2025) |FIT15'!T16</f>
        <v>31680</v>
      </c>
      <c r="U17" s="316">
        <f>'РБ ВВ 10(2025) |FIT15'!U16</f>
        <v>29520</v>
      </c>
      <c r="V17" s="316">
        <f>'РБ ВВ 10(2025) |FIT15'!V16</f>
        <v>28440</v>
      </c>
      <c r="W17" s="316">
        <f>'РБ ВВ 10(2025) |FIT15'!W16</f>
        <v>29520</v>
      </c>
      <c r="X17" s="316">
        <f>'РБ ВВ 10(2025) |FIT15'!X16</f>
        <v>31680</v>
      </c>
      <c r="Y17" s="316">
        <f>'РБ ВВ 10(2025) |FIT15'!Y16</f>
        <v>30600</v>
      </c>
      <c r="Z17" s="316">
        <f>'РБ ВВ 10(2025) |FIT15'!Z16</f>
        <v>30600</v>
      </c>
      <c r="AA17" s="316">
        <f>'РБ ВВ 10(2025) |FIT15'!AA16</f>
        <v>31680</v>
      </c>
      <c r="AB17" s="316">
        <f>'РБ ВВ 10(2025) |FIT15'!AB16</f>
        <v>31680</v>
      </c>
      <c r="AC17" s="316">
        <f>'РБ ВВ 10(2025) |FIT15'!AC16</f>
        <v>31680</v>
      </c>
      <c r="AD17" s="316">
        <f>'РБ ВВ 10(2025) |FIT15'!AD16</f>
        <v>31680</v>
      </c>
      <c r="AE17" s="316">
        <f>'РБ ВВ 10(2025) |FIT15'!AE16</f>
        <v>30600</v>
      </c>
      <c r="AF17" s="316">
        <f>'РБ ВВ 10(2025) |FIT15'!AF16</f>
        <v>30600</v>
      </c>
      <c r="AG17" s="316">
        <f>'РБ ВВ 10(2025) |FIT15'!AG16</f>
        <v>28440</v>
      </c>
      <c r="AH17" s="316">
        <f>'РБ ВВ 10(2025) |FIT15'!AH16</f>
        <v>27360</v>
      </c>
      <c r="AI17" s="316">
        <f>'РБ ВВ 10(2025) |FIT15'!AI16</f>
        <v>27360</v>
      </c>
      <c r="AJ17" s="316">
        <f>'РБ ВВ 10(2025) |FIT15'!AJ16</f>
        <v>28440</v>
      </c>
      <c r="AK17" s="316">
        <f>'РБ ВВ 10(2025) |FIT15'!AK16</f>
        <v>27360</v>
      </c>
      <c r="AL17" s="316">
        <f>'РБ ВВ 10(2025) |FIT15'!AL16</f>
        <v>29520</v>
      </c>
      <c r="AM17" s="316">
        <f>'РБ ВВ 10(2025) |FIT15'!AM16</f>
        <v>27360</v>
      </c>
      <c r="AN17" s="316">
        <f>'РБ ВВ 10(2025) |FIT15'!AN16</f>
        <v>25020</v>
      </c>
      <c r="AO17" s="316">
        <f>'РБ ВВ 10(2025) |FIT15'!AO16</f>
        <v>23310</v>
      </c>
      <c r="AP17" s="316">
        <f>'РБ ВВ 10(2025) |FIT15'!AP16</f>
        <v>23940</v>
      </c>
      <c r="AQ17" s="316">
        <f>'РБ ВВ 10(2025) |FIT15'!AQ16</f>
        <v>23310</v>
      </c>
      <c r="AR17" s="316">
        <f>'РБ ВВ 10(2025) |FIT15'!AR16</f>
        <v>23940</v>
      </c>
      <c r="AS17" s="316">
        <f>'РБ ВВ 10(2025) |FIT15'!AS16</f>
        <v>23310</v>
      </c>
      <c r="AT17" s="316">
        <f>'РБ ВВ 10(2025) |FIT15'!AT16</f>
        <v>23940</v>
      </c>
      <c r="AU17" s="316">
        <f>'РБ ВВ 10(2025) |FIT15'!AU16</f>
        <v>23940</v>
      </c>
      <c r="AV17" s="316">
        <f>'РБ ВВ 10(2025) |FIT15'!AV16</f>
        <v>23310</v>
      </c>
      <c r="AW17" s="316">
        <f>'РБ ВВ 10(2025) |FIT15'!AW16</f>
        <v>22050</v>
      </c>
      <c r="AX17" s="316">
        <f>'РБ ВВ 10(2025) |FIT15'!AX16</f>
        <v>22680</v>
      </c>
      <c r="AY17" s="316">
        <f>'РБ ВВ 10(2025) |FIT15'!AY16</f>
        <v>22050</v>
      </c>
      <c r="AZ17" s="316">
        <f>'РБ ВВ 10(2025) |FIT15'!AZ16</f>
        <v>22680</v>
      </c>
      <c r="BA17" s="316">
        <f>'РБ ВВ 10(2025) |FIT15'!BA16</f>
        <v>22050</v>
      </c>
      <c r="BB17" s="316">
        <f>'РБ ВВ 10(2025) |FIT15'!BB16</f>
        <v>22680</v>
      </c>
      <c r="BC17" s="316">
        <f>'РБ ВВ 10(2025) |FIT15'!BC16</f>
        <v>22050</v>
      </c>
      <c r="BD17" s="316">
        <f>'РБ ВВ 10(2025) |FIT15'!BD16</f>
        <v>22680</v>
      </c>
      <c r="BE17" s="316">
        <f>'РБ ВВ 10(2025) |FIT15'!BE16</f>
        <v>22050</v>
      </c>
      <c r="BF17" s="316">
        <f>'РБ ВВ 10(2025) |FIT15'!BF16</f>
        <v>22230</v>
      </c>
      <c r="BG17" s="316">
        <f>'РБ ВВ 10(2025) |FIT15'!BG16</f>
        <v>23040</v>
      </c>
      <c r="BH17" s="316">
        <f>'РБ ВВ 10(2025) |FIT15'!BH16</f>
        <v>22230</v>
      </c>
      <c r="BI17" s="316">
        <f>'РБ ВВ 10(2025) |FIT15'!BI16</f>
        <v>23850</v>
      </c>
      <c r="BJ17" s="316">
        <f>'РБ ВВ 10(2025) |FIT15'!BJ16</f>
        <v>24660</v>
      </c>
      <c r="BK17" s="316">
        <f>'РБ ВВ 10(2025) |FIT15'!BK16</f>
        <v>24660</v>
      </c>
      <c r="BL17" s="316">
        <f>'РБ ВВ 10(2025) |FIT15'!BL16</f>
        <v>24660</v>
      </c>
    </row>
    <row r="18" spans="1:64" x14ac:dyDescent="0.2">
      <c r="A18" s="97" t="s">
        <v>139</v>
      </c>
      <c r="B18" s="316"/>
      <c r="C18" s="316"/>
      <c r="D18" s="316"/>
      <c r="E18" s="316"/>
      <c r="F18" s="316"/>
      <c r="G18" s="316"/>
      <c r="H18" s="316"/>
      <c r="I18" s="316"/>
      <c r="J18" s="316"/>
      <c r="K18" s="316"/>
      <c r="L18" s="316"/>
      <c r="M18" s="316"/>
      <c r="N18" s="316"/>
      <c r="O18" s="316"/>
      <c r="P18" s="316"/>
      <c r="Q18" s="316"/>
      <c r="R18" s="316"/>
      <c r="S18" s="316"/>
      <c r="T18" s="316"/>
      <c r="U18" s="316"/>
      <c r="V18" s="316"/>
      <c r="W18" s="316"/>
      <c r="X18" s="316"/>
      <c r="Y18" s="316"/>
      <c r="Z18" s="316"/>
      <c r="AA18" s="316"/>
      <c r="AB18" s="316"/>
      <c r="AC18" s="316"/>
      <c r="AD18" s="316"/>
      <c r="AE18" s="316"/>
      <c r="AF18" s="316"/>
      <c r="AG18" s="316"/>
      <c r="AH18" s="316"/>
      <c r="AI18" s="316"/>
      <c r="AJ18" s="316"/>
      <c r="AK18" s="316"/>
      <c r="AL18" s="316"/>
      <c r="AM18" s="316"/>
      <c r="AN18" s="316"/>
      <c r="AO18" s="316"/>
      <c r="AP18" s="316"/>
      <c r="AQ18" s="316"/>
      <c r="AR18" s="316"/>
      <c r="AS18" s="316"/>
      <c r="AT18" s="316"/>
      <c r="AU18" s="316"/>
      <c r="AV18" s="316"/>
      <c r="AW18" s="316"/>
      <c r="AX18" s="316"/>
      <c r="AY18" s="316"/>
      <c r="AZ18" s="316"/>
      <c r="BA18" s="316"/>
      <c r="BB18" s="316"/>
      <c r="BC18" s="316"/>
      <c r="BD18" s="316"/>
      <c r="BE18" s="316"/>
      <c r="BF18" s="316"/>
      <c r="BG18" s="316"/>
      <c r="BH18" s="316"/>
      <c r="BI18" s="316"/>
      <c r="BJ18" s="316"/>
      <c r="BK18" s="316"/>
      <c r="BL18" s="316"/>
    </row>
    <row r="19" spans="1:64" x14ac:dyDescent="0.2">
      <c r="A19" s="98" t="s">
        <v>78</v>
      </c>
      <c r="B19" s="316">
        <f>'РБ ВВ 10(2025) |FIT15'!B18</f>
        <v>54540</v>
      </c>
      <c r="C19" s="316">
        <f>'РБ ВВ 10(2025) |FIT15'!C18</f>
        <v>54540</v>
      </c>
      <c r="D19" s="316">
        <f>'РБ ВВ 10(2025) |FIT15'!D18</f>
        <v>52830</v>
      </c>
      <c r="E19" s="316">
        <f>'РБ ВВ 10(2025) |FIT15'!E18</f>
        <v>58410</v>
      </c>
      <c r="F19" s="316">
        <f>'РБ ВВ 10(2025) |FIT15'!F18</f>
        <v>59940</v>
      </c>
      <c r="G19" s="316">
        <f>'РБ ВВ 10(2025) |FIT15'!G18</f>
        <v>58410</v>
      </c>
      <c r="H19" s="316">
        <f>'РБ ВВ 10(2025) |FIT15'!H18</f>
        <v>52830</v>
      </c>
      <c r="I19" s="316">
        <f>'РБ ВВ 10(2025) |FIT15'!I18</f>
        <v>57780</v>
      </c>
      <c r="J19" s="316">
        <f>'РБ ВВ 10(2025) |FIT15'!J18</f>
        <v>58410</v>
      </c>
      <c r="K19" s="316">
        <f>'РБ ВВ 10(2025) |FIT15'!K18</f>
        <v>57780</v>
      </c>
      <c r="L19" s="316">
        <f>'РБ ВВ 10(2025) |FIT15'!L18</f>
        <v>57780</v>
      </c>
      <c r="M19" s="316">
        <f>'РБ ВВ 10(2025) |FIT15'!M18</f>
        <v>56700</v>
      </c>
      <c r="N19" s="316">
        <f>'РБ ВВ 10(2025) |FIT15'!N18</f>
        <v>56700</v>
      </c>
      <c r="O19" s="316">
        <f>'РБ ВВ 10(2025) |FIT15'!O18</f>
        <v>56700</v>
      </c>
      <c r="P19" s="316">
        <f>'РБ ВВ 10(2025) |FIT15'!P18</f>
        <v>56700</v>
      </c>
      <c r="Q19" s="316">
        <f>'РБ ВВ 10(2025) |FIT15'!Q18</f>
        <v>57780</v>
      </c>
      <c r="R19" s="316">
        <f>'РБ ВВ 10(2025) |FIT15'!R18</f>
        <v>59940</v>
      </c>
      <c r="S19" s="316">
        <f>'РБ ВВ 10(2025) |FIT15'!S18</f>
        <v>58410</v>
      </c>
      <c r="T19" s="316">
        <f>'РБ ВВ 10(2025) |FIT15'!T18</f>
        <v>57780</v>
      </c>
      <c r="U19" s="316">
        <f>'РБ ВВ 10(2025) |FIT15'!U18</f>
        <v>55620</v>
      </c>
      <c r="V19" s="316">
        <f>'РБ ВВ 10(2025) |FIT15'!V18</f>
        <v>54540</v>
      </c>
      <c r="W19" s="316">
        <f>'РБ ВВ 10(2025) |FIT15'!W18</f>
        <v>55620</v>
      </c>
      <c r="X19" s="316">
        <f>'РБ ВВ 10(2025) |FIT15'!X18</f>
        <v>57780</v>
      </c>
      <c r="Y19" s="316">
        <f>'РБ ВВ 10(2025) |FIT15'!Y18</f>
        <v>56700</v>
      </c>
      <c r="Z19" s="316">
        <f>'РБ ВВ 10(2025) |FIT15'!Z18</f>
        <v>56700</v>
      </c>
      <c r="AA19" s="316">
        <f>'РБ ВВ 10(2025) |FIT15'!AA18</f>
        <v>57780</v>
      </c>
      <c r="AB19" s="316">
        <f>'РБ ВВ 10(2025) |FIT15'!AB18</f>
        <v>57780</v>
      </c>
      <c r="AC19" s="316">
        <f>'РБ ВВ 10(2025) |FIT15'!AC18</f>
        <v>57780</v>
      </c>
      <c r="AD19" s="316">
        <f>'РБ ВВ 10(2025) |FIT15'!AD18</f>
        <v>57780</v>
      </c>
      <c r="AE19" s="316">
        <f>'РБ ВВ 10(2025) |FIT15'!AE18</f>
        <v>56700</v>
      </c>
      <c r="AF19" s="316">
        <f>'РБ ВВ 10(2025) |FIT15'!AF18</f>
        <v>56700</v>
      </c>
      <c r="AG19" s="316">
        <f>'РБ ВВ 10(2025) |FIT15'!AG18</f>
        <v>54540</v>
      </c>
      <c r="AH19" s="316">
        <f>'РБ ВВ 10(2025) |FIT15'!AH18</f>
        <v>53460</v>
      </c>
      <c r="AI19" s="316">
        <f>'РБ ВВ 10(2025) |FIT15'!AI18</f>
        <v>53460</v>
      </c>
      <c r="AJ19" s="316">
        <f>'РБ ВВ 10(2025) |FIT15'!AJ18</f>
        <v>54540</v>
      </c>
      <c r="AK19" s="316">
        <f>'РБ ВВ 10(2025) |FIT15'!AK18</f>
        <v>53460</v>
      </c>
      <c r="AL19" s="316">
        <f>'РБ ВВ 10(2025) |FIT15'!AL18</f>
        <v>55620</v>
      </c>
      <c r="AM19" s="316">
        <f>'РБ ВВ 10(2025) |FIT15'!AM18</f>
        <v>53460</v>
      </c>
      <c r="AN19" s="316">
        <f>'РБ ВВ 10(2025) |FIT15'!AN18</f>
        <v>43920</v>
      </c>
      <c r="AO19" s="316">
        <f>'РБ ВВ 10(2025) |FIT15'!AO18</f>
        <v>42210</v>
      </c>
      <c r="AP19" s="316">
        <f>'РБ ВВ 10(2025) |FIT15'!AP18</f>
        <v>42840</v>
      </c>
      <c r="AQ19" s="316">
        <f>'РБ ВВ 10(2025) |FIT15'!AQ18</f>
        <v>42210</v>
      </c>
      <c r="AR19" s="316">
        <f>'РБ ВВ 10(2025) |FIT15'!AR18</f>
        <v>42840</v>
      </c>
      <c r="AS19" s="316">
        <f>'РБ ВВ 10(2025) |FIT15'!AS18</f>
        <v>42210</v>
      </c>
      <c r="AT19" s="316">
        <f>'РБ ВВ 10(2025) |FIT15'!AT18</f>
        <v>42840</v>
      </c>
      <c r="AU19" s="316">
        <f>'РБ ВВ 10(2025) |FIT15'!AU18</f>
        <v>42840</v>
      </c>
      <c r="AV19" s="316">
        <f>'РБ ВВ 10(2025) |FIT15'!AV18</f>
        <v>42210</v>
      </c>
      <c r="AW19" s="316">
        <f>'РБ ВВ 10(2025) |FIT15'!AW18</f>
        <v>40950</v>
      </c>
      <c r="AX19" s="316">
        <f>'РБ ВВ 10(2025) |FIT15'!AX18</f>
        <v>41580</v>
      </c>
      <c r="AY19" s="316">
        <f>'РБ ВВ 10(2025) |FIT15'!AY18</f>
        <v>40950</v>
      </c>
      <c r="AZ19" s="316">
        <f>'РБ ВВ 10(2025) |FIT15'!AZ18</f>
        <v>41580</v>
      </c>
      <c r="BA19" s="316">
        <f>'РБ ВВ 10(2025) |FIT15'!BA18</f>
        <v>40950</v>
      </c>
      <c r="BB19" s="316">
        <f>'РБ ВВ 10(2025) |FIT15'!BB18</f>
        <v>41580</v>
      </c>
      <c r="BC19" s="316">
        <f>'РБ ВВ 10(2025) |FIT15'!BC18</f>
        <v>40950</v>
      </c>
      <c r="BD19" s="316">
        <f>'РБ ВВ 10(2025) |FIT15'!BD18</f>
        <v>41580</v>
      </c>
      <c r="BE19" s="316">
        <f>'РБ ВВ 10(2025) |FIT15'!BE18</f>
        <v>40950</v>
      </c>
      <c r="BF19" s="316">
        <f>'РБ ВВ 10(2025) |FIT15'!BF18</f>
        <v>50130</v>
      </c>
      <c r="BG19" s="316">
        <f>'РБ ВВ 10(2025) |FIT15'!BG18</f>
        <v>50940</v>
      </c>
      <c r="BH19" s="316">
        <f>'РБ ВВ 10(2025) |FIT15'!BH18</f>
        <v>50130</v>
      </c>
      <c r="BI19" s="316">
        <f>'РБ ВВ 10(2025) |FIT15'!BI18</f>
        <v>51750</v>
      </c>
      <c r="BJ19" s="316">
        <f>'РБ ВВ 10(2025) |FIT15'!BJ18</f>
        <v>52560</v>
      </c>
      <c r="BK19" s="316">
        <f>'РБ ВВ 10(2025) |FIT15'!BK18</f>
        <v>52560</v>
      </c>
      <c r="BL19" s="316">
        <f>'РБ ВВ 10(2025) |FIT15'!BL18</f>
        <v>52560</v>
      </c>
    </row>
    <row r="20" spans="1:64" x14ac:dyDescent="0.2">
      <c r="A20" s="97" t="s">
        <v>138</v>
      </c>
      <c r="B20" s="316"/>
      <c r="C20" s="316"/>
      <c r="D20" s="316"/>
      <c r="E20" s="316"/>
      <c r="F20" s="316"/>
      <c r="G20" s="316"/>
      <c r="H20" s="316"/>
      <c r="I20" s="316"/>
      <c r="J20" s="316"/>
      <c r="K20" s="316"/>
      <c r="L20" s="316"/>
      <c r="M20" s="316"/>
      <c r="N20" s="316"/>
      <c r="O20" s="316"/>
      <c r="P20" s="316"/>
      <c r="Q20" s="316"/>
      <c r="R20" s="316"/>
      <c r="S20" s="316"/>
      <c r="T20" s="316"/>
      <c r="U20" s="316"/>
      <c r="V20" s="316"/>
      <c r="W20" s="316"/>
      <c r="X20" s="316"/>
      <c r="Y20" s="316"/>
      <c r="Z20" s="316"/>
      <c r="AA20" s="316"/>
      <c r="AB20" s="316"/>
      <c r="AC20" s="316"/>
      <c r="AD20" s="316"/>
      <c r="AE20" s="316"/>
      <c r="AF20" s="316"/>
      <c r="AG20" s="316"/>
      <c r="AH20" s="316"/>
      <c r="AI20" s="316"/>
      <c r="AJ20" s="316"/>
      <c r="AK20" s="316"/>
      <c r="AL20" s="316"/>
      <c r="AM20" s="316"/>
      <c r="AN20" s="316"/>
      <c r="AO20" s="316"/>
      <c r="AP20" s="316"/>
      <c r="AQ20" s="316"/>
      <c r="AR20" s="316"/>
      <c r="AS20" s="316"/>
      <c r="AT20" s="316"/>
      <c r="AU20" s="316"/>
      <c r="AV20" s="316"/>
      <c r="AW20" s="316"/>
      <c r="AX20" s="316"/>
      <c r="AY20" s="316"/>
      <c r="AZ20" s="316"/>
      <c r="BA20" s="316"/>
      <c r="BB20" s="316"/>
      <c r="BC20" s="316"/>
      <c r="BD20" s="316"/>
      <c r="BE20" s="316"/>
      <c r="BF20" s="316"/>
      <c r="BG20" s="316"/>
      <c r="BH20" s="316"/>
      <c r="BI20" s="316"/>
      <c r="BJ20" s="316"/>
      <c r="BK20" s="316"/>
      <c r="BL20" s="316"/>
    </row>
    <row r="21" spans="1:64" x14ac:dyDescent="0.2">
      <c r="A21" s="98" t="s">
        <v>67</v>
      </c>
      <c r="B21" s="316">
        <f>'РБ ВВ 10(2025) |FIT15'!B20</f>
        <v>72540</v>
      </c>
      <c r="C21" s="316">
        <f>'РБ ВВ 10(2025) |FIT15'!C20</f>
        <v>72540</v>
      </c>
      <c r="D21" s="316">
        <f>'РБ ВВ 10(2025) |FIT15'!D20</f>
        <v>70830</v>
      </c>
      <c r="E21" s="316">
        <f>'РБ ВВ 10(2025) |FIT15'!E20</f>
        <v>76410</v>
      </c>
      <c r="F21" s="316">
        <f>'РБ ВВ 10(2025) |FIT15'!F20</f>
        <v>77940</v>
      </c>
      <c r="G21" s="316">
        <f>'РБ ВВ 10(2025) |FIT15'!G20</f>
        <v>76410</v>
      </c>
      <c r="H21" s="316">
        <f>'РБ ВВ 10(2025) |FIT15'!H20</f>
        <v>70830</v>
      </c>
      <c r="I21" s="316">
        <f>'РБ ВВ 10(2025) |FIT15'!I20</f>
        <v>75780</v>
      </c>
      <c r="J21" s="316">
        <f>'РБ ВВ 10(2025) |FIT15'!J20</f>
        <v>76410</v>
      </c>
      <c r="K21" s="316">
        <f>'РБ ВВ 10(2025) |FIT15'!K20</f>
        <v>75780</v>
      </c>
      <c r="L21" s="316">
        <f>'РБ ВВ 10(2025) |FIT15'!L20</f>
        <v>75780</v>
      </c>
      <c r="M21" s="316">
        <f>'РБ ВВ 10(2025) |FIT15'!M20</f>
        <v>74700</v>
      </c>
      <c r="N21" s="316">
        <f>'РБ ВВ 10(2025) |FIT15'!N20</f>
        <v>74700</v>
      </c>
      <c r="O21" s="316">
        <f>'РБ ВВ 10(2025) |FIT15'!O20</f>
        <v>74700</v>
      </c>
      <c r="P21" s="316">
        <f>'РБ ВВ 10(2025) |FIT15'!P20</f>
        <v>74700</v>
      </c>
      <c r="Q21" s="316">
        <f>'РБ ВВ 10(2025) |FIT15'!Q20</f>
        <v>75780</v>
      </c>
      <c r="R21" s="316">
        <f>'РБ ВВ 10(2025) |FIT15'!R20</f>
        <v>77940</v>
      </c>
      <c r="S21" s="316">
        <f>'РБ ВВ 10(2025) |FIT15'!S20</f>
        <v>76410</v>
      </c>
      <c r="T21" s="316">
        <f>'РБ ВВ 10(2025) |FIT15'!T20</f>
        <v>75780</v>
      </c>
      <c r="U21" s="316">
        <f>'РБ ВВ 10(2025) |FIT15'!U20</f>
        <v>73620</v>
      </c>
      <c r="V21" s="316">
        <f>'РБ ВВ 10(2025) |FIT15'!V20</f>
        <v>72540</v>
      </c>
      <c r="W21" s="316">
        <f>'РБ ВВ 10(2025) |FIT15'!W20</f>
        <v>73620</v>
      </c>
      <c r="X21" s="316">
        <f>'РБ ВВ 10(2025) |FIT15'!X20</f>
        <v>75780</v>
      </c>
      <c r="Y21" s="316">
        <f>'РБ ВВ 10(2025) |FIT15'!Y20</f>
        <v>74700</v>
      </c>
      <c r="Z21" s="316">
        <f>'РБ ВВ 10(2025) |FIT15'!Z20</f>
        <v>74700</v>
      </c>
      <c r="AA21" s="316">
        <f>'РБ ВВ 10(2025) |FIT15'!AA20</f>
        <v>75780</v>
      </c>
      <c r="AB21" s="316">
        <f>'РБ ВВ 10(2025) |FIT15'!AB20</f>
        <v>75780</v>
      </c>
      <c r="AC21" s="316">
        <f>'РБ ВВ 10(2025) |FIT15'!AC20</f>
        <v>75780</v>
      </c>
      <c r="AD21" s="316">
        <f>'РБ ВВ 10(2025) |FIT15'!AD20</f>
        <v>75780</v>
      </c>
      <c r="AE21" s="316">
        <f>'РБ ВВ 10(2025) |FIT15'!AE20</f>
        <v>74700</v>
      </c>
      <c r="AF21" s="316">
        <f>'РБ ВВ 10(2025) |FIT15'!AF20</f>
        <v>74700</v>
      </c>
      <c r="AG21" s="316">
        <f>'РБ ВВ 10(2025) |FIT15'!AG20</f>
        <v>72540</v>
      </c>
      <c r="AH21" s="316">
        <f>'РБ ВВ 10(2025) |FIT15'!AH20</f>
        <v>71460</v>
      </c>
      <c r="AI21" s="316">
        <f>'РБ ВВ 10(2025) |FIT15'!AI20</f>
        <v>71460</v>
      </c>
      <c r="AJ21" s="316">
        <f>'РБ ВВ 10(2025) |FIT15'!AJ20</f>
        <v>72540</v>
      </c>
      <c r="AK21" s="316">
        <f>'РБ ВВ 10(2025) |FIT15'!AK20</f>
        <v>71460</v>
      </c>
      <c r="AL21" s="316">
        <f>'РБ ВВ 10(2025) |FIT15'!AL20</f>
        <v>73620</v>
      </c>
      <c r="AM21" s="316">
        <f>'РБ ВВ 10(2025) |FIT15'!AM20</f>
        <v>71460</v>
      </c>
      <c r="AN21" s="316">
        <f>'РБ ВВ 10(2025) |FIT15'!AN20</f>
        <v>61920</v>
      </c>
      <c r="AO21" s="316">
        <f>'РБ ВВ 10(2025) |FIT15'!AO20</f>
        <v>60210</v>
      </c>
      <c r="AP21" s="316">
        <f>'РБ ВВ 10(2025) |FIT15'!AP20</f>
        <v>60840</v>
      </c>
      <c r="AQ21" s="316">
        <f>'РБ ВВ 10(2025) |FIT15'!AQ20</f>
        <v>60210</v>
      </c>
      <c r="AR21" s="316">
        <f>'РБ ВВ 10(2025) |FIT15'!AR20</f>
        <v>60840</v>
      </c>
      <c r="AS21" s="316">
        <f>'РБ ВВ 10(2025) |FIT15'!AS20</f>
        <v>60210</v>
      </c>
      <c r="AT21" s="316">
        <f>'РБ ВВ 10(2025) |FIT15'!AT20</f>
        <v>60840</v>
      </c>
      <c r="AU21" s="316">
        <f>'РБ ВВ 10(2025) |FIT15'!AU20</f>
        <v>60840</v>
      </c>
      <c r="AV21" s="316">
        <f>'РБ ВВ 10(2025) |FIT15'!AV20</f>
        <v>60210</v>
      </c>
      <c r="AW21" s="316">
        <f>'РБ ВВ 10(2025) |FIT15'!AW20</f>
        <v>58950</v>
      </c>
      <c r="AX21" s="316">
        <f>'РБ ВВ 10(2025) |FIT15'!AX20</f>
        <v>59580</v>
      </c>
      <c r="AY21" s="316">
        <f>'РБ ВВ 10(2025) |FIT15'!AY20</f>
        <v>58950</v>
      </c>
      <c r="AZ21" s="316">
        <f>'РБ ВВ 10(2025) |FIT15'!AZ20</f>
        <v>59580</v>
      </c>
      <c r="BA21" s="316">
        <f>'РБ ВВ 10(2025) |FIT15'!BA20</f>
        <v>58950</v>
      </c>
      <c r="BB21" s="316">
        <f>'РБ ВВ 10(2025) |FIT15'!BB20</f>
        <v>59580</v>
      </c>
      <c r="BC21" s="316">
        <f>'РБ ВВ 10(2025) |FIT15'!BC20</f>
        <v>58950</v>
      </c>
      <c r="BD21" s="316">
        <f>'РБ ВВ 10(2025) |FIT15'!BD20</f>
        <v>59580</v>
      </c>
      <c r="BE21" s="316">
        <f>'РБ ВВ 10(2025) |FIT15'!BE20</f>
        <v>58950</v>
      </c>
      <c r="BF21" s="316">
        <f>'РБ ВВ 10(2025) |FIT15'!BF20</f>
        <v>72630</v>
      </c>
      <c r="BG21" s="316">
        <f>'РБ ВВ 10(2025) |FIT15'!BG20</f>
        <v>73440</v>
      </c>
      <c r="BH21" s="316">
        <f>'РБ ВВ 10(2025) |FIT15'!BH20</f>
        <v>72630</v>
      </c>
      <c r="BI21" s="316">
        <f>'РБ ВВ 10(2025) |FIT15'!BI20</f>
        <v>74250</v>
      </c>
      <c r="BJ21" s="316">
        <f>'РБ ВВ 10(2025) |FIT15'!BJ20</f>
        <v>75060</v>
      </c>
      <c r="BK21" s="316">
        <f>'РБ ВВ 10(2025) |FIT15'!BK20</f>
        <v>75060</v>
      </c>
      <c r="BL21" s="316">
        <f>'РБ ВВ 10(2025) |FIT15'!BL20</f>
        <v>75060</v>
      </c>
    </row>
    <row r="22" spans="1:64" x14ac:dyDescent="0.2">
      <c r="A22" s="158"/>
      <c r="B22" s="306"/>
      <c r="C22" s="306"/>
      <c r="D22" s="306"/>
      <c r="E22" s="306"/>
      <c r="F22" s="306"/>
      <c r="G22" s="306"/>
      <c r="H22" s="306"/>
      <c r="I22" s="306"/>
      <c r="J22" s="306"/>
      <c r="K22" s="306"/>
      <c r="L22" s="306"/>
      <c r="M22" s="306"/>
      <c r="N22" s="306"/>
      <c r="O22" s="306"/>
      <c r="P22" s="306"/>
      <c r="Q22" s="306"/>
      <c r="R22" s="306"/>
      <c r="S22" s="306"/>
      <c r="T22" s="306"/>
      <c r="U22" s="306"/>
      <c r="V22" s="306"/>
      <c r="W22" s="306"/>
      <c r="X22" s="306"/>
      <c r="Y22" s="306"/>
      <c r="Z22" s="306"/>
      <c r="AA22" s="306"/>
      <c r="AB22" s="306"/>
      <c r="AC22" s="306"/>
      <c r="AD22" s="306"/>
      <c r="AE22" s="306"/>
      <c r="AF22" s="306"/>
      <c r="AG22" s="306"/>
      <c r="AH22" s="306"/>
      <c r="AI22" s="306"/>
      <c r="AJ22" s="306"/>
      <c r="AK22" s="306"/>
      <c r="AL22" s="306"/>
      <c r="AM22" s="306"/>
      <c r="AN22" s="306"/>
      <c r="AO22" s="306"/>
      <c r="AP22" s="306"/>
      <c r="AQ22" s="306"/>
      <c r="AR22" s="306"/>
      <c r="AS22" s="306"/>
      <c r="AT22" s="306"/>
      <c r="AU22" s="306"/>
      <c r="AV22" s="306"/>
      <c r="AW22" s="306"/>
      <c r="AX22" s="306"/>
      <c r="AY22" s="306"/>
      <c r="AZ22" s="306"/>
      <c r="BA22" s="306"/>
      <c r="BB22" s="306"/>
      <c r="BC22" s="306"/>
      <c r="BD22" s="306"/>
      <c r="BE22" s="306"/>
      <c r="BF22" s="306"/>
      <c r="BG22" s="306"/>
      <c r="BH22" s="306"/>
      <c r="BI22" s="306"/>
      <c r="BJ22" s="306"/>
      <c r="BK22" s="306"/>
      <c r="BL22" s="306"/>
    </row>
    <row r="23" spans="1:64" ht="10.35" customHeight="1" x14ac:dyDescent="0.2">
      <c r="A23" s="158"/>
      <c r="B23" s="306"/>
      <c r="C23" s="306"/>
      <c r="D23" s="306"/>
      <c r="E23" s="306"/>
      <c r="F23" s="306"/>
      <c r="G23" s="306"/>
      <c r="H23" s="306"/>
      <c r="I23" s="306"/>
      <c r="J23" s="306"/>
      <c r="K23" s="306"/>
      <c r="L23" s="306"/>
      <c r="M23" s="306"/>
      <c r="N23" s="306"/>
      <c r="O23" s="306"/>
      <c r="P23" s="306"/>
      <c r="Q23" s="306"/>
      <c r="R23" s="306"/>
      <c r="S23" s="306"/>
      <c r="T23" s="306"/>
      <c r="U23" s="306"/>
      <c r="V23" s="306"/>
      <c r="W23" s="306"/>
      <c r="X23" s="306"/>
      <c r="Y23" s="306"/>
      <c r="Z23" s="306"/>
      <c r="AA23" s="306"/>
      <c r="AB23" s="306"/>
      <c r="AC23" s="306"/>
      <c r="AD23" s="306"/>
      <c r="AE23" s="306"/>
      <c r="AF23" s="306"/>
      <c r="AG23" s="306"/>
      <c r="AH23" s="306"/>
      <c r="AI23" s="306"/>
      <c r="AJ23" s="306"/>
      <c r="AK23" s="306"/>
      <c r="AL23" s="306"/>
      <c r="AM23" s="306"/>
      <c r="AN23" s="306"/>
      <c r="AO23" s="306"/>
      <c r="AP23" s="306"/>
      <c r="AQ23" s="306"/>
      <c r="AR23" s="306"/>
      <c r="AS23" s="306"/>
      <c r="AT23" s="306"/>
      <c r="AU23" s="306"/>
      <c r="AV23" s="306"/>
      <c r="AW23" s="306"/>
      <c r="AX23" s="306"/>
      <c r="AY23" s="306"/>
      <c r="AZ23" s="306"/>
      <c r="BA23" s="306"/>
      <c r="BB23" s="306"/>
      <c r="BC23" s="306"/>
      <c r="BD23" s="306"/>
      <c r="BE23" s="306"/>
      <c r="BF23" s="306"/>
      <c r="BG23" s="306"/>
      <c r="BH23" s="306"/>
      <c r="BI23" s="306"/>
      <c r="BJ23" s="306"/>
      <c r="BK23" s="306"/>
      <c r="BL23" s="306"/>
    </row>
    <row r="24" spans="1:64" ht="10.35" customHeight="1" x14ac:dyDescent="0.2">
      <c r="A24" s="107"/>
      <c r="B24" s="306"/>
      <c r="C24" s="306"/>
      <c r="D24" s="306"/>
      <c r="E24" s="306"/>
      <c r="F24" s="306"/>
      <c r="G24" s="306"/>
      <c r="H24" s="306"/>
      <c r="I24" s="306"/>
      <c r="J24" s="306"/>
      <c r="K24" s="306"/>
      <c r="L24" s="306"/>
      <c r="M24" s="306"/>
      <c r="N24" s="306"/>
      <c r="O24" s="306"/>
      <c r="P24" s="306"/>
      <c r="Q24" s="306"/>
      <c r="R24" s="306"/>
      <c r="S24" s="306"/>
      <c r="T24" s="306"/>
      <c r="U24" s="306"/>
      <c r="V24" s="306"/>
      <c r="W24" s="306"/>
      <c r="X24" s="306"/>
      <c r="Y24" s="306"/>
      <c r="Z24" s="306"/>
      <c r="AA24" s="306"/>
      <c r="AB24" s="306"/>
      <c r="AC24" s="306"/>
      <c r="AD24" s="306"/>
      <c r="AE24" s="306"/>
      <c r="AF24" s="306"/>
      <c r="AG24" s="306"/>
      <c r="AH24" s="306"/>
      <c r="AI24" s="306"/>
      <c r="AJ24" s="306"/>
      <c r="AK24" s="306"/>
      <c r="AL24" s="306"/>
      <c r="AM24" s="306"/>
      <c r="AN24" s="306"/>
      <c r="AO24" s="306"/>
      <c r="AP24" s="306"/>
      <c r="AQ24" s="306"/>
      <c r="AR24" s="306"/>
      <c r="AS24" s="306"/>
      <c r="AT24" s="306"/>
      <c r="AU24" s="306"/>
      <c r="AV24" s="306"/>
      <c r="AW24" s="306"/>
      <c r="AX24" s="306"/>
      <c r="AY24" s="306"/>
      <c r="AZ24" s="306"/>
      <c r="BA24" s="306"/>
      <c r="BB24" s="306"/>
      <c r="BC24" s="306"/>
      <c r="BD24" s="306"/>
      <c r="BE24" s="306"/>
      <c r="BF24" s="306"/>
      <c r="BG24" s="306"/>
      <c r="BH24" s="306"/>
      <c r="BI24" s="306"/>
      <c r="BJ24" s="306"/>
      <c r="BK24" s="306"/>
      <c r="BL24" s="306"/>
    </row>
    <row r="25" spans="1:64" ht="25.5" customHeight="1" x14ac:dyDescent="0.2">
      <c r="A25" s="157" t="s">
        <v>163</v>
      </c>
      <c r="B25" s="314">
        <f t="shared" ref="B25" si="0">B4</f>
        <v>45824</v>
      </c>
      <c r="C25" s="314">
        <f t="shared" ref="C25:BL25" si="1">C4</f>
        <v>45827</v>
      </c>
      <c r="D25" s="314">
        <f t="shared" si="1"/>
        <v>45829</v>
      </c>
      <c r="E25" s="314">
        <f t="shared" si="1"/>
        <v>45831</v>
      </c>
      <c r="F25" s="314">
        <f t="shared" si="1"/>
        <v>45832</v>
      </c>
      <c r="G25" s="314">
        <f t="shared" si="1"/>
        <v>45835</v>
      </c>
      <c r="H25" s="314">
        <f t="shared" si="1"/>
        <v>45836</v>
      </c>
      <c r="I25" s="314">
        <f t="shared" si="1"/>
        <v>45839</v>
      </c>
      <c r="J25" s="314">
        <f t="shared" si="1"/>
        <v>45847</v>
      </c>
      <c r="K25" s="314">
        <f t="shared" si="1"/>
        <v>45849</v>
      </c>
      <c r="L25" s="314">
        <f t="shared" si="1"/>
        <v>45851</v>
      </c>
      <c r="M25" s="314">
        <f t="shared" si="1"/>
        <v>45852</v>
      </c>
      <c r="N25" s="314">
        <f t="shared" si="1"/>
        <v>45856</v>
      </c>
      <c r="O25" s="314">
        <f t="shared" si="1"/>
        <v>45858</v>
      </c>
      <c r="P25" s="314">
        <f t="shared" si="1"/>
        <v>45860</v>
      </c>
      <c r="Q25" s="314">
        <f t="shared" si="1"/>
        <v>45861</v>
      </c>
      <c r="R25" s="314">
        <f t="shared" si="1"/>
        <v>45863</v>
      </c>
      <c r="S25" s="314">
        <f t="shared" si="1"/>
        <v>45864</v>
      </c>
      <c r="T25" s="314">
        <f t="shared" si="1"/>
        <v>45865</v>
      </c>
      <c r="U25" s="314">
        <f t="shared" si="1"/>
        <v>45867</v>
      </c>
      <c r="V25" s="314">
        <f t="shared" si="1"/>
        <v>45869</v>
      </c>
      <c r="W25" s="314">
        <f t="shared" si="1"/>
        <v>45870</v>
      </c>
      <c r="X25" s="314">
        <f t="shared" si="1"/>
        <v>45873</v>
      </c>
      <c r="Y25" s="314">
        <f t="shared" si="1"/>
        <v>45878</v>
      </c>
      <c r="Z25" s="314">
        <f t="shared" si="1"/>
        <v>45879</v>
      </c>
      <c r="AA25" s="314">
        <f t="shared" si="1"/>
        <v>45880</v>
      </c>
      <c r="AB25" s="314">
        <f t="shared" si="1"/>
        <v>45881</v>
      </c>
      <c r="AC25" s="314">
        <f t="shared" si="1"/>
        <v>45883</v>
      </c>
      <c r="AD25" s="314">
        <f t="shared" si="1"/>
        <v>45887</v>
      </c>
      <c r="AE25" s="314">
        <f t="shared" si="1"/>
        <v>45891</v>
      </c>
      <c r="AF25" s="314">
        <f t="shared" si="1"/>
        <v>45893</v>
      </c>
      <c r="AG25" s="314">
        <f t="shared" si="1"/>
        <v>45896</v>
      </c>
      <c r="AH25" s="314">
        <f t="shared" si="1"/>
        <v>45899</v>
      </c>
      <c r="AI25" s="314">
        <f t="shared" si="1"/>
        <v>45901</v>
      </c>
      <c r="AJ25" s="314">
        <f t="shared" si="1"/>
        <v>45902</v>
      </c>
      <c r="AK25" s="314">
        <f t="shared" si="1"/>
        <v>45905</v>
      </c>
      <c r="AL25" s="314">
        <f t="shared" si="1"/>
        <v>45913</v>
      </c>
      <c r="AM25" s="314">
        <f t="shared" si="1"/>
        <v>45921</v>
      </c>
      <c r="AN25" s="314">
        <f t="shared" si="1"/>
        <v>45931</v>
      </c>
      <c r="AO25" s="314">
        <f t="shared" si="1"/>
        <v>45942</v>
      </c>
      <c r="AP25" s="314">
        <f t="shared" si="1"/>
        <v>45947</v>
      </c>
      <c r="AQ25" s="314">
        <f t="shared" si="1"/>
        <v>45949</v>
      </c>
      <c r="AR25" s="314">
        <f t="shared" si="1"/>
        <v>45954</v>
      </c>
      <c r="AS25" s="314">
        <f t="shared" si="1"/>
        <v>45956</v>
      </c>
      <c r="AT25" s="314">
        <f t="shared" si="1"/>
        <v>45961</v>
      </c>
      <c r="AU25" s="314">
        <f t="shared" si="1"/>
        <v>45962</v>
      </c>
      <c r="AV25" s="314">
        <f t="shared" si="1"/>
        <v>45965</v>
      </c>
      <c r="AW25" s="314">
        <f t="shared" si="1"/>
        <v>45966</v>
      </c>
      <c r="AX25" s="314">
        <f t="shared" si="1"/>
        <v>45968</v>
      </c>
      <c r="AY25" s="314">
        <f t="shared" si="1"/>
        <v>45970</v>
      </c>
      <c r="AZ25" s="314">
        <f t="shared" si="1"/>
        <v>45975</v>
      </c>
      <c r="BA25" s="314">
        <f t="shared" si="1"/>
        <v>45977</v>
      </c>
      <c r="BB25" s="314">
        <f t="shared" si="1"/>
        <v>45982</v>
      </c>
      <c r="BC25" s="314">
        <f t="shared" si="1"/>
        <v>45984</v>
      </c>
      <c r="BD25" s="314">
        <f t="shared" si="1"/>
        <v>45989</v>
      </c>
      <c r="BE25" s="314">
        <f t="shared" si="1"/>
        <v>45991</v>
      </c>
      <c r="BF25" s="314">
        <f t="shared" si="1"/>
        <v>45992</v>
      </c>
      <c r="BG25" s="314">
        <f t="shared" si="1"/>
        <v>45996</v>
      </c>
      <c r="BH25" s="314">
        <f t="shared" si="1"/>
        <v>45998</v>
      </c>
      <c r="BI25" s="314">
        <f t="shared" si="1"/>
        <v>46002</v>
      </c>
      <c r="BJ25" s="314">
        <f t="shared" si="1"/>
        <v>46003</v>
      </c>
      <c r="BK25" s="314">
        <f t="shared" si="1"/>
        <v>46010</v>
      </c>
      <c r="BL25" s="314">
        <f t="shared" si="1"/>
        <v>46012</v>
      </c>
    </row>
    <row r="26" spans="1:64" s="34" customFormat="1" ht="24.6" customHeight="1" x14ac:dyDescent="0.2">
      <c r="A26" s="67" t="s">
        <v>124</v>
      </c>
      <c r="B26" s="314">
        <f t="shared" ref="B26" si="2">B5</f>
        <v>45826</v>
      </c>
      <c r="C26" s="314">
        <f t="shared" ref="C26:BL26" si="3">C5</f>
        <v>45828</v>
      </c>
      <c r="D26" s="314">
        <f t="shared" si="3"/>
        <v>45830</v>
      </c>
      <c r="E26" s="314">
        <f t="shared" si="3"/>
        <v>45831</v>
      </c>
      <c r="F26" s="314">
        <f t="shared" si="3"/>
        <v>45834</v>
      </c>
      <c r="G26" s="314">
        <f t="shared" si="3"/>
        <v>45835</v>
      </c>
      <c r="H26" s="314">
        <f t="shared" si="3"/>
        <v>45838</v>
      </c>
      <c r="I26" s="314">
        <f t="shared" si="3"/>
        <v>45846</v>
      </c>
      <c r="J26" s="314">
        <f t="shared" si="3"/>
        <v>45848</v>
      </c>
      <c r="K26" s="314">
        <f t="shared" si="3"/>
        <v>45850</v>
      </c>
      <c r="L26" s="314">
        <f t="shared" si="3"/>
        <v>45851</v>
      </c>
      <c r="M26" s="314">
        <f t="shared" si="3"/>
        <v>45855</v>
      </c>
      <c r="N26" s="314">
        <f t="shared" si="3"/>
        <v>45857</v>
      </c>
      <c r="O26" s="314">
        <f t="shared" si="3"/>
        <v>45859</v>
      </c>
      <c r="P26" s="314">
        <f t="shared" si="3"/>
        <v>45860</v>
      </c>
      <c r="Q26" s="314">
        <f t="shared" si="3"/>
        <v>45862</v>
      </c>
      <c r="R26" s="314">
        <f t="shared" si="3"/>
        <v>45863</v>
      </c>
      <c r="S26" s="314">
        <f t="shared" si="3"/>
        <v>45864</v>
      </c>
      <c r="T26" s="314">
        <f t="shared" si="3"/>
        <v>45866</v>
      </c>
      <c r="U26" s="314">
        <f t="shared" si="3"/>
        <v>45868</v>
      </c>
      <c r="V26" s="314">
        <f t="shared" si="3"/>
        <v>45869</v>
      </c>
      <c r="W26" s="314">
        <f t="shared" si="3"/>
        <v>45872</v>
      </c>
      <c r="X26" s="314">
        <f t="shared" si="3"/>
        <v>45877</v>
      </c>
      <c r="Y26" s="314">
        <f t="shared" si="3"/>
        <v>45878</v>
      </c>
      <c r="Z26" s="314">
        <f t="shared" si="3"/>
        <v>45879</v>
      </c>
      <c r="AA26" s="314">
        <f t="shared" si="3"/>
        <v>45880</v>
      </c>
      <c r="AB26" s="314">
        <f t="shared" si="3"/>
        <v>45882</v>
      </c>
      <c r="AC26" s="314">
        <f t="shared" si="3"/>
        <v>45886</v>
      </c>
      <c r="AD26" s="314">
        <f t="shared" si="3"/>
        <v>45890</v>
      </c>
      <c r="AE26" s="314">
        <f t="shared" si="3"/>
        <v>45892</v>
      </c>
      <c r="AF26" s="314">
        <f t="shared" si="3"/>
        <v>45895</v>
      </c>
      <c r="AG26" s="314">
        <f t="shared" si="3"/>
        <v>45898</v>
      </c>
      <c r="AH26" s="314">
        <f t="shared" si="3"/>
        <v>45900</v>
      </c>
      <c r="AI26" s="314">
        <f t="shared" si="3"/>
        <v>45901</v>
      </c>
      <c r="AJ26" s="314">
        <f t="shared" si="3"/>
        <v>45904</v>
      </c>
      <c r="AK26" s="314">
        <f t="shared" si="3"/>
        <v>45912</v>
      </c>
      <c r="AL26" s="314">
        <f t="shared" si="3"/>
        <v>45920</v>
      </c>
      <c r="AM26" s="314">
        <f t="shared" si="3"/>
        <v>45930</v>
      </c>
      <c r="AN26" s="314">
        <f t="shared" si="3"/>
        <v>45941</v>
      </c>
      <c r="AO26" s="314">
        <f t="shared" si="3"/>
        <v>45946</v>
      </c>
      <c r="AP26" s="314">
        <f t="shared" si="3"/>
        <v>45948</v>
      </c>
      <c r="AQ26" s="314">
        <f t="shared" si="3"/>
        <v>45953</v>
      </c>
      <c r="AR26" s="314">
        <f t="shared" si="3"/>
        <v>45955</v>
      </c>
      <c r="AS26" s="314">
        <f t="shared" si="3"/>
        <v>45960</v>
      </c>
      <c r="AT26" s="314">
        <f t="shared" si="3"/>
        <v>45961</v>
      </c>
      <c r="AU26" s="314">
        <f t="shared" si="3"/>
        <v>45964</v>
      </c>
      <c r="AV26" s="314">
        <f t="shared" si="3"/>
        <v>45965</v>
      </c>
      <c r="AW26" s="314">
        <f t="shared" si="3"/>
        <v>45967</v>
      </c>
      <c r="AX26" s="314">
        <f t="shared" si="3"/>
        <v>45969</v>
      </c>
      <c r="AY26" s="314">
        <f t="shared" si="3"/>
        <v>45974</v>
      </c>
      <c r="AZ26" s="314">
        <f t="shared" si="3"/>
        <v>45976</v>
      </c>
      <c r="BA26" s="314">
        <f t="shared" si="3"/>
        <v>45981</v>
      </c>
      <c r="BB26" s="314">
        <f t="shared" si="3"/>
        <v>45983</v>
      </c>
      <c r="BC26" s="314">
        <f t="shared" si="3"/>
        <v>45988</v>
      </c>
      <c r="BD26" s="314">
        <f t="shared" si="3"/>
        <v>45990</v>
      </c>
      <c r="BE26" s="314">
        <f t="shared" si="3"/>
        <v>45991</v>
      </c>
      <c r="BF26" s="314">
        <f t="shared" si="3"/>
        <v>45995</v>
      </c>
      <c r="BG26" s="314">
        <f t="shared" si="3"/>
        <v>45997</v>
      </c>
      <c r="BH26" s="314">
        <f t="shared" si="3"/>
        <v>46001</v>
      </c>
      <c r="BI26" s="314">
        <f t="shared" si="3"/>
        <v>46002</v>
      </c>
      <c r="BJ26" s="314">
        <f t="shared" si="3"/>
        <v>46009</v>
      </c>
      <c r="BK26" s="314">
        <f t="shared" si="3"/>
        <v>46011</v>
      </c>
      <c r="BL26" s="314">
        <f t="shared" si="3"/>
        <v>46016</v>
      </c>
    </row>
    <row r="27" spans="1:64" x14ac:dyDescent="0.2">
      <c r="A27" s="97" t="s">
        <v>136</v>
      </c>
      <c r="B27" s="293"/>
      <c r="C27" s="293"/>
      <c r="D27" s="293"/>
      <c r="E27" s="293"/>
      <c r="F27" s="293"/>
      <c r="G27" s="293"/>
      <c r="H27" s="293"/>
      <c r="I27" s="293"/>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c r="AO27" s="293"/>
      <c r="AP27" s="293"/>
      <c r="AQ27" s="293"/>
      <c r="AR27" s="293"/>
      <c r="AS27" s="293"/>
      <c r="AT27" s="293"/>
      <c r="AU27" s="293"/>
      <c r="AV27" s="293"/>
      <c r="AW27" s="293"/>
      <c r="AX27" s="293"/>
      <c r="AY27" s="293"/>
      <c r="AZ27" s="293"/>
      <c r="BA27" s="293"/>
      <c r="BB27" s="293"/>
      <c r="BC27" s="293"/>
      <c r="BD27" s="293"/>
      <c r="BE27" s="293"/>
      <c r="BF27" s="293"/>
      <c r="BG27" s="293"/>
      <c r="BH27" s="293"/>
      <c r="BI27" s="293"/>
      <c r="BJ27" s="293"/>
      <c r="BK27" s="293"/>
      <c r="BL27" s="293"/>
    </row>
    <row r="28" spans="1:64" x14ac:dyDescent="0.2">
      <c r="A28" s="98">
        <v>1</v>
      </c>
      <c r="B28" s="316">
        <f t="shared" ref="B28" si="4">ROUND(B7*0.85,)</f>
        <v>10481</v>
      </c>
      <c r="C28" s="316">
        <f t="shared" ref="C28:BL28" si="5">ROUND(C7*0.85,)</f>
        <v>10481</v>
      </c>
      <c r="D28" s="316">
        <f t="shared" si="5"/>
        <v>9027</v>
      </c>
      <c r="E28" s="316">
        <f t="shared" si="5"/>
        <v>13770</v>
      </c>
      <c r="F28" s="316">
        <f t="shared" si="5"/>
        <v>15071</v>
      </c>
      <c r="G28" s="316">
        <f t="shared" si="5"/>
        <v>13770</v>
      </c>
      <c r="H28" s="316">
        <f t="shared" si="5"/>
        <v>9027</v>
      </c>
      <c r="I28" s="316">
        <f t="shared" si="5"/>
        <v>13235</v>
      </c>
      <c r="J28" s="316">
        <f t="shared" si="5"/>
        <v>13770</v>
      </c>
      <c r="K28" s="316">
        <f t="shared" si="5"/>
        <v>13235</v>
      </c>
      <c r="L28" s="316">
        <f t="shared" si="5"/>
        <v>13235</v>
      </c>
      <c r="M28" s="316">
        <f t="shared" si="5"/>
        <v>12317</v>
      </c>
      <c r="N28" s="316">
        <f t="shared" si="5"/>
        <v>12317</v>
      </c>
      <c r="O28" s="316">
        <f t="shared" si="5"/>
        <v>12317</v>
      </c>
      <c r="P28" s="316">
        <f t="shared" si="5"/>
        <v>12317</v>
      </c>
      <c r="Q28" s="316">
        <f t="shared" si="5"/>
        <v>13235</v>
      </c>
      <c r="R28" s="316">
        <f t="shared" si="5"/>
        <v>15071</v>
      </c>
      <c r="S28" s="316">
        <f t="shared" si="5"/>
        <v>13770</v>
      </c>
      <c r="T28" s="316">
        <f t="shared" si="5"/>
        <v>13235</v>
      </c>
      <c r="U28" s="316">
        <f t="shared" si="5"/>
        <v>11399</v>
      </c>
      <c r="V28" s="316">
        <f t="shared" si="5"/>
        <v>10481</v>
      </c>
      <c r="W28" s="316">
        <f t="shared" si="5"/>
        <v>11399</v>
      </c>
      <c r="X28" s="316">
        <f t="shared" si="5"/>
        <v>13235</v>
      </c>
      <c r="Y28" s="316">
        <f t="shared" si="5"/>
        <v>12317</v>
      </c>
      <c r="Z28" s="316">
        <f t="shared" si="5"/>
        <v>12317</v>
      </c>
      <c r="AA28" s="316">
        <f t="shared" si="5"/>
        <v>13235</v>
      </c>
      <c r="AB28" s="316">
        <f t="shared" si="5"/>
        <v>13235</v>
      </c>
      <c r="AC28" s="316">
        <f t="shared" si="5"/>
        <v>13235</v>
      </c>
      <c r="AD28" s="316">
        <f t="shared" si="5"/>
        <v>13235</v>
      </c>
      <c r="AE28" s="316">
        <f t="shared" si="5"/>
        <v>12317</v>
      </c>
      <c r="AF28" s="316">
        <f t="shared" si="5"/>
        <v>12317</v>
      </c>
      <c r="AG28" s="316">
        <f t="shared" si="5"/>
        <v>10481</v>
      </c>
      <c r="AH28" s="316">
        <f t="shared" si="5"/>
        <v>9563</v>
      </c>
      <c r="AI28" s="316">
        <f t="shared" si="5"/>
        <v>9563</v>
      </c>
      <c r="AJ28" s="316">
        <f t="shared" si="5"/>
        <v>10481</v>
      </c>
      <c r="AK28" s="316">
        <f t="shared" si="5"/>
        <v>9563</v>
      </c>
      <c r="AL28" s="316">
        <f t="shared" si="5"/>
        <v>11399</v>
      </c>
      <c r="AM28" s="316">
        <f t="shared" si="5"/>
        <v>9563</v>
      </c>
      <c r="AN28" s="316">
        <f t="shared" si="5"/>
        <v>9104</v>
      </c>
      <c r="AO28" s="316">
        <f t="shared" si="5"/>
        <v>7650</v>
      </c>
      <c r="AP28" s="316">
        <f t="shared" si="5"/>
        <v>8186</v>
      </c>
      <c r="AQ28" s="316">
        <f t="shared" si="5"/>
        <v>7650</v>
      </c>
      <c r="AR28" s="316">
        <f t="shared" si="5"/>
        <v>8186</v>
      </c>
      <c r="AS28" s="316">
        <f t="shared" si="5"/>
        <v>7650</v>
      </c>
      <c r="AT28" s="316">
        <f t="shared" si="5"/>
        <v>8186</v>
      </c>
      <c r="AU28" s="316">
        <f t="shared" si="5"/>
        <v>8186</v>
      </c>
      <c r="AV28" s="316">
        <f t="shared" si="5"/>
        <v>7650</v>
      </c>
      <c r="AW28" s="316">
        <f t="shared" si="5"/>
        <v>6579</v>
      </c>
      <c r="AX28" s="316">
        <f t="shared" si="5"/>
        <v>7115</v>
      </c>
      <c r="AY28" s="316">
        <f t="shared" si="5"/>
        <v>6579</v>
      </c>
      <c r="AZ28" s="316">
        <f t="shared" si="5"/>
        <v>7115</v>
      </c>
      <c r="BA28" s="316">
        <f t="shared" si="5"/>
        <v>6579</v>
      </c>
      <c r="BB28" s="316">
        <f t="shared" si="5"/>
        <v>7115</v>
      </c>
      <c r="BC28" s="316">
        <f t="shared" si="5"/>
        <v>6579</v>
      </c>
      <c r="BD28" s="316">
        <f t="shared" si="5"/>
        <v>7115</v>
      </c>
      <c r="BE28" s="316">
        <f t="shared" si="5"/>
        <v>6579</v>
      </c>
      <c r="BF28" s="316">
        <f t="shared" si="5"/>
        <v>6732</v>
      </c>
      <c r="BG28" s="316">
        <f t="shared" si="5"/>
        <v>7421</v>
      </c>
      <c r="BH28" s="316">
        <f t="shared" si="5"/>
        <v>6732</v>
      </c>
      <c r="BI28" s="316">
        <f t="shared" si="5"/>
        <v>8109</v>
      </c>
      <c r="BJ28" s="316">
        <f t="shared" si="5"/>
        <v>8798</v>
      </c>
      <c r="BK28" s="316">
        <f t="shared" si="5"/>
        <v>8798</v>
      </c>
      <c r="BL28" s="316">
        <f t="shared" si="5"/>
        <v>8798</v>
      </c>
    </row>
    <row r="29" spans="1:64" x14ac:dyDescent="0.2">
      <c r="A29" s="98">
        <v>2</v>
      </c>
      <c r="B29" s="316">
        <f t="shared" ref="B29" si="6">ROUND(B8*0.85,)</f>
        <v>11934</v>
      </c>
      <c r="C29" s="316">
        <f t="shared" ref="C29:BL29" si="7">ROUND(C8*0.85,)</f>
        <v>11934</v>
      </c>
      <c r="D29" s="316">
        <f t="shared" si="7"/>
        <v>10481</v>
      </c>
      <c r="E29" s="316">
        <f t="shared" si="7"/>
        <v>15224</v>
      </c>
      <c r="F29" s="316">
        <f t="shared" si="7"/>
        <v>16524</v>
      </c>
      <c r="G29" s="316">
        <f t="shared" si="7"/>
        <v>15224</v>
      </c>
      <c r="H29" s="316">
        <f t="shared" si="7"/>
        <v>10481</v>
      </c>
      <c r="I29" s="316">
        <f t="shared" si="7"/>
        <v>14688</v>
      </c>
      <c r="J29" s="316">
        <f t="shared" si="7"/>
        <v>15224</v>
      </c>
      <c r="K29" s="316">
        <f t="shared" si="7"/>
        <v>14688</v>
      </c>
      <c r="L29" s="316">
        <f t="shared" si="7"/>
        <v>14688</v>
      </c>
      <c r="M29" s="316">
        <f t="shared" si="7"/>
        <v>13770</v>
      </c>
      <c r="N29" s="316">
        <f t="shared" si="7"/>
        <v>13770</v>
      </c>
      <c r="O29" s="316">
        <f t="shared" si="7"/>
        <v>13770</v>
      </c>
      <c r="P29" s="316">
        <f t="shared" si="7"/>
        <v>13770</v>
      </c>
      <c r="Q29" s="316">
        <f t="shared" si="7"/>
        <v>14688</v>
      </c>
      <c r="R29" s="316">
        <f t="shared" si="7"/>
        <v>16524</v>
      </c>
      <c r="S29" s="316">
        <f t="shared" si="7"/>
        <v>15224</v>
      </c>
      <c r="T29" s="316">
        <f t="shared" si="7"/>
        <v>14688</v>
      </c>
      <c r="U29" s="316">
        <f t="shared" si="7"/>
        <v>12852</v>
      </c>
      <c r="V29" s="316">
        <f t="shared" si="7"/>
        <v>11934</v>
      </c>
      <c r="W29" s="316">
        <f t="shared" si="7"/>
        <v>12852</v>
      </c>
      <c r="X29" s="316">
        <f t="shared" si="7"/>
        <v>14688</v>
      </c>
      <c r="Y29" s="316">
        <f t="shared" si="7"/>
        <v>13770</v>
      </c>
      <c r="Z29" s="316">
        <f t="shared" si="7"/>
        <v>13770</v>
      </c>
      <c r="AA29" s="316">
        <f t="shared" si="7"/>
        <v>14688</v>
      </c>
      <c r="AB29" s="316">
        <f t="shared" si="7"/>
        <v>14688</v>
      </c>
      <c r="AC29" s="316">
        <f t="shared" si="7"/>
        <v>14688</v>
      </c>
      <c r="AD29" s="316">
        <f t="shared" si="7"/>
        <v>14688</v>
      </c>
      <c r="AE29" s="316">
        <f t="shared" si="7"/>
        <v>13770</v>
      </c>
      <c r="AF29" s="316">
        <f t="shared" si="7"/>
        <v>13770</v>
      </c>
      <c r="AG29" s="316">
        <f t="shared" si="7"/>
        <v>11934</v>
      </c>
      <c r="AH29" s="316">
        <f t="shared" si="7"/>
        <v>11016</v>
      </c>
      <c r="AI29" s="316">
        <f t="shared" si="7"/>
        <v>11016</v>
      </c>
      <c r="AJ29" s="316">
        <f t="shared" si="7"/>
        <v>11934</v>
      </c>
      <c r="AK29" s="316">
        <f t="shared" si="7"/>
        <v>11016</v>
      </c>
      <c r="AL29" s="316">
        <f t="shared" si="7"/>
        <v>12852</v>
      </c>
      <c r="AM29" s="316">
        <f t="shared" si="7"/>
        <v>11016</v>
      </c>
      <c r="AN29" s="316">
        <f t="shared" si="7"/>
        <v>10557</v>
      </c>
      <c r="AO29" s="316">
        <f t="shared" si="7"/>
        <v>9104</v>
      </c>
      <c r="AP29" s="316">
        <f t="shared" si="7"/>
        <v>9639</v>
      </c>
      <c r="AQ29" s="316">
        <f t="shared" si="7"/>
        <v>9104</v>
      </c>
      <c r="AR29" s="316">
        <f t="shared" si="7"/>
        <v>9639</v>
      </c>
      <c r="AS29" s="316">
        <f t="shared" si="7"/>
        <v>9104</v>
      </c>
      <c r="AT29" s="316">
        <f t="shared" si="7"/>
        <v>9639</v>
      </c>
      <c r="AU29" s="316">
        <f t="shared" si="7"/>
        <v>9639</v>
      </c>
      <c r="AV29" s="316">
        <f t="shared" si="7"/>
        <v>9104</v>
      </c>
      <c r="AW29" s="316">
        <f t="shared" si="7"/>
        <v>8033</v>
      </c>
      <c r="AX29" s="316">
        <f t="shared" si="7"/>
        <v>8568</v>
      </c>
      <c r="AY29" s="316">
        <f t="shared" si="7"/>
        <v>8033</v>
      </c>
      <c r="AZ29" s="316">
        <f t="shared" si="7"/>
        <v>8568</v>
      </c>
      <c r="BA29" s="316">
        <f t="shared" si="7"/>
        <v>8033</v>
      </c>
      <c r="BB29" s="316">
        <f t="shared" si="7"/>
        <v>8568</v>
      </c>
      <c r="BC29" s="316">
        <f t="shared" si="7"/>
        <v>8033</v>
      </c>
      <c r="BD29" s="316">
        <f t="shared" si="7"/>
        <v>8568</v>
      </c>
      <c r="BE29" s="316">
        <f t="shared" si="7"/>
        <v>8033</v>
      </c>
      <c r="BF29" s="316">
        <f t="shared" si="7"/>
        <v>8186</v>
      </c>
      <c r="BG29" s="316">
        <f t="shared" si="7"/>
        <v>8874</v>
      </c>
      <c r="BH29" s="316">
        <f t="shared" si="7"/>
        <v>8186</v>
      </c>
      <c r="BI29" s="316">
        <f t="shared" si="7"/>
        <v>9563</v>
      </c>
      <c r="BJ29" s="316">
        <f t="shared" si="7"/>
        <v>10251</v>
      </c>
      <c r="BK29" s="316">
        <f t="shared" si="7"/>
        <v>10251</v>
      </c>
      <c r="BL29" s="316">
        <f t="shared" si="7"/>
        <v>10251</v>
      </c>
    </row>
    <row r="30" spans="1:64" x14ac:dyDescent="0.2">
      <c r="A30" s="106" t="s">
        <v>147</v>
      </c>
      <c r="B30" s="316"/>
      <c r="C30" s="316"/>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6"/>
      <c r="AM30" s="316"/>
      <c r="AN30" s="316"/>
      <c r="AO30" s="316"/>
      <c r="AP30" s="316"/>
      <c r="AQ30" s="316"/>
      <c r="AR30" s="316"/>
      <c r="AS30" s="316"/>
      <c r="AT30" s="316"/>
      <c r="AU30" s="316"/>
      <c r="AV30" s="316"/>
      <c r="AW30" s="316"/>
      <c r="AX30" s="316"/>
      <c r="AY30" s="316"/>
      <c r="AZ30" s="316"/>
      <c r="BA30" s="316"/>
      <c r="BB30" s="316"/>
      <c r="BC30" s="316"/>
      <c r="BD30" s="316"/>
      <c r="BE30" s="316"/>
      <c r="BF30" s="316"/>
      <c r="BG30" s="316"/>
      <c r="BH30" s="316"/>
      <c r="BI30" s="316"/>
      <c r="BJ30" s="316"/>
      <c r="BK30" s="316"/>
      <c r="BL30" s="316"/>
    </row>
    <row r="31" spans="1:64" x14ac:dyDescent="0.2">
      <c r="A31" s="98">
        <v>1</v>
      </c>
      <c r="B31" s="316">
        <f t="shared" ref="B31" si="8">ROUND(B10*0.85,)</f>
        <v>12776</v>
      </c>
      <c r="C31" s="316">
        <f t="shared" ref="C31:BL31" si="9">ROUND(C10*0.85,)</f>
        <v>12776</v>
      </c>
      <c r="D31" s="316">
        <f t="shared" si="9"/>
        <v>11322</v>
      </c>
      <c r="E31" s="316">
        <f t="shared" si="9"/>
        <v>16065</v>
      </c>
      <c r="F31" s="316">
        <f t="shared" si="9"/>
        <v>17366</v>
      </c>
      <c r="G31" s="316">
        <f t="shared" si="9"/>
        <v>16065</v>
      </c>
      <c r="H31" s="316">
        <f t="shared" si="9"/>
        <v>11322</v>
      </c>
      <c r="I31" s="316">
        <f t="shared" si="9"/>
        <v>15530</v>
      </c>
      <c r="J31" s="316">
        <f t="shared" si="9"/>
        <v>16065</v>
      </c>
      <c r="K31" s="316">
        <f t="shared" si="9"/>
        <v>15530</v>
      </c>
      <c r="L31" s="316">
        <f t="shared" si="9"/>
        <v>15530</v>
      </c>
      <c r="M31" s="316">
        <f t="shared" si="9"/>
        <v>14612</v>
      </c>
      <c r="N31" s="316">
        <f t="shared" si="9"/>
        <v>14612</v>
      </c>
      <c r="O31" s="316">
        <f t="shared" si="9"/>
        <v>14612</v>
      </c>
      <c r="P31" s="316">
        <f t="shared" si="9"/>
        <v>14612</v>
      </c>
      <c r="Q31" s="316">
        <f t="shared" si="9"/>
        <v>15530</v>
      </c>
      <c r="R31" s="316">
        <f t="shared" si="9"/>
        <v>17366</v>
      </c>
      <c r="S31" s="316">
        <f t="shared" si="9"/>
        <v>16065</v>
      </c>
      <c r="T31" s="316">
        <f t="shared" si="9"/>
        <v>15530</v>
      </c>
      <c r="U31" s="316">
        <f t="shared" si="9"/>
        <v>13694</v>
      </c>
      <c r="V31" s="316">
        <f t="shared" si="9"/>
        <v>12776</v>
      </c>
      <c r="W31" s="316">
        <f t="shared" si="9"/>
        <v>13694</v>
      </c>
      <c r="X31" s="316">
        <f t="shared" si="9"/>
        <v>15530</v>
      </c>
      <c r="Y31" s="316">
        <f t="shared" si="9"/>
        <v>14612</v>
      </c>
      <c r="Z31" s="316">
        <f t="shared" si="9"/>
        <v>14612</v>
      </c>
      <c r="AA31" s="316">
        <f t="shared" si="9"/>
        <v>15530</v>
      </c>
      <c r="AB31" s="316">
        <f t="shared" si="9"/>
        <v>15530</v>
      </c>
      <c r="AC31" s="316">
        <f t="shared" si="9"/>
        <v>15530</v>
      </c>
      <c r="AD31" s="316">
        <f t="shared" si="9"/>
        <v>15530</v>
      </c>
      <c r="AE31" s="316">
        <f t="shared" si="9"/>
        <v>14612</v>
      </c>
      <c r="AF31" s="316">
        <f t="shared" si="9"/>
        <v>14612</v>
      </c>
      <c r="AG31" s="316">
        <f t="shared" si="9"/>
        <v>12776</v>
      </c>
      <c r="AH31" s="316">
        <f t="shared" si="9"/>
        <v>11858</v>
      </c>
      <c r="AI31" s="316">
        <f t="shared" si="9"/>
        <v>11858</v>
      </c>
      <c r="AJ31" s="316">
        <f t="shared" si="9"/>
        <v>12776</v>
      </c>
      <c r="AK31" s="316">
        <f t="shared" si="9"/>
        <v>11858</v>
      </c>
      <c r="AL31" s="316">
        <f t="shared" si="9"/>
        <v>13694</v>
      </c>
      <c r="AM31" s="316">
        <f t="shared" si="9"/>
        <v>11858</v>
      </c>
      <c r="AN31" s="316">
        <f t="shared" si="9"/>
        <v>10634</v>
      </c>
      <c r="AO31" s="316">
        <f t="shared" si="9"/>
        <v>9180</v>
      </c>
      <c r="AP31" s="316">
        <f t="shared" si="9"/>
        <v>9716</v>
      </c>
      <c r="AQ31" s="316">
        <f t="shared" si="9"/>
        <v>9180</v>
      </c>
      <c r="AR31" s="316">
        <f t="shared" si="9"/>
        <v>9716</v>
      </c>
      <c r="AS31" s="316">
        <f t="shared" si="9"/>
        <v>9180</v>
      </c>
      <c r="AT31" s="316">
        <f t="shared" si="9"/>
        <v>9716</v>
      </c>
      <c r="AU31" s="316">
        <f t="shared" si="9"/>
        <v>9716</v>
      </c>
      <c r="AV31" s="316">
        <f t="shared" si="9"/>
        <v>9180</v>
      </c>
      <c r="AW31" s="316">
        <f t="shared" si="9"/>
        <v>8109</v>
      </c>
      <c r="AX31" s="316">
        <f t="shared" si="9"/>
        <v>8645</v>
      </c>
      <c r="AY31" s="316">
        <f t="shared" si="9"/>
        <v>8109</v>
      </c>
      <c r="AZ31" s="316">
        <f t="shared" si="9"/>
        <v>8645</v>
      </c>
      <c r="BA31" s="316">
        <f t="shared" si="9"/>
        <v>8109</v>
      </c>
      <c r="BB31" s="316">
        <f t="shared" si="9"/>
        <v>8645</v>
      </c>
      <c r="BC31" s="316">
        <f t="shared" si="9"/>
        <v>8109</v>
      </c>
      <c r="BD31" s="316">
        <f t="shared" si="9"/>
        <v>8645</v>
      </c>
      <c r="BE31" s="316">
        <f t="shared" si="9"/>
        <v>8109</v>
      </c>
      <c r="BF31" s="316">
        <f t="shared" si="9"/>
        <v>9027</v>
      </c>
      <c r="BG31" s="316">
        <f t="shared" si="9"/>
        <v>9716</v>
      </c>
      <c r="BH31" s="316">
        <f t="shared" si="9"/>
        <v>9027</v>
      </c>
      <c r="BI31" s="316">
        <f t="shared" si="9"/>
        <v>10404</v>
      </c>
      <c r="BJ31" s="316">
        <f t="shared" si="9"/>
        <v>11093</v>
      </c>
      <c r="BK31" s="316">
        <f t="shared" si="9"/>
        <v>11093</v>
      </c>
      <c r="BL31" s="316">
        <f t="shared" si="9"/>
        <v>11093</v>
      </c>
    </row>
    <row r="32" spans="1:64" x14ac:dyDescent="0.2">
      <c r="A32" s="98">
        <v>2</v>
      </c>
      <c r="B32" s="316">
        <f t="shared" ref="B32" si="10">ROUND(B11*0.85,)</f>
        <v>14229</v>
      </c>
      <c r="C32" s="316">
        <f t="shared" ref="C32:BL32" si="11">ROUND(C11*0.85,)</f>
        <v>14229</v>
      </c>
      <c r="D32" s="316">
        <f t="shared" si="11"/>
        <v>12776</v>
      </c>
      <c r="E32" s="316">
        <f t="shared" si="11"/>
        <v>17519</v>
      </c>
      <c r="F32" s="316">
        <f t="shared" si="11"/>
        <v>18819</v>
      </c>
      <c r="G32" s="316">
        <f t="shared" si="11"/>
        <v>17519</v>
      </c>
      <c r="H32" s="316">
        <f t="shared" si="11"/>
        <v>12776</v>
      </c>
      <c r="I32" s="316">
        <f t="shared" si="11"/>
        <v>16983</v>
      </c>
      <c r="J32" s="316">
        <f t="shared" si="11"/>
        <v>17519</v>
      </c>
      <c r="K32" s="316">
        <f t="shared" si="11"/>
        <v>16983</v>
      </c>
      <c r="L32" s="316">
        <f t="shared" si="11"/>
        <v>16983</v>
      </c>
      <c r="M32" s="316">
        <f t="shared" si="11"/>
        <v>16065</v>
      </c>
      <c r="N32" s="316">
        <f t="shared" si="11"/>
        <v>16065</v>
      </c>
      <c r="O32" s="316">
        <f t="shared" si="11"/>
        <v>16065</v>
      </c>
      <c r="P32" s="316">
        <f t="shared" si="11"/>
        <v>16065</v>
      </c>
      <c r="Q32" s="316">
        <f t="shared" si="11"/>
        <v>16983</v>
      </c>
      <c r="R32" s="316">
        <f t="shared" si="11"/>
        <v>18819</v>
      </c>
      <c r="S32" s="316">
        <f t="shared" si="11"/>
        <v>17519</v>
      </c>
      <c r="T32" s="316">
        <f t="shared" si="11"/>
        <v>16983</v>
      </c>
      <c r="U32" s="316">
        <f t="shared" si="11"/>
        <v>15147</v>
      </c>
      <c r="V32" s="316">
        <f t="shared" si="11"/>
        <v>14229</v>
      </c>
      <c r="W32" s="316">
        <f t="shared" si="11"/>
        <v>15147</v>
      </c>
      <c r="X32" s="316">
        <f t="shared" si="11"/>
        <v>16983</v>
      </c>
      <c r="Y32" s="316">
        <f t="shared" si="11"/>
        <v>16065</v>
      </c>
      <c r="Z32" s="316">
        <f t="shared" si="11"/>
        <v>16065</v>
      </c>
      <c r="AA32" s="316">
        <f t="shared" si="11"/>
        <v>16983</v>
      </c>
      <c r="AB32" s="316">
        <f t="shared" si="11"/>
        <v>16983</v>
      </c>
      <c r="AC32" s="316">
        <f t="shared" si="11"/>
        <v>16983</v>
      </c>
      <c r="AD32" s="316">
        <f t="shared" si="11"/>
        <v>16983</v>
      </c>
      <c r="AE32" s="316">
        <f t="shared" si="11"/>
        <v>16065</v>
      </c>
      <c r="AF32" s="316">
        <f t="shared" si="11"/>
        <v>16065</v>
      </c>
      <c r="AG32" s="316">
        <f t="shared" si="11"/>
        <v>14229</v>
      </c>
      <c r="AH32" s="316">
        <f t="shared" si="11"/>
        <v>13311</v>
      </c>
      <c r="AI32" s="316">
        <f t="shared" si="11"/>
        <v>13311</v>
      </c>
      <c r="AJ32" s="316">
        <f t="shared" si="11"/>
        <v>14229</v>
      </c>
      <c r="AK32" s="316">
        <f t="shared" si="11"/>
        <v>13311</v>
      </c>
      <c r="AL32" s="316">
        <f t="shared" si="11"/>
        <v>15147</v>
      </c>
      <c r="AM32" s="316">
        <f t="shared" si="11"/>
        <v>13311</v>
      </c>
      <c r="AN32" s="316">
        <f t="shared" si="11"/>
        <v>12087</v>
      </c>
      <c r="AO32" s="316">
        <f t="shared" si="11"/>
        <v>10634</v>
      </c>
      <c r="AP32" s="316">
        <f t="shared" si="11"/>
        <v>11169</v>
      </c>
      <c r="AQ32" s="316">
        <f t="shared" si="11"/>
        <v>10634</v>
      </c>
      <c r="AR32" s="316">
        <f t="shared" si="11"/>
        <v>11169</v>
      </c>
      <c r="AS32" s="316">
        <f t="shared" si="11"/>
        <v>10634</v>
      </c>
      <c r="AT32" s="316">
        <f t="shared" si="11"/>
        <v>11169</v>
      </c>
      <c r="AU32" s="316">
        <f t="shared" si="11"/>
        <v>11169</v>
      </c>
      <c r="AV32" s="316">
        <f t="shared" si="11"/>
        <v>10634</v>
      </c>
      <c r="AW32" s="316">
        <f t="shared" si="11"/>
        <v>9563</v>
      </c>
      <c r="AX32" s="316">
        <f t="shared" si="11"/>
        <v>10098</v>
      </c>
      <c r="AY32" s="316">
        <f t="shared" si="11"/>
        <v>9563</v>
      </c>
      <c r="AZ32" s="316">
        <f t="shared" si="11"/>
        <v>10098</v>
      </c>
      <c r="BA32" s="316">
        <f t="shared" si="11"/>
        <v>9563</v>
      </c>
      <c r="BB32" s="316">
        <f t="shared" si="11"/>
        <v>10098</v>
      </c>
      <c r="BC32" s="316">
        <f t="shared" si="11"/>
        <v>9563</v>
      </c>
      <c r="BD32" s="316">
        <f t="shared" si="11"/>
        <v>10098</v>
      </c>
      <c r="BE32" s="316">
        <f t="shared" si="11"/>
        <v>9563</v>
      </c>
      <c r="BF32" s="316">
        <f t="shared" si="11"/>
        <v>10481</v>
      </c>
      <c r="BG32" s="316">
        <f t="shared" si="11"/>
        <v>11169</v>
      </c>
      <c r="BH32" s="316">
        <f t="shared" si="11"/>
        <v>10481</v>
      </c>
      <c r="BI32" s="316">
        <f t="shared" si="11"/>
        <v>11858</v>
      </c>
      <c r="BJ32" s="316">
        <f t="shared" si="11"/>
        <v>12546</v>
      </c>
      <c r="BK32" s="316">
        <f t="shared" si="11"/>
        <v>12546</v>
      </c>
      <c r="BL32" s="316">
        <f t="shared" si="11"/>
        <v>12546</v>
      </c>
    </row>
    <row r="33" spans="1:64" x14ac:dyDescent="0.2">
      <c r="A33" s="97" t="s">
        <v>135</v>
      </c>
      <c r="B33" s="316"/>
      <c r="C33" s="316"/>
      <c r="D33" s="316"/>
      <c r="E33" s="316"/>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16"/>
      <c r="AM33" s="316"/>
      <c r="AN33" s="316"/>
      <c r="AO33" s="316"/>
      <c r="AP33" s="316"/>
      <c r="AQ33" s="316"/>
      <c r="AR33" s="316"/>
      <c r="AS33" s="316"/>
      <c r="AT33" s="316"/>
      <c r="AU33" s="316"/>
      <c r="AV33" s="316"/>
      <c r="AW33" s="316"/>
      <c r="AX33" s="316"/>
      <c r="AY33" s="316"/>
      <c r="AZ33" s="316"/>
      <c r="BA33" s="316"/>
      <c r="BB33" s="316"/>
      <c r="BC33" s="316"/>
      <c r="BD33" s="316"/>
      <c r="BE33" s="316"/>
      <c r="BF33" s="316"/>
      <c r="BG33" s="316"/>
      <c r="BH33" s="316"/>
      <c r="BI33" s="316"/>
      <c r="BJ33" s="316"/>
      <c r="BK33" s="316"/>
      <c r="BL33" s="316"/>
    </row>
    <row r="34" spans="1:64" x14ac:dyDescent="0.2">
      <c r="A34" s="99">
        <v>1</v>
      </c>
      <c r="B34" s="316">
        <f t="shared" ref="B34" si="12">ROUND(B13*0.85,)</f>
        <v>18896</v>
      </c>
      <c r="C34" s="316">
        <f t="shared" ref="C34:BL34" si="13">ROUND(C13*0.85,)</f>
        <v>18896</v>
      </c>
      <c r="D34" s="316">
        <f t="shared" si="13"/>
        <v>17442</v>
      </c>
      <c r="E34" s="316">
        <f t="shared" si="13"/>
        <v>22185</v>
      </c>
      <c r="F34" s="316">
        <f t="shared" si="13"/>
        <v>23486</v>
      </c>
      <c r="G34" s="316">
        <f t="shared" si="13"/>
        <v>22185</v>
      </c>
      <c r="H34" s="316">
        <f t="shared" si="13"/>
        <v>17442</v>
      </c>
      <c r="I34" s="316">
        <f t="shared" si="13"/>
        <v>21650</v>
      </c>
      <c r="J34" s="316">
        <f t="shared" si="13"/>
        <v>22185</v>
      </c>
      <c r="K34" s="316">
        <f t="shared" si="13"/>
        <v>21650</v>
      </c>
      <c r="L34" s="316">
        <f t="shared" si="13"/>
        <v>21650</v>
      </c>
      <c r="M34" s="316">
        <f t="shared" si="13"/>
        <v>20732</v>
      </c>
      <c r="N34" s="316">
        <f t="shared" si="13"/>
        <v>20732</v>
      </c>
      <c r="O34" s="316">
        <f t="shared" si="13"/>
        <v>20732</v>
      </c>
      <c r="P34" s="316">
        <f t="shared" si="13"/>
        <v>20732</v>
      </c>
      <c r="Q34" s="316">
        <f t="shared" si="13"/>
        <v>21650</v>
      </c>
      <c r="R34" s="316">
        <f t="shared" si="13"/>
        <v>23486</v>
      </c>
      <c r="S34" s="316">
        <f t="shared" si="13"/>
        <v>22185</v>
      </c>
      <c r="T34" s="316">
        <f t="shared" si="13"/>
        <v>21650</v>
      </c>
      <c r="U34" s="316">
        <f t="shared" si="13"/>
        <v>19814</v>
      </c>
      <c r="V34" s="316">
        <f t="shared" si="13"/>
        <v>18896</v>
      </c>
      <c r="W34" s="316">
        <f t="shared" si="13"/>
        <v>19814</v>
      </c>
      <c r="X34" s="316">
        <f t="shared" si="13"/>
        <v>21650</v>
      </c>
      <c r="Y34" s="316">
        <f t="shared" si="13"/>
        <v>20732</v>
      </c>
      <c r="Z34" s="316">
        <f t="shared" si="13"/>
        <v>20732</v>
      </c>
      <c r="AA34" s="316">
        <f t="shared" si="13"/>
        <v>21650</v>
      </c>
      <c r="AB34" s="316">
        <f t="shared" si="13"/>
        <v>21650</v>
      </c>
      <c r="AC34" s="316">
        <f t="shared" si="13"/>
        <v>21650</v>
      </c>
      <c r="AD34" s="316">
        <f t="shared" si="13"/>
        <v>21650</v>
      </c>
      <c r="AE34" s="316">
        <f t="shared" si="13"/>
        <v>20732</v>
      </c>
      <c r="AF34" s="316">
        <f t="shared" si="13"/>
        <v>20732</v>
      </c>
      <c r="AG34" s="316">
        <f t="shared" si="13"/>
        <v>18896</v>
      </c>
      <c r="AH34" s="316">
        <f t="shared" si="13"/>
        <v>17978</v>
      </c>
      <c r="AI34" s="316">
        <f t="shared" si="13"/>
        <v>17978</v>
      </c>
      <c r="AJ34" s="316">
        <f t="shared" si="13"/>
        <v>18896</v>
      </c>
      <c r="AK34" s="316">
        <f t="shared" si="13"/>
        <v>17978</v>
      </c>
      <c r="AL34" s="316">
        <f t="shared" si="13"/>
        <v>19814</v>
      </c>
      <c r="AM34" s="316">
        <f t="shared" si="13"/>
        <v>17978</v>
      </c>
      <c r="AN34" s="316">
        <f t="shared" si="13"/>
        <v>15989</v>
      </c>
      <c r="AO34" s="316">
        <f t="shared" si="13"/>
        <v>14535</v>
      </c>
      <c r="AP34" s="316">
        <f t="shared" si="13"/>
        <v>15071</v>
      </c>
      <c r="AQ34" s="316">
        <f t="shared" si="13"/>
        <v>14535</v>
      </c>
      <c r="AR34" s="316">
        <f t="shared" si="13"/>
        <v>15071</v>
      </c>
      <c r="AS34" s="316">
        <f t="shared" si="13"/>
        <v>14535</v>
      </c>
      <c r="AT34" s="316">
        <f t="shared" si="13"/>
        <v>15071</v>
      </c>
      <c r="AU34" s="316">
        <f t="shared" si="13"/>
        <v>15071</v>
      </c>
      <c r="AV34" s="316">
        <f t="shared" si="13"/>
        <v>14535</v>
      </c>
      <c r="AW34" s="316">
        <f t="shared" si="13"/>
        <v>13464</v>
      </c>
      <c r="AX34" s="316">
        <f t="shared" si="13"/>
        <v>14000</v>
      </c>
      <c r="AY34" s="316">
        <f t="shared" si="13"/>
        <v>13464</v>
      </c>
      <c r="AZ34" s="316">
        <f t="shared" si="13"/>
        <v>14000</v>
      </c>
      <c r="BA34" s="316">
        <f t="shared" si="13"/>
        <v>13464</v>
      </c>
      <c r="BB34" s="316">
        <f t="shared" si="13"/>
        <v>14000</v>
      </c>
      <c r="BC34" s="316">
        <f t="shared" si="13"/>
        <v>13464</v>
      </c>
      <c r="BD34" s="316">
        <f t="shared" si="13"/>
        <v>14000</v>
      </c>
      <c r="BE34" s="316">
        <f t="shared" si="13"/>
        <v>13464</v>
      </c>
      <c r="BF34" s="316">
        <f t="shared" si="13"/>
        <v>13617</v>
      </c>
      <c r="BG34" s="316">
        <f t="shared" si="13"/>
        <v>14306</v>
      </c>
      <c r="BH34" s="316">
        <f t="shared" si="13"/>
        <v>13617</v>
      </c>
      <c r="BI34" s="316">
        <f t="shared" si="13"/>
        <v>14994</v>
      </c>
      <c r="BJ34" s="316">
        <f t="shared" si="13"/>
        <v>15683</v>
      </c>
      <c r="BK34" s="316">
        <f t="shared" si="13"/>
        <v>15683</v>
      </c>
      <c r="BL34" s="316">
        <f t="shared" si="13"/>
        <v>15683</v>
      </c>
    </row>
    <row r="35" spans="1:64" x14ac:dyDescent="0.2">
      <c r="A35" s="99">
        <v>2</v>
      </c>
      <c r="B35" s="316">
        <f t="shared" ref="B35" si="14">ROUND(B14*0.85,)</f>
        <v>20349</v>
      </c>
      <c r="C35" s="316">
        <f t="shared" ref="C35:BL35" si="15">ROUND(C14*0.85,)</f>
        <v>20349</v>
      </c>
      <c r="D35" s="316">
        <f t="shared" si="15"/>
        <v>18896</v>
      </c>
      <c r="E35" s="316">
        <f t="shared" si="15"/>
        <v>23639</v>
      </c>
      <c r="F35" s="316">
        <f t="shared" si="15"/>
        <v>24939</v>
      </c>
      <c r="G35" s="316">
        <f t="shared" si="15"/>
        <v>23639</v>
      </c>
      <c r="H35" s="316">
        <f t="shared" si="15"/>
        <v>18896</v>
      </c>
      <c r="I35" s="316">
        <f t="shared" si="15"/>
        <v>23103</v>
      </c>
      <c r="J35" s="316">
        <f t="shared" si="15"/>
        <v>23639</v>
      </c>
      <c r="K35" s="316">
        <f t="shared" si="15"/>
        <v>23103</v>
      </c>
      <c r="L35" s="316">
        <f t="shared" si="15"/>
        <v>23103</v>
      </c>
      <c r="M35" s="316">
        <f t="shared" si="15"/>
        <v>22185</v>
      </c>
      <c r="N35" s="316">
        <f t="shared" si="15"/>
        <v>22185</v>
      </c>
      <c r="O35" s="316">
        <f t="shared" si="15"/>
        <v>22185</v>
      </c>
      <c r="P35" s="316">
        <f t="shared" si="15"/>
        <v>22185</v>
      </c>
      <c r="Q35" s="316">
        <f t="shared" si="15"/>
        <v>23103</v>
      </c>
      <c r="R35" s="316">
        <f t="shared" si="15"/>
        <v>24939</v>
      </c>
      <c r="S35" s="316">
        <f t="shared" si="15"/>
        <v>23639</v>
      </c>
      <c r="T35" s="316">
        <f t="shared" si="15"/>
        <v>23103</v>
      </c>
      <c r="U35" s="316">
        <f t="shared" si="15"/>
        <v>21267</v>
      </c>
      <c r="V35" s="316">
        <f t="shared" si="15"/>
        <v>20349</v>
      </c>
      <c r="W35" s="316">
        <f t="shared" si="15"/>
        <v>21267</v>
      </c>
      <c r="X35" s="316">
        <f t="shared" si="15"/>
        <v>23103</v>
      </c>
      <c r="Y35" s="316">
        <f t="shared" si="15"/>
        <v>22185</v>
      </c>
      <c r="Z35" s="316">
        <f t="shared" si="15"/>
        <v>22185</v>
      </c>
      <c r="AA35" s="316">
        <f t="shared" si="15"/>
        <v>23103</v>
      </c>
      <c r="AB35" s="316">
        <f t="shared" si="15"/>
        <v>23103</v>
      </c>
      <c r="AC35" s="316">
        <f t="shared" si="15"/>
        <v>23103</v>
      </c>
      <c r="AD35" s="316">
        <f t="shared" si="15"/>
        <v>23103</v>
      </c>
      <c r="AE35" s="316">
        <f t="shared" si="15"/>
        <v>22185</v>
      </c>
      <c r="AF35" s="316">
        <f t="shared" si="15"/>
        <v>22185</v>
      </c>
      <c r="AG35" s="316">
        <f t="shared" si="15"/>
        <v>20349</v>
      </c>
      <c r="AH35" s="316">
        <f t="shared" si="15"/>
        <v>19431</v>
      </c>
      <c r="AI35" s="316">
        <f t="shared" si="15"/>
        <v>19431</v>
      </c>
      <c r="AJ35" s="316">
        <f t="shared" si="15"/>
        <v>20349</v>
      </c>
      <c r="AK35" s="316">
        <f t="shared" si="15"/>
        <v>19431</v>
      </c>
      <c r="AL35" s="316">
        <f t="shared" si="15"/>
        <v>21267</v>
      </c>
      <c r="AM35" s="316">
        <f t="shared" si="15"/>
        <v>19431</v>
      </c>
      <c r="AN35" s="316">
        <f t="shared" si="15"/>
        <v>17442</v>
      </c>
      <c r="AO35" s="316">
        <f t="shared" si="15"/>
        <v>15989</v>
      </c>
      <c r="AP35" s="316">
        <f t="shared" si="15"/>
        <v>16524</v>
      </c>
      <c r="AQ35" s="316">
        <f t="shared" si="15"/>
        <v>15989</v>
      </c>
      <c r="AR35" s="316">
        <f t="shared" si="15"/>
        <v>16524</v>
      </c>
      <c r="AS35" s="316">
        <f t="shared" si="15"/>
        <v>15989</v>
      </c>
      <c r="AT35" s="316">
        <f t="shared" si="15"/>
        <v>16524</v>
      </c>
      <c r="AU35" s="316">
        <f t="shared" si="15"/>
        <v>16524</v>
      </c>
      <c r="AV35" s="316">
        <f t="shared" si="15"/>
        <v>15989</v>
      </c>
      <c r="AW35" s="316">
        <f t="shared" si="15"/>
        <v>14918</v>
      </c>
      <c r="AX35" s="316">
        <f t="shared" si="15"/>
        <v>15453</v>
      </c>
      <c r="AY35" s="316">
        <f t="shared" si="15"/>
        <v>14918</v>
      </c>
      <c r="AZ35" s="316">
        <f t="shared" si="15"/>
        <v>15453</v>
      </c>
      <c r="BA35" s="316">
        <f t="shared" si="15"/>
        <v>14918</v>
      </c>
      <c r="BB35" s="316">
        <f t="shared" si="15"/>
        <v>15453</v>
      </c>
      <c r="BC35" s="316">
        <f t="shared" si="15"/>
        <v>14918</v>
      </c>
      <c r="BD35" s="316">
        <f t="shared" si="15"/>
        <v>15453</v>
      </c>
      <c r="BE35" s="316">
        <f t="shared" si="15"/>
        <v>14918</v>
      </c>
      <c r="BF35" s="316">
        <f t="shared" si="15"/>
        <v>15071</v>
      </c>
      <c r="BG35" s="316">
        <f t="shared" si="15"/>
        <v>15759</v>
      </c>
      <c r="BH35" s="316">
        <f t="shared" si="15"/>
        <v>15071</v>
      </c>
      <c r="BI35" s="316">
        <f t="shared" si="15"/>
        <v>16448</v>
      </c>
      <c r="BJ35" s="316">
        <f t="shared" si="15"/>
        <v>17136</v>
      </c>
      <c r="BK35" s="316">
        <f t="shared" si="15"/>
        <v>17136</v>
      </c>
      <c r="BL35" s="316">
        <f t="shared" si="15"/>
        <v>17136</v>
      </c>
    </row>
    <row r="36" spans="1:64" x14ac:dyDescent="0.2">
      <c r="A36" s="97" t="s">
        <v>137</v>
      </c>
      <c r="B36" s="316"/>
      <c r="C36" s="316"/>
      <c r="D36" s="316"/>
      <c r="E36" s="316"/>
      <c r="F36" s="316"/>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316"/>
      <c r="AN36" s="316"/>
      <c r="AO36" s="316"/>
      <c r="AP36" s="316"/>
      <c r="AQ36" s="316"/>
      <c r="AR36" s="316"/>
      <c r="AS36" s="316"/>
      <c r="AT36" s="316"/>
      <c r="AU36" s="316"/>
      <c r="AV36" s="316"/>
      <c r="AW36" s="316"/>
      <c r="AX36" s="316"/>
      <c r="AY36" s="316"/>
      <c r="AZ36" s="316"/>
      <c r="BA36" s="316"/>
      <c r="BB36" s="316"/>
      <c r="BC36" s="316"/>
      <c r="BD36" s="316"/>
      <c r="BE36" s="316"/>
      <c r="BF36" s="316"/>
      <c r="BG36" s="316"/>
      <c r="BH36" s="316"/>
      <c r="BI36" s="316"/>
      <c r="BJ36" s="316"/>
      <c r="BK36" s="316"/>
      <c r="BL36" s="316"/>
    </row>
    <row r="37" spans="1:64" x14ac:dyDescent="0.2">
      <c r="A37" s="99">
        <v>1</v>
      </c>
      <c r="B37" s="316">
        <f t="shared" ref="B37" si="16">ROUND(B16*0.85,)</f>
        <v>22721</v>
      </c>
      <c r="C37" s="316">
        <f t="shared" ref="C37:BL37" si="17">ROUND(C16*0.85,)</f>
        <v>22721</v>
      </c>
      <c r="D37" s="316">
        <f t="shared" si="17"/>
        <v>21267</v>
      </c>
      <c r="E37" s="316">
        <f t="shared" si="17"/>
        <v>26010</v>
      </c>
      <c r="F37" s="316">
        <f t="shared" si="17"/>
        <v>27311</v>
      </c>
      <c r="G37" s="316">
        <f t="shared" si="17"/>
        <v>26010</v>
      </c>
      <c r="H37" s="316">
        <f t="shared" si="17"/>
        <v>21267</v>
      </c>
      <c r="I37" s="316">
        <f t="shared" si="17"/>
        <v>25475</v>
      </c>
      <c r="J37" s="316">
        <f t="shared" si="17"/>
        <v>26010</v>
      </c>
      <c r="K37" s="316">
        <f t="shared" si="17"/>
        <v>25475</v>
      </c>
      <c r="L37" s="316">
        <f t="shared" si="17"/>
        <v>25475</v>
      </c>
      <c r="M37" s="316">
        <f t="shared" si="17"/>
        <v>24557</v>
      </c>
      <c r="N37" s="316">
        <f t="shared" si="17"/>
        <v>24557</v>
      </c>
      <c r="O37" s="316">
        <f t="shared" si="17"/>
        <v>24557</v>
      </c>
      <c r="P37" s="316">
        <f t="shared" si="17"/>
        <v>24557</v>
      </c>
      <c r="Q37" s="316">
        <f t="shared" si="17"/>
        <v>25475</v>
      </c>
      <c r="R37" s="316">
        <f t="shared" si="17"/>
        <v>27311</v>
      </c>
      <c r="S37" s="316">
        <f t="shared" si="17"/>
        <v>26010</v>
      </c>
      <c r="T37" s="316">
        <f t="shared" si="17"/>
        <v>25475</v>
      </c>
      <c r="U37" s="316">
        <f t="shared" si="17"/>
        <v>23639</v>
      </c>
      <c r="V37" s="316">
        <f t="shared" si="17"/>
        <v>22721</v>
      </c>
      <c r="W37" s="316">
        <f t="shared" si="17"/>
        <v>23639</v>
      </c>
      <c r="X37" s="316">
        <f t="shared" si="17"/>
        <v>25475</v>
      </c>
      <c r="Y37" s="316">
        <f t="shared" si="17"/>
        <v>24557</v>
      </c>
      <c r="Z37" s="316">
        <f t="shared" si="17"/>
        <v>24557</v>
      </c>
      <c r="AA37" s="316">
        <f t="shared" si="17"/>
        <v>25475</v>
      </c>
      <c r="AB37" s="316">
        <f t="shared" si="17"/>
        <v>25475</v>
      </c>
      <c r="AC37" s="316">
        <f t="shared" si="17"/>
        <v>25475</v>
      </c>
      <c r="AD37" s="316">
        <f t="shared" si="17"/>
        <v>25475</v>
      </c>
      <c r="AE37" s="316">
        <f t="shared" si="17"/>
        <v>24557</v>
      </c>
      <c r="AF37" s="316">
        <f t="shared" si="17"/>
        <v>24557</v>
      </c>
      <c r="AG37" s="316">
        <f t="shared" si="17"/>
        <v>22721</v>
      </c>
      <c r="AH37" s="316">
        <f t="shared" si="17"/>
        <v>21803</v>
      </c>
      <c r="AI37" s="316">
        <f t="shared" si="17"/>
        <v>21803</v>
      </c>
      <c r="AJ37" s="316">
        <f t="shared" si="17"/>
        <v>22721</v>
      </c>
      <c r="AK37" s="316">
        <f t="shared" si="17"/>
        <v>21803</v>
      </c>
      <c r="AL37" s="316">
        <f t="shared" si="17"/>
        <v>23639</v>
      </c>
      <c r="AM37" s="316">
        <f t="shared" si="17"/>
        <v>21803</v>
      </c>
      <c r="AN37" s="316">
        <f t="shared" si="17"/>
        <v>19814</v>
      </c>
      <c r="AO37" s="316">
        <f t="shared" si="17"/>
        <v>18360</v>
      </c>
      <c r="AP37" s="316">
        <f t="shared" si="17"/>
        <v>18896</v>
      </c>
      <c r="AQ37" s="316">
        <f t="shared" si="17"/>
        <v>18360</v>
      </c>
      <c r="AR37" s="316">
        <f t="shared" si="17"/>
        <v>18896</v>
      </c>
      <c r="AS37" s="316">
        <f t="shared" si="17"/>
        <v>18360</v>
      </c>
      <c r="AT37" s="316">
        <f t="shared" si="17"/>
        <v>18896</v>
      </c>
      <c r="AU37" s="316">
        <f t="shared" si="17"/>
        <v>18896</v>
      </c>
      <c r="AV37" s="316">
        <f t="shared" si="17"/>
        <v>18360</v>
      </c>
      <c r="AW37" s="316">
        <f t="shared" si="17"/>
        <v>17289</v>
      </c>
      <c r="AX37" s="316">
        <f t="shared" si="17"/>
        <v>17825</v>
      </c>
      <c r="AY37" s="316">
        <f t="shared" si="17"/>
        <v>17289</v>
      </c>
      <c r="AZ37" s="316">
        <f t="shared" si="17"/>
        <v>17825</v>
      </c>
      <c r="BA37" s="316">
        <f t="shared" si="17"/>
        <v>17289</v>
      </c>
      <c r="BB37" s="316">
        <f t="shared" si="17"/>
        <v>17825</v>
      </c>
      <c r="BC37" s="316">
        <f t="shared" si="17"/>
        <v>17289</v>
      </c>
      <c r="BD37" s="316">
        <f t="shared" si="17"/>
        <v>17825</v>
      </c>
      <c r="BE37" s="316">
        <f t="shared" si="17"/>
        <v>17289</v>
      </c>
      <c r="BF37" s="316">
        <f t="shared" si="17"/>
        <v>17442</v>
      </c>
      <c r="BG37" s="316">
        <f t="shared" si="17"/>
        <v>18131</v>
      </c>
      <c r="BH37" s="316">
        <f t="shared" si="17"/>
        <v>17442</v>
      </c>
      <c r="BI37" s="316">
        <f t="shared" si="17"/>
        <v>18819</v>
      </c>
      <c r="BJ37" s="316">
        <f t="shared" si="17"/>
        <v>19508</v>
      </c>
      <c r="BK37" s="316">
        <f t="shared" si="17"/>
        <v>19508</v>
      </c>
      <c r="BL37" s="316">
        <f t="shared" si="17"/>
        <v>19508</v>
      </c>
    </row>
    <row r="38" spans="1:64" x14ac:dyDescent="0.2">
      <c r="A38" s="99">
        <v>2</v>
      </c>
      <c r="B38" s="316">
        <f t="shared" ref="B38" si="18">ROUND(B17*0.85,)</f>
        <v>24174</v>
      </c>
      <c r="C38" s="316">
        <f t="shared" ref="C38:BL38" si="19">ROUND(C17*0.85,)</f>
        <v>24174</v>
      </c>
      <c r="D38" s="316">
        <f t="shared" si="19"/>
        <v>22721</v>
      </c>
      <c r="E38" s="316">
        <f t="shared" si="19"/>
        <v>27464</v>
      </c>
      <c r="F38" s="316">
        <f t="shared" si="19"/>
        <v>28764</v>
      </c>
      <c r="G38" s="316">
        <f t="shared" si="19"/>
        <v>27464</v>
      </c>
      <c r="H38" s="316">
        <f t="shared" si="19"/>
        <v>22721</v>
      </c>
      <c r="I38" s="316">
        <f t="shared" si="19"/>
        <v>26928</v>
      </c>
      <c r="J38" s="316">
        <f t="shared" si="19"/>
        <v>27464</v>
      </c>
      <c r="K38" s="316">
        <f t="shared" si="19"/>
        <v>26928</v>
      </c>
      <c r="L38" s="316">
        <f t="shared" si="19"/>
        <v>26928</v>
      </c>
      <c r="M38" s="316">
        <f t="shared" si="19"/>
        <v>26010</v>
      </c>
      <c r="N38" s="316">
        <f t="shared" si="19"/>
        <v>26010</v>
      </c>
      <c r="O38" s="316">
        <f t="shared" si="19"/>
        <v>26010</v>
      </c>
      <c r="P38" s="316">
        <f t="shared" si="19"/>
        <v>26010</v>
      </c>
      <c r="Q38" s="316">
        <f t="shared" si="19"/>
        <v>26928</v>
      </c>
      <c r="R38" s="316">
        <f t="shared" si="19"/>
        <v>28764</v>
      </c>
      <c r="S38" s="316">
        <f t="shared" si="19"/>
        <v>27464</v>
      </c>
      <c r="T38" s="316">
        <f t="shared" si="19"/>
        <v>26928</v>
      </c>
      <c r="U38" s="316">
        <f t="shared" si="19"/>
        <v>25092</v>
      </c>
      <c r="V38" s="316">
        <f t="shared" si="19"/>
        <v>24174</v>
      </c>
      <c r="W38" s="316">
        <f t="shared" si="19"/>
        <v>25092</v>
      </c>
      <c r="X38" s="316">
        <f t="shared" si="19"/>
        <v>26928</v>
      </c>
      <c r="Y38" s="316">
        <f t="shared" si="19"/>
        <v>26010</v>
      </c>
      <c r="Z38" s="316">
        <f t="shared" si="19"/>
        <v>26010</v>
      </c>
      <c r="AA38" s="316">
        <f t="shared" si="19"/>
        <v>26928</v>
      </c>
      <c r="AB38" s="316">
        <f t="shared" si="19"/>
        <v>26928</v>
      </c>
      <c r="AC38" s="316">
        <f t="shared" si="19"/>
        <v>26928</v>
      </c>
      <c r="AD38" s="316">
        <f t="shared" si="19"/>
        <v>26928</v>
      </c>
      <c r="AE38" s="316">
        <f t="shared" si="19"/>
        <v>26010</v>
      </c>
      <c r="AF38" s="316">
        <f t="shared" si="19"/>
        <v>26010</v>
      </c>
      <c r="AG38" s="316">
        <f t="shared" si="19"/>
        <v>24174</v>
      </c>
      <c r="AH38" s="316">
        <f t="shared" si="19"/>
        <v>23256</v>
      </c>
      <c r="AI38" s="316">
        <f t="shared" si="19"/>
        <v>23256</v>
      </c>
      <c r="AJ38" s="316">
        <f t="shared" si="19"/>
        <v>24174</v>
      </c>
      <c r="AK38" s="316">
        <f t="shared" si="19"/>
        <v>23256</v>
      </c>
      <c r="AL38" s="316">
        <f t="shared" si="19"/>
        <v>25092</v>
      </c>
      <c r="AM38" s="316">
        <f t="shared" si="19"/>
        <v>23256</v>
      </c>
      <c r="AN38" s="316">
        <f t="shared" si="19"/>
        <v>21267</v>
      </c>
      <c r="AO38" s="316">
        <f t="shared" si="19"/>
        <v>19814</v>
      </c>
      <c r="AP38" s="316">
        <f t="shared" si="19"/>
        <v>20349</v>
      </c>
      <c r="AQ38" s="316">
        <f t="shared" si="19"/>
        <v>19814</v>
      </c>
      <c r="AR38" s="316">
        <f t="shared" si="19"/>
        <v>20349</v>
      </c>
      <c r="AS38" s="316">
        <f t="shared" si="19"/>
        <v>19814</v>
      </c>
      <c r="AT38" s="316">
        <f t="shared" si="19"/>
        <v>20349</v>
      </c>
      <c r="AU38" s="316">
        <f t="shared" si="19"/>
        <v>20349</v>
      </c>
      <c r="AV38" s="316">
        <f t="shared" si="19"/>
        <v>19814</v>
      </c>
      <c r="AW38" s="316">
        <f t="shared" si="19"/>
        <v>18743</v>
      </c>
      <c r="AX38" s="316">
        <f t="shared" si="19"/>
        <v>19278</v>
      </c>
      <c r="AY38" s="316">
        <f t="shared" si="19"/>
        <v>18743</v>
      </c>
      <c r="AZ38" s="316">
        <f t="shared" si="19"/>
        <v>19278</v>
      </c>
      <c r="BA38" s="316">
        <f t="shared" si="19"/>
        <v>18743</v>
      </c>
      <c r="BB38" s="316">
        <f t="shared" si="19"/>
        <v>19278</v>
      </c>
      <c r="BC38" s="316">
        <f t="shared" si="19"/>
        <v>18743</v>
      </c>
      <c r="BD38" s="316">
        <f t="shared" si="19"/>
        <v>19278</v>
      </c>
      <c r="BE38" s="316">
        <f t="shared" si="19"/>
        <v>18743</v>
      </c>
      <c r="BF38" s="316">
        <f t="shared" si="19"/>
        <v>18896</v>
      </c>
      <c r="BG38" s="316">
        <f t="shared" si="19"/>
        <v>19584</v>
      </c>
      <c r="BH38" s="316">
        <f t="shared" si="19"/>
        <v>18896</v>
      </c>
      <c r="BI38" s="316">
        <f t="shared" si="19"/>
        <v>20273</v>
      </c>
      <c r="BJ38" s="316">
        <f t="shared" si="19"/>
        <v>20961</v>
      </c>
      <c r="BK38" s="316">
        <f t="shared" si="19"/>
        <v>20961</v>
      </c>
      <c r="BL38" s="316">
        <f t="shared" si="19"/>
        <v>20961</v>
      </c>
    </row>
    <row r="39" spans="1:64" x14ac:dyDescent="0.2">
      <c r="A39" s="97" t="s">
        <v>139</v>
      </c>
      <c r="B39" s="316"/>
      <c r="C39" s="316"/>
      <c r="D39" s="316"/>
      <c r="E39" s="316"/>
      <c r="F39" s="316"/>
      <c r="G39" s="316"/>
      <c r="H39" s="316"/>
      <c r="I39" s="316"/>
      <c r="J39" s="316"/>
      <c r="K39" s="316"/>
      <c r="L39" s="316"/>
      <c r="M39" s="316"/>
      <c r="N39" s="316"/>
      <c r="O39" s="316"/>
      <c r="P39" s="316"/>
      <c r="Q39" s="316"/>
      <c r="R39" s="316"/>
      <c r="S39" s="316"/>
      <c r="T39" s="316"/>
      <c r="U39" s="316"/>
      <c r="V39" s="316"/>
      <c r="W39" s="316"/>
      <c r="X39" s="316"/>
      <c r="Y39" s="316"/>
      <c r="Z39" s="316"/>
      <c r="AA39" s="316"/>
      <c r="AB39" s="316"/>
      <c r="AC39" s="316"/>
      <c r="AD39" s="316"/>
      <c r="AE39" s="316"/>
      <c r="AF39" s="316"/>
      <c r="AG39" s="316"/>
      <c r="AH39" s="316"/>
      <c r="AI39" s="316"/>
      <c r="AJ39" s="316"/>
      <c r="AK39" s="316"/>
      <c r="AL39" s="316"/>
      <c r="AM39" s="316"/>
      <c r="AN39" s="316"/>
      <c r="AO39" s="316"/>
      <c r="AP39" s="316"/>
      <c r="AQ39" s="316"/>
      <c r="AR39" s="316"/>
      <c r="AS39" s="316"/>
      <c r="AT39" s="316"/>
      <c r="AU39" s="316"/>
      <c r="AV39" s="316"/>
      <c r="AW39" s="316"/>
      <c r="AX39" s="316"/>
      <c r="AY39" s="316"/>
      <c r="AZ39" s="316"/>
      <c r="BA39" s="316"/>
      <c r="BB39" s="316"/>
      <c r="BC39" s="316"/>
      <c r="BD39" s="316"/>
      <c r="BE39" s="316"/>
      <c r="BF39" s="316"/>
      <c r="BG39" s="316"/>
      <c r="BH39" s="316"/>
      <c r="BI39" s="316"/>
      <c r="BJ39" s="316"/>
      <c r="BK39" s="316"/>
      <c r="BL39" s="316"/>
    </row>
    <row r="40" spans="1:64" x14ac:dyDescent="0.2">
      <c r="A40" s="98" t="s">
        <v>78</v>
      </c>
      <c r="B40" s="316">
        <f t="shared" ref="B40" si="20">ROUND(B19*0.85,)</f>
        <v>46359</v>
      </c>
      <c r="C40" s="316">
        <f t="shared" ref="C40:BL40" si="21">ROUND(C19*0.85,)</f>
        <v>46359</v>
      </c>
      <c r="D40" s="316">
        <f t="shared" si="21"/>
        <v>44906</v>
      </c>
      <c r="E40" s="316">
        <f t="shared" si="21"/>
        <v>49649</v>
      </c>
      <c r="F40" s="316">
        <f t="shared" si="21"/>
        <v>50949</v>
      </c>
      <c r="G40" s="316">
        <f t="shared" si="21"/>
        <v>49649</v>
      </c>
      <c r="H40" s="316">
        <f t="shared" si="21"/>
        <v>44906</v>
      </c>
      <c r="I40" s="316">
        <f t="shared" si="21"/>
        <v>49113</v>
      </c>
      <c r="J40" s="316">
        <f t="shared" si="21"/>
        <v>49649</v>
      </c>
      <c r="K40" s="316">
        <f t="shared" si="21"/>
        <v>49113</v>
      </c>
      <c r="L40" s="316">
        <f t="shared" si="21"/>
        <v>49113</v>
      </c>
      <c r="M40" s="316">
        <f t="shared" si="21"/>
        <v>48195</v>
      </c>
      <c r="N40" s="316">
        <f t="shared" si="21"/>
        <v>48195</v>
      </c>
      <c r="O40" s="316">
        <f t="shared" si="21"/>
        <v>48195</v>
      </c>
      <c r="P40" s="316">
        <f t="shared" si="21"/>
        <v>48195</v>
      </c>
      <c r="Q40" s="316">
        <f t="shared" si="21"/>
        <v>49113</v>
      </c>
      <c r="R40" s="316">
        <f t="shared" si="21"/>
        <v>50949</v>
      </c>
      <c r="S40" s="316">
        <f t="shared" si="21"/>
        <v>49649</v>
      </c>
      <c r="T40" s="316">
        <f t="shared" si="21"/>
        <v>49113</v>
      </c>
      <c r="U40" s="316">
        <f t="shared" si="21"/>
        <v>47277</v>
      </c>
      <c r="V40" s="316">
        <f t="shared" si="21"/>
        <v>46359</v>
      </c>
      <c r="W40" s="316">
        <f t="shared" si="21"/>
        <v>47277</v>
      </c>
      <c r="X40" s="316">
        <f t="shared" si="21"/>
        <v>49113</v>
      </c>
      <c r="Y40" s="316">
        <f t="shared" si="21"/>
        <v>48195</v>
      </c>
      <c r="Z40" s="316">
        <f t="shared" si="21"/>
        <v>48195</v>
      </c>
      <c r="AA40" s="316">
        <f t="shared" si="21"/>
        <v>49113</v>
      </c>
      <c r="AB40" s="316">
        <f t="shared" si="21"/>
        <v>49113</v>
      </c>
      <c r="AC40" s="316">
        <f t="shared" si="21"/>
        <v>49113</v>
      </c>
      <c r="AD40" s="316">
        <f t="shared" si="21"/>
        <v>49113</v>
      </c>
      <c r="AE40" s="316">
        <f t="shared" si="21"/>
        <v>48195</v>
      </c>
      <c r="AF40" s="316">
        <f t="shared" si="21"/>
        <v>48195</v>
      </c>
      <c r="AG40" s="316">
        <f t="shared" si="21"/>
        <v>46359</v>
      </c>
      <c r="AH40" s="316">
        <f t="shared" si="21"/>
        <v>45441</v>
      </c>
      <c r="AI40" s="316">
        <f t="shared" si="21"/>
        <v>45441</v>
      </c>
      <c r="AJ40" s="316">
        <f t="shared" si="21"/>
        <v>46359</v>
      </c>
      <c r="AK40" s="316">
        <f t="shared" si="21"/>
        <v>45441</v>
      </c>
      <c r="AL40" s="316">
        <f t="shared" si="21"/>
        <v>47277</v>
      </c>
      <c r="AM40" s="316">
        <f t="shared" si="21"/>
        <v>45441</v>
      </c>
      <c r="AN40" s="316">
        <f t="shared" si="21"/>
        <v>37332</v>
      </c>
      <c r="AO40" s="316">
        <f t="shared" si="21"/>
        <v>35879</v>
      </c>
      <c r="AP40" s="316">
        <f t="shared" si="21"/>
        <v>36414</v>
      </c>
      <c r="AQ40" s="316">
        <f t="shared" si="21"/>
        <v>35879</v>
      </c>
      <c r="AR40" s="316">
        <f t="shared" si="21"/>
        <v>36414</v>
      </c>
      <c r="AS40" s="316">
        <f t="shared" si="21"/>
        <v>35879</v>
      </c>
      <c r="AT40" s="316">
        <f t="shared" si="21"/>
        <v>36414</v>
      </c>
      <c r="AU40" s="316">
        <f t="shared" si="21"/>
        <v>36414</v>
      </c>
      <c r="AV40" s="316">
        <f t="shared" si="21"/>
        <v>35879</v>
      </c>
      <c r="AW40" s="316">
        <f t="shared" si="21"/>
        <v>34808</v>
      </c>
      <c r="AX40" s="316">
        <f t="shared" si="21"/>
        <v>35343</v>
      </c>
      <c r="AY40" s="316">
        <f t="shared" si="21"/>
        <v>34808</v>
      </c>
      <c r="AZ40" s="316">
        <f t="shared" si="21"/>
        <v>35343</v>
      </c>
      <c r="BA40" s="316">
        <f t="shared" si="21"/>
        <v>34808</v>
      </c>
      <c r="BB40" s="316">
        <f t="shared" si="21"/>
        <v>35343</v>
      </c>
      <c r="BC40" s="316">
        <f t="shared" si="21"/>
        <v>34808</v>
      </c>
      <c r="BD40" s="316">
        <f t="shared" si="21"/>
        <v>35343</v>
      </c>
      <c r="BE40" s="316">
        <f t="shared" si="21"/>
        <v>34808</v>
      </c>
      <c r="BF40" s="316">
        <f t="shared" si="21"/>
        <v>42611</v>
      </c>
      <c r="BG40" s="316">
        <f t="shared" si="21"/>
        <v>43299</v>
      </c>
      <c r="BH40" s="316">
        <f t="shared" si="21"/>
        <v>42611</v>
      </c>
      <c r="BI40" s="316">
        <f t="shared" si="21"/>
        <v>43988</v>
      </c>
      <c r="BJ40" s="316">
        <f t="shared" si="21"/>
        <v>44676</v>
      </c>
      <c r="BK40" s="316">
        <f t="shared" si="21"/>
        <v>44676</v>
      </c>
      <c r="BL40" s="316">
        <f t="shared" si="21"/>
        <v>44676</v>
      </c>
    </row>
    <row r="41" spans="1:64" x14ac:dyDescent="0.2">
      <c r="A41" s="97" t="s">
        <v>138</v>
      </c>
      <c r="B41" s="316"/>
      <c r="C41" s="316"/>
      <c r="D41" s="316"/>
      <c r="E41" s="316"/>
      <c r="F41" s="316"/>
      <c r="G41" s="316"/>
      <c r="H41" s="316"/>
      <c r="I41" s="316"/>
      <c r="J41" s="316"/>
      <c r="K41" s="316"/>
      <c r="L41" s="316"/>
      <c r="M41" s="316"/>
      <c r="N41" s="316"/>
      <c r="O41" s="316"/>
      <c r="P41" s="316"/>
      <c r="Q41" s="316"/>
      <c r="R41" s="316"/>
      <c r="S41" s="316"/>
      <c r="T41" s="316"/>
      <c r="U41" s="316"/>
      <c r="V41" s="316"/>
      <c r="W41" s="316"/>
      <c r="X41" s="316"/>
      <c r="Y41" s="316"/>
      <c r="Z41" s="316"/>
      <c r="AA41" s="316"/>
      <c r="AB41" s="316"/>
      <c r="AC41" s="316"/>
      <c r="AD41" s="316"/>
      <c r="AE41" s="316"/>
      <c r="AF41" s="316"/>
      <c r="AG41" s="316"/>
      <c r="AH41" s="316"/>
      <c r="AI41" s="316"/>
      <c r="AJ41" s="316"/>
      <c r="AK41" s="316"/>
      <c r="AL41" s="316"/>
      <c r="AM41" s="316"/>
      <c r="AN41" s="316"/>
      <c r="AO41" s="316"/>
      <c r="AP41" s="316"/>
      <c r="AQ41" s="316"/>
      <c r="AR41" s="316"/>
      <c r="AS41" s="316"/>
      <c r="AT41" s="316"/>
      <c r="AU41" s="316"/>
      <c r="AV41" s="316"/>
      <c r="AW41" s="316"/>
      <c r="AX41" s="316"/>
      <c r="AY41" s="316"/>
      <c r="AZ41" s="316"/>
      <c r="BA41" s="316"/>
      <c r="BB41" s="316"/>
      <c r="BC41" s="316"/>
      <c r="BD41" s="316"/>
      <c r="BE41" s="316"/>
      <c r="BF41" s="316"/>
      <c r="BG41" s="316"/>
      <c r="BH41" s="316"/>
      <c r="BI41" s="316"/>
      <c r="BJ41" s="316"/>
      <c r="BK41" s="316"/>
      <c r="BL41" s="316"/>
    </row>
    <row r="42" spans="1:64" x14ac:dyDescent="0.2">
      <c r="A42" s="98" t="s">
        <v>67</v>
      </c>
      <c r="B42" s="316">
        <f t="shared" ref="B42" si="22">ROUND(B21*0.85,)</f>
        <v>61659</v>
      </c>
      <c r="C42" s="316">
        <f t="shared" ref="C42:BL42" si="23">ROUND(C21*0.85,)</f>
        <v>61659</v>
      </c>
      <c r="D42" s="316">
        <f t="shared" si="23"/>
        <v>60206</v>
      </c>
      <c r="E42" s="316">
        <f t="shared" si="23"/>
        <v>64949</v>
      </c>
      <c r="F42" s="316">
        <f t="shared" si="23"/>
        <v>66249</v>
      </c>
      <c r="G42" s="316">
        <f t="shared" si="23"/>
        <v>64949</v>
      </c>
      <c r="H42" s="316">
        <f t="shared" si="23"/>
        <v>60206</v>
      </c>
      <c r="I42" s="316">
        <f t="shared" si="23"/>
        <v>64413</v>
      </c>
      <c r="J42" s="316">
        <f t="shared" si="23"/>
        <v>64949</v>
      </c>
      <c r="K42" s="316">
        <f t="shared" si="23"/>
        <v>64413</v>
      </c>
      <c r="L42" s="316">
        <f t="shared" si="23"/>
        <v>64413</v>
      </c>
      <c r="M42" s="316">
        <f t="shared" si="23"/>
        <v>63495</v>
      </c>
      <c r="N42" s="316">
        <f t="shared" si="23"/>
        <v>63495</v>
      </c>
      <c r="O42" s="316">
        <f t="shared" si="23"/>
        <v>63495</v>
      </c>
      <c r="P42" s="316">
        <f t="shared" si="23"/>
        <v>63495</v>
      </c>
      <c r="Q42" s="316">
        <f t="shared" si="23"/>
        <v>64413</v>
      </c>
      <c r="R42" s="316">
        <f t="shared" si="23"/>
        <v>66249</v>
      </c>
      <c r="S42" s="316">
        <f t="shared" si="23"/>
        <v>64949</v>
      </c>
      <c r="T42" s="316">
        <f t="shared" si="23"/>
        <v>64413</v>
      </c>
      <c r="U42" s="316">
        <f t="shared" si="23"/>
        <v>62577</v>
      </c>
      <c r="V42" s="316">
        <f t="shared" si="23"/>
        <v>61659</v>
      </c>
      <c r="W42" s="316">
        <f t="shared" si="23"/>
        <v>62577</v>
      </c>
      <c r="X42" s="316">
        <f t="shared" si="23"/>
        <v>64413</v>
      </c>
      <c r="Y42" s="316">
        <f t="shared" si="23"/>
        <v>63495</v>
      </c>
      <c r="Z42" s="316">
        <f t="shared" si="23"/>
        <v>63495</v>
      </c>
      <c r="AA42" s="316">
        <f t="shared" si="23"/>
        <v>64413</v>
      </c>
      <c r="AB42" s="316">
        <f t="shared" si="23"/>
        <v>64413</v>
      </c>
      <c r="AC42" s="316">
        <f t="shared" si="23"/>
        <v>64413</v>
      </c>
      <c r="AD42" s="316">
        <f t="shared" si="23"/>
        <v>64413</v>
      </c>
      <c r="AE42" s="316">
        <f t="shared" si="23"/>
        <v>63495</v>
      </c>
      <c r="AF42" s="316">
        <f t="shared" si="23"/>
        <v>63495</v>
      </c>
      <c r="AG42" s="316">
        <f t="shared" si="23"/>
        <v>61659</v>
      </c>
      <c r="AH42" s="316">
        <f t="shared" si="23"/>
        <v>60741</v>
      </c>
      <c r="AI42" s="316">
        <f t="shared" si="23"/>
        <v>60741</v>
      </c>
      <c r="AJ42" s="316">
        <f t="shared" si="23"/>
        <v>61659</v>
      </c>
      <c r="AK42" s="316">
        <f t="shared" si="23"/>
        <v>60741</v>
      </c>
      <c r="AL42" s="316">
        <f t="shared" si="23"/>
        <v>62577</v>
      </c>
      <c r="AM42" s="316">
        <f t="shared" si="23"/>
        <v>60741</v>
      </c>
      <c r="AN42" s="316">
        <f t="shared" si="23"/>
        <v>52632</v>
      </c>
      <c r="AO42" s="316">
        <f t="shared" si="23"/>
        <v>51179</v>
      </c>
      <c r="AP42" s="316">
        <f t="shared" si="23"/>
        <v>51714</v>
      </c>
      <c r="AQ42" s="316">
        <f t="shared" si="23"/>
        <v>51179</v>
      </c>
      <c r="AR42" s="316">
        <f t="shared" si="23"/>
        <v>51714</v>
      </c>
      <c r="AS42" s="316">
        <f t="shared" si="23"/>
        <v>51179</v>
      </c>
      <c r="AT42" s="316">
        <f t="shared" si="23"/>
        <v>51714</v>
      </c>
      <c r="AU42" s="316">
        <f t="shared" si="23"/>
        <v>51714</v>
      </c>
      <c r="AV42" s="316">
        <f t="shared" si="23"/>
        <v>51179</v>
      </c>
      <c r="AW42" s="316">
        <f t="shared" si="23"/>
        <v>50108</v>
      </c>
      <c r="AX42" s="316">
        <f t="shared" si="23"/>
        <v>50643</v>
      </c>
      <c r="AY42" s="316">
        <f t="shared" si="23"/>
        <v>50108</v>
      </c>
      <c r="AZ42" s="316">
        <f t="shared" si="23"/>
        <v>50643</v>
      </c>
      <c r="BA42" s="316">
        <f t="shared" si="23"/>
        <v>50108</v>
      </c>
      <c r="BB42" s="316">
        <f t="shared" si="23"/>
        <v>50643</v>
      </c>
      <c r="BC42" s="316">
        <f t="shared" si="23"/>
        <v>50108</v>
      </c>
      <c r="BD42" s="316">
        <f t="shared" si="23"/>
        <v>50643</v>
      </c>
      <c r="BE42" s="316">
        <f t="shared" si="23"/>
        <v>50108</v>
      </c>
      <c r="BF42" s="316">
        <f t="shared" si="23"/>
        <v>61736</v>
      </c>
      <c r="BG42" s="316">
        <f t="shared" si="23"/>
        <v>62424</v>
      </c>
      <c r="BH42" s="316">
        <f t="shared" si="23"/>
        <v>61736</v>
      </c>
      <c r="BI42" s="316">
        <f t="shared" si="23"/>
        <v>63113</v>
      </c>
      <c r="BJ42" s="316">
        <f t="shared" si="23"/>
        <v>63801</v>
      </c>
      <c r="BK42" s="316">
        <f t="shared" si="23"/>
        <v>63801</v>
      </c>
      <c r="BL42" s="316">
        <f t="shared" si="23"/>
        <v>63801</v>
      </c>
    </row>
    <row r="43" spans="1:64" x14ac:dyDescent="0.2">
      <c r="A43" s="158"/>
      <c r="B43" s="293"/>
      <c r="C43" s="293"/>
      <c r="D43" s="293"/>
      <c r="E43" s="293"/>
      <c r="F43" s="293"/>
      <c r="G43" s="293"/>
      <c r="H43" s="293"/>
      <c r="I43" s="293"/>
      <c r="J43" s="293"/>
      <c r="K43" s="293"/>
      <c r="L43" s="293"/>
      <c r="M43" s="293"/>
      <c r="N43" s="293"/>
      <c r="O43" s="293"/>
      <c r="P43" s="293"/>
    </row>
    <row r="44" spans="1:64" ht="10.35" customHeight="1" thickBot="1" x14ac:dyDescent="0.25">
      <c r="A44" s="82"/>
    </row>
    <row r="45" spans="1:64" ht="12.75" thickBot="1" x14ac:dyDescent="0.25">
      <c r="A45" s="160" t="s">
        <v>128</v>
      </c>
    </row>
    <row r="46" spans="1:64" x14ac:dyDescent="0.2">
      <c r="A46" s="234" t="s">
        <v>129</v>
      </c>
    </row>
    <row r="47" spans="1:64" x14ac:dyDescent="0.2">
      <c r="A47" s="234" t="s">
        <v>130</v>
      </c>
    </row>
    <row r="48" spans="1:64" ht="12" customHeight="1" x14ac:dyDescent="0.2">
      <c r="A48" s="108" t="s">
        <v>131</v>
      </c>
    </row>
    <row r="49" spans="1:1" x14ac:dyDescent="0.2">
      <c r="A49" s="234" t="s">
        <v>247</v>
      </c>
    </row>
    <row r="50" spans="1:1" ht="11.45" customHeight="1" x14ac:dyDescent="0.2">
      <c r="A50" s="82"/>
    </row>
    <row r="51" spans="1:1" x14ac:dyDescent="0.2">
      <c r="A51" s="172" t="s">
        <v>143</v>
      </c>
    </row>
    <row r="52" spans="1:1" x14ac:dyDescent="0.2">
      <c r="A52" s="82" t="s">
        <v>188</v>
      </c>
    </row>
    <row r="53" spans="1:1" ht="12.75" thickBot="1" x14ac:dyDescent="0.25">
      <c r="A53" s="20"/>
    </row>
    <row r="54" spans="1:1" ht="12.75" thickBot="1" x14ac:dyDescent="0.25">
      <c r="A54" s="256" t="s">
        <v>133</v>
      </c>
    </row>
    <row r="55" spans="1:1" ht="60" customHeight="1" x14ac:dyDescent="0.2">
      <c r="A55" s="135" t="s">
        <v>165</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D19"/>
  <sheetViews>
    <sheetView zoomScaleNormal="100" workbookViewId="0"/>
  </sheetViews>
  <sheetFormatPr defaultColWidth="9" defaultRowHeight="12.75" x14ac:dyDescent="0.2"/>
  <cols>
    <col min="1" max="1" width="31.5703125" style="1" customWidth="1"/>
    <col min="2" max="2" width="27.140625" style="1" customWidth="1"/>
    <col min="3" max="3" width="10.5703125" style="1" bestFit="1" customWidth="1"/>
    <col min="4" max="4" width="11.5703125" style="1" customWidth="1"/>
    <col min="5" max="16384" width="9" style="1"/>
  </cols>
  <sheetData>
    <row r="1" spans="1:4" x14ac:dyDescent="0.2">
      <c r="A1" s="20" t="s">
        <v>35</v>
      </c>
      <c r="B1" s="8"/>
      <c r="C1" s="8"/>
      <c r="D1" s="8"/>
    </row>
    <row r="2" spans="1:4" x14ac:dyDescent="0.2">
      <c r="A2" s="3" t="s">
        <v>22</v>
      </c>
      <c r="B2" s="23" t="s">
        <v>41</v>
      </c>
      <c r="C2" s="5"/>
      <c r="D2" s="5"/>
    </row>
    <row r="3" spans="1:4" x14ac:dyDescent="0.2">
      <c r="A3" s="12" t="s">
        <v>27</v>
      </c>
      <c r="B3" s="3"/>
      <c r="C3" s="4"/>
      <c r="D3" s="4"/>
    </row>
    <row r="4" spans="1:4" x14ac:dyDescent="0.2">
      <c r="A4" s="3">
        <v>1</v>
      </c>
      <c r="B4" s="24">
        <v>4900</v>
      </c>
      <c r="C4" s="4"/>
      <c r="D4" s="4"/>
    </row>
    <row r="5" spans="1:4" x14ac:dyDescent="0.2">
      <c r="A5" s="3" t="s">
        <v>24</v>
      </c>
      <c r="B5" s="24">
        <v>4900</v>
      </c>
      <c r="C5" s="4"/>
      <c r="D5" s="4"/>
    </row>
    <row r="6" spans="1:4" x14ac:dyDescent="0.2">
      <c r="A6" s="3">
        <v>2</v>
      </c>
      <c r="B6" s="24">
        <v>4900</v>
      </c>
      <c r="C6" s="4"/>
      <c r="D6" s="4"/>
    </row>
    <row r="7" spans="1:4" x14ac:dyDescent="0.2">
      <c r="A7" s="3" t="s">
        <v>54</v>
      </c>
      <c r="B7" s="24">
        <v>4900</v>
      </c>
      <c r="C7" s="4"/>
      <c r="D7" s="4"/>
    </row>
    <row r="8" spans="1:4" x14ac:dyDescent="0.2">
      <c r="A8" s="3" t="s">
        <v>55</v>
      </c>
      <c r="B8" s="24">
        <v>5700</v>
      </c>
      <c r="C8" s="4"/>
      <c r="D8" s="4"/>
    </row>
    <row r="9" spans="1:4" x14ac:dyDescent="0.2">
      <c r="C9" s="4"/>
      <c r="D9" s="4"/>
    </row>
    <row r="10" spans="1:4" x14ac:dyDescent="0.2">
      <c r="C10" s="4"/>
      <c r="D10" s="4"/>
    </row>
    <row r="11" spans="1:4" x14ac:dyDescent="0.2">
      <c r="A11" s="20" t="s">
        <v>35</v>
      </c>
      <c r="B11" s="2"/>
      <c r="C11" s="4"/>
      <c r="D11" s="4"/>
    </row>
    <row r="12" spans="1:4" x14ac:dyDescent="0.2">
      <c r="A12" s="3" t="s">
        <v>22</v>
      </c>
      <c r="B12" s="23" t="s">
        <v>41</v>
      </c>
      <c r="C12" s="4"/>
      <c r="D12" s="4"/>
    </row>
    <row r="13" spans="1:4" x14ac:dyDescent="0.2">
      <c r="A13" s="12" t="s">
        <v>28</v>
      </c>
      <c r="B13" s="3"/>
      <c r="C13" s="4"/>
      <c r="D13" s="4"/>
    </row>
    <row r="14" spans="1:4" x14ac:dyDescent="0.2">
      <c r="A14" s="3">
        <v>1</v>
      </c>
      <c r="B14" s="24">
        <v>4900</v>
      </c>
      <c r="C14" s="4"/>
      <c r="D14" s="4"/>
    </row>
    <row r="15" spans="1:4" x14ac:dyDescent="0.2">
      <c r="A15" s="3" t="s">
        <v>24</v>
      </c>
      <c r="B15" s="24">
        <v>4900</v>
      </c>
      <c r="C15" s="4"/>
      <c r="D15" s="4"/>
    </row>
    <row r="16" spans="1:4" x14ac:dyDescent="0.2">
      <c r="A16" s="3">
        <v>2</v>
      </c>
      <c r="B16" s="24">
        <v>4900</v>
      </c>
      <c r="C16" s="4"/>
      <c r="D16" s="4"/>
    </row>
    <row r="17" spans="1:4" x14ac:dyDescent="0.2">
      <c r="A17" s="3" t="s">
        <v>54</v>
      </c>
      <c r="B17" s="24">
        <v>4900</v>
      </c>
      <c r="C17" s="4"/>
      <c r="D17" s="4"/>
    </row>
    <row r="18" spans="1:4" x14ac:dyDescent="0.2">
      <c r="A18" s="3" t="s">
        <v>55</v>
      </c>
      <c r="B18" s="24">
        <v>5700</v>
      </c>
      <c r="C18" s="4"/>
      <c r="D18" s="4"/>
    </row>
    <row r="19" spans="1:4" ht="18" customHeight="1" x14ac:dyDescent="0.2">
      <c r="A19" s="20"/>
      <c r="C19" s="5"/>
      <c r="D19" s="5"/>
    </row>
  </sheetData>
  <pageMargins left="0.75" right="0.75" top="1" bottom="1" header="0.5" footer="0.5"/>
  <pageSetup paperSize="9" orientation="portrait"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zoomScale="90" zoomScaleNormal="90" workbookViewId="0">
      <pane xSplit="1" topLeftCell="B1" activePane="topRight" state="frozen"/>
      <selection pane="topRight" activeCell="B1" sqref="B1:B1048576"/>
    </sheetView>
  </sheetViews>
  <sheetFormatPr defaultColWidth="9" defaultRowHeight="12" x14ac:dyDescent="0.2"/>
  <cols>
    <col min="1" max="1" width="80.5703125" style="65" customWidth="1"/>
    <col min="2" max="16384" width="9" style="65"/>
  </cols>
  <sheetData>
    <row r="1" spans="1:3" ht="11.45" customHeight="1" x14ac:dyDescent="0.2">
      <c r="A1" s="94" t="s">
        <v>134</v>
      </c>
    </row>
    <row r="2" spans="1:3" ht="11.45" customHeight="1" x14ac:dyDescent="0.2">
      <c r="A2" s="180" t="s">
        <v>338</v>
      </c>
    </row>
    <row r="3" spans="1:3" ht="11.45" customHeight="1" x14ac:dyDescent="0.2">
      <c r="A3" s="218"/>
    </row>
    <row r="4" spans="1:3" ht="11.45" customHeight="1" x14ac:dyDescent="0.2">
      <c r="A4" s="218" t="s">
        <v>125</v>
      </c>
      <c r="B4" s="304" t="e">
        <f>'C завтраками| Bed and breakfast'!#REF!</f>
        <v>#REF!</v>
      </c>
      <c r="C4" s="304" t="e">
        <f>'C завтраками| Bed and breakfast'!#REF!</f>
        <v>#REF!</v>
      </c>
    </row>
    <row r="5" spans="1:3" s="34" customFormat="1" ht="21.6" customHeight="1" x14ac:dyDescent="0.2">
      <c r="A5" s="67" t="s">
        <v>124</v>
      </c>
      <c r="B5" s="304" t="e">
        <f>'C завтраками| Bed and breakfast'!#REF!</f>
        <v>#REF!</v>
      </c>
      <c r="C5" s="304" t="e">
        <f>'C завтраками| Bed and breakfast'!#REF!</f>
        <v>#REF!</v>
      </c>
    </row>
    <row r="6" spans="1:3" x14ac:dyDescent="0.2">
      <c r="A6" s="74" t="s">
        <v>148</v>
      </c>
      <c r="B6" s="293"/>
      <c r="C6" s="293"/>
    </row>
    <row r="7" spans="1:3" x14ac:dyDescent="0.2">
      <c r="A7" s="75">
        <v>1</v>
      </c>
      <c r="B7" s="305" t="e">
        <f>'C завтраками| Bed and breakfast'!#REF!*0.9</f>
        <v>#REF!</v>
      </c>
      <c r="C7" s="305" t="e">
        <f>'C завтраками| Bed and breakfast'!#REF!*0.9</f>
        <v>#REF!</v>
      </c>
    </row>
    <row r="8" spans="1:3" x14ac:dyDescent="0.2">
      <c r="A8" s="75">
        <v>2</v>
      </c>
      <c r="B8" s="305" t="e">
        <f>'C завтраками| Bed and breakfast'!#REF!*0.9</f>
        <v>#REF!</v>
      </c>
      <c r="C8" s="305" t="e">
        <f>'C завтраками| Bed and breakfast'!#REF!*0.9</f>
        <v>#REF!</v>
      </c>
    </row>
    <row r="9" spans="1:3" x14ac:dyDescent="0.2">
      <c r="A9" s="74" t="s">
        <v>149</v>
      </c>
      <c r="B9" s="305"/>
      <c r="C9" s="305"/>
    </row>
    <row r="10" spans="1:3" x14ac:dyDescent="0.2">
      <c r="A10" s="75">
        <v>1</v>
      </c>
      <c r="B10" s="305" t="e">
        <f>'C завтраками| Bed and breakfast'!#REF!*0.9</f>
        <v>#REF!</v>
      </c>
      <c r="C10" s="305" t="e">
        <f>'C завтраками| Bed and breakfast'!#REF!*0.9</f>
        <v>#REF!</v>
      </c>
    </row>
    <row r="11" spans="1:3" x14ac:dyDescent="0.2">
      <c r="A11" s="75">
        <v>2</v>
      </c>
      <c r="B11" s="305" t="e">
        <f>'C завтраками| Bed and breakfast'!#REF!*0.9</f>
        <v>#REF!</v>
      </c>
      <c r="C11" s="305" t="e">
        <f>'C завтраками| Bed and breakfast'!#REF!*0.9</f>
        <v>#REF!</v>
      </c>
    </row>
    <row r="12" spans="1:3" x14ac:dyDescent="0.2">
      <c r="A12" s="97" t="s">
        <v>135</v>
      </c>
      <c r="B12" s="305"/>
      <c r="C12" s="305"/>
    </row>
    <row r="13" spans="1:3" x14ac:dyDescent="0.2">
      <c r="A13" s="98">
        <v>1</v>
      </c>
      <c r="B13" s="305" t="e">
        <f>'C завтраками| Bed and breakfast'!#REF!*0.9</f>
        <v>#REF!</v>
      </c>
      <c r="C13" s="305" t="e">
        <f>'C завтраками| Bed and breakfast'!#REF!*0.9</f>
        <v>#REF!</v>
      </c>
    </row>
    <row r="14" spans="1:3" x14ac:dyDescent="0.2">
      <c r="A14" s="98">
        <v>2</v>
      </c>
      <c r="B14" s="305" t="e">
        <f>'C завтраками| Bed and breakfast'!#REF!*0.9</f>
        <v>#REF!</v>
      </c>
      <c r="C14" s="305" t="e">
        <f>'C завтраками| Bed and breakfast'!#REF!*0.9</f>
        <v>#REF!</v>
      </c>
    </row>
    <row r="15" spans="1:3" x14ac:dyDescent="0.2">
      <c r="A15" s="97" t="s">
        <v>137</v>
      </c>
      <c r="B15" s="305"/>
      <c r="C15" s="305"/>
    </row>
    <row r="16" spans="1:3" x14ac:dyDescent="0.2">
      <c r="A16" s="98">
        <v>1</v>
      </c>
      <c r="B16" s="305" t="e">
        <f>'C завтраками| Bed and breakfast'!#REF!*0.9</f>
        <v>#REF!</v>
      </c>
      <c r="C16" s="305" t="e">
        <f>'C завтраками| Bed and breakfast'!#REF!*0.9</f>
        <v>#REF!</v>
      </c>
    </row>
    <row r="17" spans="1:3" x14ac:dyDescent="0.2">
      <c r="A17" s="98">
        <v>2</v>
      </c>
      <c r="B17" s="305" t="e">
        <f>'C завтраками| Bed and breakfast'!#REF!*0.9</f>
        <v>#REF!</v>
      </c>
      <c r="C17" s="305" t="e">
        <f>'C завтраками| Bed and breakfast'!#REF!*0.9</f>
        <v>#REF!</v>
      </c>
    </row>
    <row r="18" spans="1:3" x14ac:dyDescent="0.2">
      <c r="A18" s="97" t="s">
        <v>139</v>
      </c>
      <c r="B18" s="305"/>
      <c r="C18" s="305"/>
    </row>
    <row r="19" spans="1:3" x14ac:dyDescent="0.2">
      <c r="A19" s="98" t="s">
        <v>78</v>
      </c>
      <c r="B19" s="305" t="e">
        <f>'C завтраками| Bed and breakfast'!#REF!*0.9</f>
        <v>#REF!</v>
      </c>
      <c r="C19" s="305" t="e">
        <f>'C завтраками| Bed and breakfast'!#REF!*0.9</f>
        <v>#REF!</v>
      </c>
    </row>
    <row r="20" spans="1:3" x14ac:dyDescent="0.2">
      <c r="A20" s="97" t="s">
        <v>138</v>
      </c>
      <c r="B20" s="305"/>
      <c r="C20" s="305"/>
    </row>
    <row r="21" spans="1:3" x14ac:dyDescent="0.2">
      <c r="A21" s="98" t="s">
        <v>67</v>
      </c>
      <c r="B21" s="305" t="e">
        <f>'C завтраками| Bed and breakfast'!#REF!*0.9</f>
        <v>#REF!</v>
      </c>
      <c r="C21" s="305" t="e">
        <f>'C завтраками| Bed and breakfast'!#REF!*0.9</f>
        <v>#REF!</v>
      </c>
    </row>
    <row r="22" spans="1:3" x14ac:dyDescent="0.2">
      <c r="A22" s="158"/>
      <c r="B22" s="306"/>
      <c r="C22" s="306"/>
    </row>
    <row r="23" spans="1:3" ht="10.35" customHeight="1" x14ac:dyDescent="0.2">
      <c r="A23" s="158"/>
      <c r="B23" s="306"/>
      <c r="C23" s="306"/>
    </row>
    <row r="24" spans="1:3" ht="10.35" customHeight="1" x14ac:dyDescent="0.2">
      <c r="A24" s="107"/>
      <c r="B24" s="306"/>
      <c r="C24" s="306"/>
    </row>
    <row r="25" spans="1:3" ht="25.5" customHeight="1" x14ac:dyDescent="0.2">
      <c r="A25" s="157" t="s">
        <v>163</v>
      </c>
      <c r="B25" s="314" t="e">
        <f t="shared" ref="B25:C25" si="0">B4</f>
        <v>#REF!</v>
      </c>
      <c r="C25" s="314" t="e">
        <f t="shared" si="0"/>
        <v>#REF!</v>
      </c>
    </row>
    <row r="26" spans="1:3" s="34" customFormat="1" ht="24.6" customHeight="1" x14ac:dyDescent="0.2">
      <c r="A26" s="67" t="s">
        <v>124</v>
      </c>
      <c r="B26" s="314" t="e">
        <f t="shared" ref="B26:C26" si="1">B5</f>
        <v>#REF!</v>
      </c>
      <c r="C26" s="314" t="e">
        <f t="shared" si="1"/>
        <v>#REF!</v>
      </c>
    </row>
    <row r="27" spans="1:3" x14ac:dyDescent="0.2">
      <c r="A27" s="97" t="s">
        <v>136</v>
      </c>
      <c r="B27" s="293"/>
      <c r="C27" s="293"/>
    </row>
    <row r="28" spans="1:3" x14ac:dyDescent="0.2">
      <c r="A28" s="98">
        <v>1</v>
      </c>
      <c r="B28" s="305" t="e">
        <f t="shared" ref="B28:C28" si="2">ROUND(B7*0.9,)</f>
        <v>#REF!</v>
      </c>
      <c r="C28" s="305" t="e">
        <f t="shared" si="2"/>
        <v>#REF!</v>
      </c>
    </row>
    <row r="29" spans="1:3" x14ac:dyDescent="0.2">
      <c r="A29" s="98">
        <v>2</v>
      </c>
      <c r="B29" s="305" t="e">
        <f t="shared" ref="B29:C29" si="3">ROUND(B8*0.9,)</f>
        <v>#REF!</v>
      </c>
      <c r="C29" s="305" t="e">
        <f t="shared" si="3"/>
        <v>#REF!</v>
      </c>
    </row>
    <row r="30" spans="1:3" x14ac:dyDescent="0.2">
      <c r="A30" s="106" t="s">
        <v>147</v>
      </c>
      <c r="B30" s="305"/>
      <c r="C30" s="305"/>
    </row>
    <row r="31" spans="1:3" x14ac:dyDescent="0.2">
      <c r="A31" s="98">
        <v>1</v>
      </c>
      <c r="B31" s="305" t="e">
        <f t="shared" ref="B31:C31" si="4">ROUND(B10*0.9,)</f>
        <v>#REF!</v>
      </c>
      <c r="C31" s="305" t="e">
        <f t="shared" si="4"/>
        <v>#REF!</v>
      </c>
    </row>
    <row r="32" spans="1:3" x14ac:dyDescent="0.2">
      <c r="A32" s="98">
        <v>2</v>
      </c>
      <c r="B32" s="305" t="e">
        <f t="shared" ref="B32:C32" si="5">ROUND(B11*0.9,)</f>
        <v>#REF!</v>
      </c>
      <c r="C32" s="305" t="e">
        <f t="shared" si="5"/>
        <v>#REF!</v>
      </c>
    </row>
    <row r="33" spans="1:3" x14ac:dyDescent="0.2">
      <c r="A33" s="97" t="s">
        <v>135</v>
      </c>
      <c r="B33" s="305"/>
      <c r="C33" s="305"/>
    </row>
    <row r="34" spans="1:3" x14ac:dyDescent="0.2">
      <c r="A34" s="99">
        <v>1</v>
      </c>
      <c r="B34" s="305" t="e">
        <f t="shared" ref="B34:C34" si="6">ROUND(B13*0.9,)</f>
        <v>#REF!</v>
      </c>
      <c r="C34" s="305" t="e">
        <f t="shared" si="6"/>
        <v>#REF!</v>
      </c>
    </row>
    <row r="35" spans="1:3" x14ac:dyDescent="0.2">
      <c r="A35" s="99">
        <v>2</v>
      </c>
      <c r="B35" s="305" t="e">
        <f t="shared" ref="B35:C35" si="7">ROUND(B14*0.9,)</f>
        <v>#REF!</v>
      </c>
      <c r="C35" s="305" t="e">
        <f t="shared" si="7"/>
        <v>#REF!</v>
      </c>
    </row>
    <row r="36" spans="1:3" x14ac:dyDescent="0.2">
      <c r="A36" s="97" t="s">
        <v>137</v>
      </c>
      <c r="B36" s="305"/>
      <c r="C36" s="305"/>
    </row>
    <row r="37" spans="1:3" x14ac:dyDescent="0.2">
      <c r="A37" s="99">
        <v>1</v>
      </c>
      <c r="B37" s="305" t="e">
        <f t="shared" ref="B37:C37" si="8">ROUND(B16*0.9,)</f>
        <v>#REF!</v>
      </c>
      <c r="C37" s="305" t="e">
        <f t="shared" si="8"/>
        <v>#REF!</v>
      </c>
    </row>
    <row r="38" spans="1:3" x14ac:dyDescent="0.2">
      <c r="A38" s="99">
        <v>2</v>
      </c>
      <c r="B38" s="305" t="e">
        <f t="shared" ref="B38:C38" si="9">ROUND(B17*0.9,)</f>
        <v>#REF!</v>
      </c>
      <c r="C38" s="305" t="e">
        <f t="shared" si="9"/>
        <v>#REF!</v>
      </c>
    </row>
    <row r="39" spans="1:3" x14ac:dyDescent="0.2">
      <c r="A39" s="97" t="s">
        <v>139</v>
      </c>
      <c r="B39" s="305"/>
      <c r="C39" s="305"/>
    </row>
    <row r="40" spans="1:3" x14ac:dyDescent="0.2">
      <c r="A40" s="98" t="s">
        <v>78</v>
      </c>
      <c r="B40" s="305" t="e">
        <f t="shared" ref="B40:C40" si="10">ROUND(B19*0.9,)</f>
        <v>#REF!</v>
      </c>
      <c r="C40" s="305" t="e">
        <f t="shared" si="10"/>
        <v>#REF!</v>
      </c>
    </row>
    <row r="41" spans="1:3" x14ac:dyDescent="0.2">
      <c r="A41" s="97" t="s">
        <v>138</v>
      </c>
      <c r="B41" s="305"/>
      <c r="C41" s="305"/>
    </row>
    <row r="42" spans="1:3" x14ac:dyDescent="0.2">
      <c r="A42" s="98" t="s">
        <v>67</v>
      </c>
      <c r="B42" s="305" t="e">
        <f t="shared" ref="B42:C42" si="11">ROUND(B21*0.9,)</f>
        <v>#REF!</v>
      </c>
      <c r="C42" s="305" t="e">
        <f t="shared" si="11"/>
        <v>#REF!</v>
      </c>
    </row>
    <row r="43" spans="1:3" x14ac:dyDescent="0.2">
      <c r="A43" s="158"/>
    </row>
    <row r="44" spans="1:3" ht="135" x14ac:dyDescent="0.2">
      <c r="A44" s="271" t="s">
        <v>334</v>
      </c>
    </row>
    <row r="45" spans="1:3" ht="12.75" thickBot="1" x14ac:dyDescent="0.25">
      <c r="A45" s="181" t="s">
        <v>143</v>
      </c>
    </row>
    <row r="46" spans="1:3" ht="12.75" thickBot="1" x14ac:dyDescent="0.25">
      <c r="A46" s="272" t="s">
        <v>354</v>
      </c>
    </row>
    <row r="47" spans="1:3" x14ac:dyDescent="0.2">
      <c r="A47" s="182" t="s">
        <v>355</v>
      </c>
    </row>
    <row r="48" spans="1:3" x14ac:dyDescent="0.2">
      <c r="A48" s="134" t="s">
        <v>128</v>
      </c>
    </row>
    <row r="49" spans="1:1" x14ac:dyDescent="0.2">
      <c r="A49" s="217" t="s">
        <v>156</v>
      </c>
    </row>
    <row r="50" spans="1:1" x14ac:dyDescent="0.2">
      <c r="A50" s="215" t="s">
        <v>129</v>
      </c>
    </row>
    <row r="51" spans="1:1" ht="12" customHeight="1" x14ac:dyDescent="0.2">
      <c r="A51" s="215" t="s">
        <v>130</v>
      </c>
    </row>
    <row r="52" spans="1:1" ht="24" x14ac:dyDescent="0.2">
      <c r="A52" s="216" t="s">
        <v>131</v>
      </c>
    </row>
    <row r="53" spans="1:1" ht="11.45" customHeight="1" x14ac:dyDescent="0.2">
      <c r="A53" s="234" t="s">
        <v>335</v>
      </c>
    </row>
    <row r="54" spans="1:1" ht="24" x14ac:dyDescent="0.2">
      <c r="A54" s="216" t="s">
        <v>191</v>
      </c>
    </row>
    <row r="55" spans="1:1" ht="25.5" x14ac:dyDescent="0.2">
      <c r="A55" s="283" t="s">
        <v>339</v>
      </c>
    </row>
    <row r="56" spans="1:1" ht="38.25" x14ac:dyDescent="0.2">
      <c r="A56" s="284" t="s">
        <v>367</v>
      </c>
    </row>
    <row r="57" spans="1:1" ht="25.5" x14ac:dyDescent="0.2">
      <c r="A57" s="284" t="s">
        <v>356</v>
      </c>
    </row>
    <row r="58" spans="1:1" ht="25.5" x14ac:dyDescent="0.2">
      <c r="A58" s="284" t="s">
        <v>357</v>
      </c>
    </row>
    <row r="59" spans="1:1" ht="38.25" x14ac:dyDescent="0.2">
      <c r="A59" s="284" t="s">
        <v>336</v>
      </c>
    </row>
    <row r="60" spans="1:1" ht="38.25" x14ac:dyDescent="0.2">
      <c r="A60" s="284" t="s">
        <v>358</v>
      </c>
    </row>
    <row r="61" spans="1:1" ht="12.75" x14ac:dyDescent="0.2">
      <c r="A61" s="284" t="s">
        <v>337</v>
      </c>
    </row>
    <row r="62" spans="1:1" x14ac:dyDescent="0.2">
      <c r="A62" s="150"/>
    </row>
    <row r="63" spans="1:1" ht="42" x14ac:dyDescent="0.2">
      <c r="A63" s="166" t="s">
        <v>170</v>
      </c>
    </row>
    <row r="64" spans="1:1" ht="21" x14ac:dyDescent="0.2">
      <c r="A64" s="185" t="s">
        <v>166</v>
      </c>
    </row>
    <row r="65" spans="1:1" ht="42.75" x14ac:dyDescent="0.2">
      <c r="A65" s="153" t="s">
        <v>167</v>
      </c>
    </row>
    <row r="66" spans="1:1" ht="21" x14ac:dyDescent="0.2">
      <c r="A66" s="131" t="s">
        <v>168</v>
      </c>
    </row>
    <row r="67" spans="1:1" x14ac:dyDescent="0.2">
      <c r="A67" s="133"/>
    </row>
    <row r="68" spans="1:1" x14ac:dyDescent="0.2">
      <c r="A68" s="134" t="s">
        <v>133</v>
      </c>
    </row>
    <row r="69" spans="1:1" ht="24" x14ac:dyDescent="0.2">
      <c r="A69" s="135" t="s">
        <v>154</v>
      </c>
    </row>
    <row r="70" spans="1:1" ht="24" x14ac:dyDescent="0.2">
      <c r="A70" s="135" t="s">
        <v>155</v>
      </c>
    </row>
    <row r="71" spans="1:1" x14ac:dyDescent="0.2">
      <c r="A71" s="133"/>
    </row>
  </sheetData>
  <pageMargins left="0.7" right="0.7" top="0.75" bottom="0.75" header="0.3" footer="0.3"/>
  <pageSetup paperSize="9" orientation="portrait"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zoomScaleNormal="100" workbookViewId="0">
      <pane xSplit="1" topLeftCell="B1" activePane="topRight" state="frozen"/>
      <selection activeCell="B1" sqref="B1:B1048576"/>
      <selection pane="topRight" activeCell="B1" sqref="B1:B1048576"/>
    </sheetView>
  </sheetViews>
  <sheetFormatPr defaultColWidth="9" defaultRowHeight="12" x14ac:dyDescent="0.2"/>
  <cols>
    <col min="1" max="1" width="80.5703125" style="65" customWidth="1"/>
    <col min="2" max="16384" width="9" style="65"/>
  </cols>
  <sheetData>
    <row r="1" spans="1:3" ht="11.45" customHeight="1" x14ac:dyDescent="0.2">
      <c r="A1" s="94" t="s">
        <v>134</v>
      </c>
    </row>
    <row r="2" spans="1:3" ht="11.45" customHeight="1" x14ac:dyDescent="0.2">
      <c r="A2" s="180" t="s">
        <v>338</v>
      </c>
    </row>
    <row r="3" spans="1:3" ht="11.45" customHeight="1" x14ac:dyDescent="0.2">
      <c r="A3" s="218"/>
    </row>
    <row r="4" spans="1:3" ht="11.45" customHeight="1" x14ac:dyDescent="0.2">
      <c r="A4" s="218" t="s">
        <v>125</v>
      </c>
      <c r="B4" s="308" t="e">
        <f>'Каникулы в горах |FIT15'!B4</f>
        <v>#REF!</v>
      </c>
      <c r="C4" s="308" t="e">
        <f>'Каникулы в горах |FIT15'!C4</f>
        <v>#REF!</v>
      </c>
    </row>
    <row r="5" spans="1:3" s="34" customFormat="1" ht="21.6" customHeight="1" x14ac:dyDescent="0.2">
      <c r="A5" s="67" t="s">
        <v>124</v>
      </c>
      <c r="B5" s="308" t="e">
        <f>'Каникулы в горах |FIT15'!B5</f>
        <v>#REF!</v>
      </c>
      <c r="C5" s="308" t="e">
        <f>'Каникулы в горах |FIT15'!C5</f>
        <v>#REF!</v>
      </c>
    </row>
    <row r="6" spans="1:3" x14ac:dyDescent="0.2">
      <c r="A6" s="74" t="s">
        <v>148</v>
      </c>
      <c r="B6" s="293"/>
      <c r="C6" s="293"/>
    </row>
    <row r="7" spans="1:3" x14ac:dyDescent="0.2">
      <c r="A7" s="75">
        <v>1</v>
      </c>
      <c r="B7" s="305" t="e">
        <f>'Каникулы в горах |FIT15'!B7</f>
        <v>#REF!</v>
      </c>
      <c r="C7" s="305" t="e">
        <f>'Каникулы в горах |FIT15'!C7</f>
        <v>#REF!</v>
      </c>
    </row>
    <row r="8" spans="1:3" x14ac:dyDescent="0.2">
      <c r="A8" s="75">
        <v>2</v>
      </c>
      <c r="B8" s="305" t="e">
        <f>'Каникулы в горах |FIT15'!B8</f>
        <v>#REF!</v>
      </c>
      <c r="C8" s="305" t="e">
        <f>'Каникулы в горах |FIT15'!C8</f>
        <v>#REF!</v>
      </c>
    </row>
    <row r="9" spans="1:3" x14ac:dyDescent="0.2">
      <c r="A9" s="74" t="s">
        <v>149</v>
      </c>
      <c r="B9" s="305"/>
      <c r="C9" s="305"/>
    </row>
    <row r="10" spans="1:3" x14ac:dyDescent="0.2">
      <c r="A10" s="75">
        <v>1</v>
      </c>
      <c r="B10" s="305" t="e">
        <f>'Каникулы в горах |FIT15'!B10</f>
        <v>#REF!</v>
      </c>
      <c r="C10" s="305" t="e">
        <f>'Каникулы в горах |FIT15'!C10</f>
        <v>#REF!</v>
      </c>
    </row>
    <row r="11" spans="1:3" x14ac:dyDescent="0.2">
      <c r="A11" s="75">
        <v>2</v>
      </c>
      <c r="B11" s="305" t="e">
        <f>'Каникулы в горах |FIT15'!B11</f>
        <v>#REF!</v>
      </c>
      <c r="C11" s="305" t="e">
        <f>'Каникулы в горах |FIT15'!C11</f>
        <v>#REF!</v>
      </c>
    </row>
    <row r="12" spans="1:3" x14ac:dyDescent="0.2">
      <c r="A12" s="97" t="s">
        <v>135</v>
      </c>
      <c r="B12" s="305"/>
      <c r="C12" s="305"/>
    </row>
    <row r="13" spans="1:3" x14ac:dyDescent="0.2">
      <c r="A13" s="98">
        <v>1</v>
      </c>
      <c r="B13" s="305" t="e">
        <f>'Каникулы в горах |FIT15'!B13</f>
        <v>#REF!</v>
      </c>
      <c r="C13" s="305" t="e">
        <f>'Каникулы в горах |FIT15'!C13</f>
        <v>#REF!</v>
      </c>
    </row>
    <row r="14" spans="1:3" x14ac:dyDescent="0.2">
      <c r="A14" s="98">
        <v>2</v>
      </c>
      <c r="B14" s="305" t="e">
        <f>'Каникулы в горах |FIT15'!B14</f>
        <v>#REF!</v>
      </c>
      <c r="C14" s="305" t="e">
        <f>'Каникулы в горах |FIT15'!C14</f>
        <v>#REF!</v>
      </c>
    </row>
    <row r="15" spans="1:3" x14ac:dyDescent="0.2">
      <c r="A15" s="97" t="s">
        <v>137</v>
      </c>
      <c r="B15" s="305"/>
      <c r="C15" s="305"/>
    </row>
    <row r="16" spans="1:3" x14ac:dyDescent="0.2">
      <c r="A16" s="98">
        <v>1</v>
      </c>
      <c r="B16" s="305" t="e">
        <f>'Каникулы в горах |FIT15'!B16</f>
        <v>#REF!</v>
      </c>
      <c r="C16" s="305" t="e">
        <f>'Каникулы в горах |FIT15'!C16</f>
        <v>#REF!</v>
      </c>
    </row>
    <row r="17" spans="1:3" x14ac:dyDescent="0.2">
      <c r="A17" s="98">
        <v>2</v>
      </c>
      <c r="B17" s="305" t="e">
        <f>'Каникулы в горах |FIT15'!B17</f>
        <v>#REF!</v>
      </c>
      <c r="C17" s="305" t="e">
        <f>'Каникулы в горах |FIT15'!C17</f>
        <v>#REF!</v>
      </c>
    </row>
    <row r="18" spans="1:3" x14ac:dyDescent="0.2">
      <c r="A18" s="97" t="s">
        <v>139</v>
      </c>
      <c r="B18" s="305"/>
      <c r="C18" s="305"/>
    </row>
    <row r="19" spans="1:3" x14ac:dyDescent="0.2">
      <c r="A19" s="98" t="s">
        <v>78</v>
      </c>
      <c r="B19" s="305" t="e">
        <f>'Каникулы в горах |FIT15'!B19</f>
        <v>#REF!</v>
      </c>
      <c r="C19" s="305" t="e">
        <f>'Каникулы в горах |FIT15'!C19</f>
        <v>#REF!</v>
      </c>
    </row>
    <row r="20" spans="1:3" x14ac:dyDescent="0.2">
      <c r="A20" s="97" t="s">
        <v>138</v>
      </c>
      <c r="B20" s="305"/>
      <c r="C20" s="305"/>
    </row>
    <row r="21" spans="1:3" x14ac:dyDescent="0.2">
      <c r="A21" s="98" t="s">
        <v>67</v>
      </c>
      <c r="B21" s="305" t="e">
        <f>'Каникулы в горах |FIT15'!B21</f>
        <v>#REF!</v>
      </c>
      <c r="C21" s="305" t="e">
        <f>'Каникулы в горах |FIT15'!C21</f>
        <v>#REF!</v>
      </c>
    </row>
    <row r="22" spans="1:3" x14ac:dyDescent="0.2">
      <c r="A22" s="158"/>
      <c r="B22" s="306"/>
      <c r="C22" s="306"/>
    </row>
    <row r="23" spans="1:3" ht="10.35" customHeight="1" x14ac:dyDescent="0.2">
      <c r="A23" s="158"/>
      <c r="B23" s="306"/>
      <c r="C23" s="306"/>
    </row>
    <row r="24" spans="1:3" ht="10.35" customHeight="1" x14ac:dyDescent="0.2">
      <c r="A24" s="107"/>
      <c r="B24" s="306"/>
      <c r="C24" s="306"/>
    </row>
    <row r="25" spans="1:3" ht="25.5" customHeight="1" x14ac:dyDescent="0.2">
      <c r="A25" s="157" t="s">
        <v>163</v>
      </c>
      <c r="B25" s="315" t="e">
        <f t="shared" ref="B25:C25" si="0">B4</f>
        <v>#REF!</v>
      </c>
      <c r="C25" s="315" t="e">
        <f t="shared" si="0"/>
        <v>#REF!</v>
      </c>
    </row>
    <row r="26" spans="1:3" s="34" customFormat="1" ht="24.6" customHeight="1" x14ac:dyDescent="0.2">
      <c r="A26" s="67" t="s">
        <v>124</v>
      </c>
      <c r="B26" s="315" t="e">
        <f t="shared" ref="B26:C26" si="1">B5</f>
        <v>#REF!</v>
      </c>
      <c r="C26" s="315" t="e">
        <f t="shared" si="1"/>
        <v>#REF!</v>
      </c>
    </row>
    <row r="27" spans="1:3" x14ac:dyDescent="0.2">
      <c r="A27" s="97" t="s">
        <v>136</v>
      </c>
      <c r="B27" s="293"/>
      <c r="C27" s="293"/>
    </row>
    <row r="28" spans="1:3" x14ac:dyDescent="0.2">
      <c r="A28" s="98">
        <v>1</v>
      </c>
      <c r="B28" s="305" t="e">
        <f t="shared" ref="B28:C28" si="2">ROUND(B7*0.87,)</f>
        <v>#REF!</v>
      </c>
      <c r="C28" s="305" t="e">
        <f t="shared" si="2"/>
        <v>#REF!</v>
      </c>
    </row>
    <row r="29" spans="1:3" x14ac:dyDescent="0.2">
      <c r="A29" s="98">
        <v>2</v>
      </c>
      <c r="B29" s="305" t="e">
        <f t="shared" ref="B29:C29" si="3">ROUND(B8*0.87,)</f>
        <v>#REF!</v>
      </c>
      <c r="C29" s="305" t="e">
        <f t="shared" si="3"/>
        <v>#REF!</v>
      </c>
    </row>
    <row r="30" spans="1:3" x14ac:dyDescent="0.2">
      <c r="A30" s="106" t="s">
        <v>147</v>
      </c>
      <c r="B30" s="305"/>
      <c r="C30" s="305"/>
    </row>
    <row r="31" spans="1:3" x14ac:dyDescent="0.2">
      <c r="A31" s="98">
        <v>1</v>
      </c>
      <c r="B31" s="305" t="e">
        <f t="shared" ref="B31:C31" si="4">ROUND(B10*0.87,)</f>
        <v>#REF!</v>
      </c>
      <c r="C31" s="305" t="e">
        <f t="shared" si="4"/>
        <v>#REF!</v>
      </c>
    </row>
    <row r="32" spans="1:3" x14ac:dyDescent="0.2">
      <c r="A32" s="98">
        <v>2</v>
      </c>
      <c r="B32" s="305" t="e">
        <f t="shared" ref="B32:C32" si="5">ROUND(B11*0.87,)</f>
        <v>#REF!</v>
      </c>
      <c r="C32" s="305" t="e">
        <f t="shared" si="5"/>
        <v>#REF!</v>
      </c>
    </row>
    <row r="33" spans="1:3" x14ac:dyDescent="0.2">
      <c r="A33" s="97" t="s">
        <v>135</v>
      </c>
      <c r="B33" s="305"/>
      <c r="C33" s="305"/>
    </row>
    <row r="34" spans="1:3" x14ac:dyDescent="0.2">
      <c r="A34" s="99">
        <v>1</v>
      </c>
      <c r="B34" s="305" t="e">
        <f t="shared" ref="B34:C34" si="6">ROUND(B13*0.87,)</f>
        <v>#REF!</v>
      </c>
      <c r="C34" s="305" t="e">
        <f t="shared" si="6"/>
        <v>#REF!</v>
      </c>
    </row>
    <row r="35" spans="1:3" x14ac:dyDescent="0.2">
      <c r="A35" s="99">
        <v>2</v>
      </c>
      <c r="B35" s="305" t="e">
        <f t="shared" ref="B35:C35" si="7">ROUND(B14*0.87,)</f>
        <v>#REF!</v>
      </c>
      <c r="C35" s="305" t="e">
        <f t="shared" si="7"/>
        <v>#REF!</v>
      </c>
    </row>
    <row r="36" spans="1:3" x14ac:dyDescent="0.2">
      <c r="A36" s="97" t="s">
        <v>137</v>
      </c>
      <c r="B36" s="305"/>
      <c r="C36" s="305"/>
    </row>
    <row r="37" spans="1:3" x14ac:dyDescent="0.2">
      <c r="A37" s="99">
        <v>1</v>
      </c>
      <c r="B37" s="305" t="e">
        <f t="shared" ref="B37:C37" si="8">ROUND(B16*0.87,)</f>
        <v>#REF!</v>
      </c>
      <c r="C37" s="305" t="e">
        <f t="shared" si="8"/>
        <v>#REF!</v>
      </c>
    </row>
    <row r="38" spans="1:3" x14ac:dyDescent="0.2">
      <c r="A38" s="99">
        <v>2</v>
      </c>
      <c r="B38" s="305" t="e">
        <f t="shared" ref="B38:C38" si="9">ROUND(B17*0.87,)</f>
        <v>#REF!</v>
      </c>
      <c r="C38" s="305" t="e">
        <f t="shared" si="9"/>
        <v>#REF!</v>
      </c>
    </row>
    <row r="39" spans="1:3" x14ac:dyDescent="0.2">
      <c r="A39" s="97" t="s">
        <v>139</v>
      </c>
      <c r="B39" s="305"/>
      <c r="C39" s="305"/>
    </row>
    <row r="40" spans="1:3" x14ac:dyDescent="0.2">
      <c r="A40" s="98" t="s">
        <v>78</v>
      </c>
      <c r="B40" s="305" t="e">
        <f t="shared" ref="B40:C40" si="10">ROUND(B19*0.87,)</f>
        <v>#REF!</v>
      </c>
      <c r="C40" s="305" t="e">
        <f t="shared" si="10"/>
        <v>#REF!</v>
      </c>
    </row>
    <row r="41" spans="1:3" x14ac:dyDescent="0.2">
      <c r="A41" s="97" t="s">
        <v>138</v>
      </c>
      <c r="B41" s="305"/>
      <c r="C41" s="305"/>
    </row>
    <row r="42" spans="1:3" x14ac:dyDescent="0.2">
      <c r="A42" s="98" t="s">
        <v>67</v>
      </c>
      <c r="B42" s="305" t="e">
        <f t="shared" ref="B42:C42" si="11">ROUND(B21*0.87,)</f>
        <v>#REF!</v>
      </c>
      <c r="C42" s="305" t="e">
        <f t="shared" si="11"/>
        <v>#REF!</v>
      </c>
    </row>
    <row r="43" spans="1:3" x14ac:dyDescent="0.2">
      <c r="A43" s="158"/>
    </row>
    <row r="44" spans="1:3" ht="135" x14ac:dyDescent="0.2">
      <c r="A44" s="275" t="s">
        <v>334</v>
      </c>
    </row>
    <row r="45" spans="1:3" ht="12.75" thickBot="1" x14ac:dyDescent="0.25">
      <c r="A45" s="181" t="s">
        <v>143</v>
      </c>
    </row>
    <row r="46" spans="1:3" ht="12.75" thickBot="1" x14ac:dyDescent="0.25">
      <c r="A46" s="272" t="s">
        <v>354</v>
      </c>
    </row>
    <row r="47" spans="1:3" x14ac:dyDescent="0.2">
      <c r="A47" s="182" t="s">
        <v>355</v>
      </c>
    </row>
    <row r="48" spans="1:3" x14ac:dyDescent="0.2">
      <c r="A48" s="134" t="s">
        <v>128</v>
      </c>
    </row>
    <row r="49" spans="1:1" x14ac:dyDescent="0.2">
      <c r="A49" s="217" t="s">
        <v>156</v>
      </c>
    </row>
    <row r="50" spans="1:1" x14ac:dyDescent="0.2">
      <c r="A50" s="215" t="s">
        <v>129</v>
      </c>
    </row>
    <row r="51" spans="1:1" ht="12" customHeight="1" x14ac:dyDescent="0.2">
      <c r="A51" s="215" t="s">
        <v>130</v>
      </c>
    </row>
    <row r="52" spans="1:1" ht="24" x14ac:dyDescent="0.2">
      <c r="A52" s="216" t="s">
        <v>131</v>
      </c>
    </row>
    <row r="53" spans="1:1" ht="11.45" customHeight="1" x14ac:dyDescent="0.2">
      <c r="A53" s="234" t="s">
        <v>335</v>
      </c>
    </row>
    <row r="54" spans="1:1" ht="24" x14ac:dyDescent="0.2">
      <c r="A54" s="216" t="s">
        <v>191</v>
      </c>
    </row>
    <row r="55" spans="1:1" ht="25.5" x14ac:dyDescent="0.2">
      <c r="A55" s="285" t="s">
        <v>339</v>
      </c>
    </row>
    <row r="56" spans="1:1" ht="38.25" x14ac:dyDescent="0.2">
      <c r="A56" s="286" t="s">
        <v>367</v>
      </c>
    </row>
    <row r="57" spans="1:1" ht="25.5" x14ac:dyDescent="0.2">
      <c r="A57" s="286" t="s">
        <v>356</v>
      </c>
    </row>
    <row r="58" spans="1:1" ht="25.5" x14ac:dyDescent="0.2">
      <c r="A58" s="286" t="s">
        <v>357</v>
      </c>
    </row>
    <row r="59" spans="1:1" ht="38.25" x14ac:dyDescent="0.2">
      <c r="A59" s="286" t="s">
        <v>336</v>
      </c>
    </row>
    <row r="60" spans="1:1" ht="38.25" x14ac:dyDescent="0.2">
      <c r="A60" s="286" t="s">
        <v>358</v>
      </c>
    </row>
    <row r="61" spans="1:1" ht="12.75" x14ac:dyDescent="0.2">
      <c r="A61" s="286" t="s">
        <v>337</v>
      </c>
    </row>
    <row r="62" spans="1:1" x14ac:dyDescent="0.2">
      <c r="A62" s="150"/>
    </row>
    <row r="63" spans="1:1" ht="42" x14ac:dyDescent="0.2">
      <c r="A63" s="166" t="s">
        <v>170</v>
      </c>
    </row>
    <row r="64" spans="1:1" ht="21" x14ac:dyDescent="0.2">
      <c r="A64" s="185" t="s">
        <v>166</v>
      </c>
    </row>
    <row r="65" spans="1:1" ht="42.75" x14ac:dyDescent="0.2">
      <c r="A65" s="153" t="s">
        <v>167</v>
      </c>
    </row>
    <row r="66" spans="1:1" ht="21" x14ac:dyDescent="0.2">
      <c r="A66" s="131" t="s">
        <v>168</v>
      </c>
    </row>
    <row r="67" spans="1:1" x14ac:dyDescent="0.2">
      <c r="A67" s="133"/>
    </row>
    <row r="68" spans="1:1" x14ac:dyDescent="0.2">
      <c r="A68" s="134" t="s">
        <v>133</v>
      </c>
    </row>
    <row r="69" spans="1:1" ht="24" x14ac:dyDescent="0.2">
      <c r="A69" s="135" t="s">
        <v>154</v>
      </c>
    </row>
    <row r="70" spans="1:1" ht="24" x14ac:dyDescent="0.2">
      <c r="A70" s="135" t="s">
        <v>155</v>
      </c>
    </row>
    <row r="71" spans="1:1" x14ac:dyDescent="0.2">
      <c r="A71" s="133"/>
    </row>
  </sheetData>
  <pageMargins left="0.7" right="0.7" top="0.75" bottom="0.75" header="0.3" footer="0.3"/>
  <pageSetup paperSize="9" orientation="portrait"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zoomScaleNormal="100" workbookViewId="0">
      <pane xSplit="1" topLeftCell="B1" activePane="topRight" state="frozen"/>
      <selection activeCell="B1" sqref="B1:B1048576"/>
      <selection pane="topRight" activeCell="B1" sqref="B1:B1048576"/>
    </sheetView>
  </sheetViews>
  <sheetFormatPr defaultColWidth="9" defaultRowHeight="12" x14ac:dyDescent="0.2"/>
  <cols>
    <col min="1" max="1" width="80.5703125" style="65" customWidth="1"/>
    <col min="2" max="16384" width="9" style="65"/>
  </cols>
  <sheetData>
    <row r="1" spans="1:3" ht="11.45" customHeight="1" x14ac:dyDescent="0.2">
      <c r="A1" s="94" t="s">
        <v>134</v>
      </c>
    </row>
    <row r="2" spans="1:3" ht="11.45" customHeight="1" x14ac:dyDescent="0.2">
      <c r="A2" s="180" t="s">
        <v>338</v>
      </c>
    </row>
    <row r="3" spans="1:3" ht="11.45" customHeight="1" x14ac:dyDescent="0.2">
      <c r="A3" s="218"/>
    </row>
    <row r="4" spans="1:3" ht="11.45" customHeight="1" x14ac:dyDescent="0.2">
      <c r="A4" s="218" t="s">
        <v>125</v>
      </c>
      <c r="B4" s="315" t="e">
        <f>'Каникулы в горах |FIT15'!B4</f>
        <v>#REF!</v>
      </c>
      <c r="C4" s="315" t="e">
        <f>'Каникулы в горах |FIT15'!C4</f>
        <v>#REF!</v>
      </c>
    </row>
    <row r="5" spans="1:3" s="34" customFormat="1" ht="21.6" customHeight="1" x14ac:dyDescent="0.2">
      <c r="A5" s="67" t="s">
        <v>124</v>
      </c>
      <c r="B5" s="315" t="e">
        <f>'Каникулы в горах |FIT15'!B5</f>
        <v>#REF!</v>
      </c>
      <c r="C5" s="315" t="e">
        <f>'Каникулы в горах |FIT15'!C5</f>
        <v>#REF!</v>
      </c>
    </row>
    <row r="6" spans="1:3" x14ac:dyDescent="0.2">
      <c r="A6" s="74" t="s">
        <v>148</v>
      </c>
      <c r="B6" s="293"/>
      <c r="C6" s="293"/>
    </row>
    <row r="7" spans="1:3" x14ac:dyDescent="0.2">
      <c r="A7" s="75">
        <v>1</v>
      </c>
      <c r="B7" s="305" t="e">
        <f>'Каникулы в горах |FIT15'!B7</f>
        <v>#REF!</v>
      </c>
      <c r="C7" s="305" t="e">
        <f>'Каникулы в горах |FIT15'!C7</f>
        <v>#REF!</v>
      </c>
    </row>
    <row r="8" spans="1:3" x14ac:dyDescent="0.2">
      <c r="A8" s="75">
        <v>2</v>
      </c>
      <c r="B8" s="305" t="e">
        <f>'Каникулы в горах |FIT15'!B8</f>
        <v>#REF!</v>
      </c>
      <c r="C8" s="305" t="e">
        <f>'Каникулы в горах |FIT15'!C8</f>
        <v>#REF!</v>
      </c>
    </row>
    <row r="9" spans="1:3" x14ac:dyDescent="0.2">
      <c r="A9" s="74" t="s">
        <v>149</v>
      </c>
      <c r="B9" s="305"/>
      <c r="C9" s="305"/>
    </row>
    <row r="10" spans="1:3" x14ac:dyDescent="0.2">
      <c r="A10" s="75">
        <v>1</v>
      </c>
      <c r="B10" s="305" t="e">
        <f>'Каникулы в горах |FIT15'!B10</f>
        <v>#REF!</v>
      </c>
      <c r="C10" s="305" t="e">
        <f>'Каникулы в горах |FIT15'!C10</f>
        <v>#REF!</v>
      </c>
    </row>
    <row r="11" spans="1:3" x14ac:dyDescent="0.2">
      <c r="A11" s="75">
        <v>2</v>
      </c>
      <c r="B11" s="305" t="e">
        <f>'Каникулы в горах |FIT15'!B11</f>
        <v>#REF!</v>
      </c>
      <c r="C11" s="305" t="e">
        <f>'Каникулы в горах |FIT15'!C11</f>
        <v>#REF!</v>
      </c>
    </row>
    <row r="12" spans="1:3" x14ac:dyDescent="0.2">
      <c r="A12" s="97" t="s">
        <v>135</v>
      </c>
      <c r="B12" s="305"/>
      <c r="C12" s="305"/>
    </row>
    <row r="13" spans="1:3" x14ac:dyDescent="0.2">
      <c r="A13" s="98">
        <v>1</v>
      </c>
      <c r="B13" s="305" t="e">
        <f>'Каникулы в горах |FIT15'!B13</f>
        <v>#REF!</v>
      </c>
      <c r="C13" s="305" t="e">
        <f>'Каникулы в горах |FIT15'!C13</f>
        <v>#REF!</v>
      </c>
    </row>
    <row r="14" spans="1:3" x14ac:dyDescent="0.2">
      <c r="A14" s="98">
        <v>2</v>
      </c>
      <c r="B14" s="305" t="e">
        <f>'Каникулы в горах |FIT15'!B14</f>
        <v>#REF!</v>
      </c>
      <c r="C14" s="305" t="e">
        <f>'Каникулы в горах |FIT15'!C14</f>
        <v>#REF!</v>
      </c>
    </row>
    <row r="15" spans="1:3" x14ac:dyDescent="0.2">
      <c r="A15" s="97" t="s">
        <v>137</v>
      </c>
      <c r="B15" s="305"/>
      <c r="C15" s="305"/>
    </row>
    <row r="16" spans="1:3" x14ac:dyDescent="0.2">
      <c r="A16" s="98">
        <v>1</v>
      </c>
      <c r="B16" s="305" t="e">
        <f>'Каникулы в горах |FIT15'!B16</f>
        <v>#REF!</v>
      </c>
      <c r="C16" s="305" t="e">
        <f>'Каникулы в горах |FIT15'!C16</f>
        <v>#REF!</v>
      </c>
    </row>
    <row r="17" spans="1:3" x14ac:dyDescent="0.2">
      <c r="A17" s="98">
        <v>2</v>
      </c>
      <c r="B17" s="305" t="e">
        <f>'Каникулы в горах |FIT15'!B17</f>
        <v>#REF!</v>
      </c>
      <c r="C17" s="305" t="e">
        <f>'Каникулы в горах |FIT15'!C17</f>
        <v>#REF!</v>
      </c>
    </row>
    <row r="18" spans="1:3" x14ac:dyDescent="0.2">
      <c r="A18" s="97" t="s">
        <v>139</v>
      </c>
      <c r="B18" s="305"/>
      <c r="C18" s="305"/>
    </row>
    <row r="19" spans="1:3" x14ac:dyDescent="0.2">
      <c r="A19" s="98" t="s">
        <v>78</v>
      </c>
      <c r="B19" s="305" t="e">
        <f>'Каникулы в горах |FIT15'!B19</f>
        <v>#REF!</v>
      </c>
      <c r="C19" s="305" t="e">
        <f>'Каникулы в горах |FIT15'!C19</f>
        <v>#REF!</v>
      </c>
    </row>
    <row r="20" spans="1:3" x14ac:dyDescent="0.2">
      <c r="A20" s="97" t="s">
        <v>138</v>
      </c>
      <c r="B20" s="305"/>
      <c r="C20" s="305"/>
    </row>
    <row r="21" spans="1:3" x14ac:dyDescent="0.2">
      <c r="A21" s="98" t="s">
        <v>67</v>
      </c>
      <c r="B21" s="305" t="e">
        <f>'Каникулы в горах |FIT15'!B21</f>
        <v>#REF!</v>
      </c>
      <c r="C21" s="305" t="e">
        <f>'Каникулы в горах |FIT15'!C21</f>
        <v>#REF!</v>
      </c>
    </row>
    <row r="22" spans="1:3" ht="135" x14ac:dyDescent="0.2">
      <c r="A22" s="275" t="s">
        <v>334</v>
      </c>
    </row>
    <row r="23" spans="1:3" ht="12.75" thickBot="1" x14ac:dyDescent="0.25">
      <c r="A23" s="181" t="s">
        <v>143</v>
      </c>
    </row>
    <row r="24" spans="1:3" ht="12.75" thickBot="1" x14ac:dyDescent="0.25">
      <c r="A24" s="272" t="s">
        <v>354</v>
      </c>
    </row>
    <row r="25" spans="1:3" x14ac:dyDescent="0.2">
      <c r="A25" s="182" t="s">
        <v>355</v>
      </c>
    </row>
    <row r="26" spans="1:3" x14ac:dyDescent="0.2">
      <c r="A26" s="134" t="s">
        <v>128</v>
      </c>
    </row>
    <row r="27" spans="1:3" x14ac:dyDescent="0.2">
      <c r="A27" s="217" t="s">
        <v>156</v>
      </c>
    </row>
    <row r="28" spans="1:3" x14ac:dyDescent="0.2">
      <c r="A28" s="215" t="s">
        <v>129</v>
      </c>
    </row>
    <row r="29" spans="1:3" ht="12" customHeight="1" x14ac:dyDescent="0.2">
      <c r="A29" s="215" t="s">
        <v>130</v>
      </c>
    </row>
    <row r="30" spans="1:3" ht="24" x14ac:dyDescent="0.2">
      <c r="A30" s="216" t="s">
        <v>131</v>
      </c>
    </row>
    <row r="31" spans="1:3" ht="11.45" customHeight="1" x14ac:dyDescent="0.2">
      <c r="A31" s="234" t="s">
        <v>335</v>
      </c>
    </row>
    <row r="32" spans="1:3" ht="24" x14ac:dyDescent="0.2">
      <c r="A32" s="216" t="s">
        <v>191</v>
      </c>
    </row>
    <row r="33" spans="1:1" ht="25.5" x14ac:dyDescent="0.2">
      <c r="A33" s="287" t="s">
        <v>339</v>
      </c>
    </row>
    <row r="34" spans="1:1" ht="38.25" x14ac:dyDescent="0.2">
      <c r="A34" s="288" t="s">
        <v>367</v>
      </c>
    </row>
    <row r="35" spans="1:1" ht="25.5" x14ac:dyDescent="0.2">
      <c r="A35" s="288" t="s">
        <v>356</v>
      </c>
    </row>
    <row r="36" spans="1:1" ht="25.5" x14ac:dyDescent="0.2">
      <c r="A36" s="288" t="s">
        <v>357</v>
      </c>
    </row>
    <row r="37" spans="1:1" ht="38.25" x14ac:dyDescent="0.2">
      <c r="A37" s="288" t="s">
        <v>336</v>
      </c>
    </row>
    <row r="38" spans="1:1" ht="38.25" x14ac:dyDescent="0.2">
      <c r="A38" s="288" t="s">
        <v>358</v>
      </c>
    </row>
    <row r="39" spans="1:1" ht="12.75" x14ac:dyDescent="0.2">
      <c r="A39" s="288" t="s">
        <v>337</v>
      </c>
    </row>
    <row r="40" spans="1:1" x14ac:dyDescent="0.2">
      <c r="A40" s="150"/>
    </row>
    <row r="41" spans="1:1" ht="42" x14ac:dyDescent="0.2">
      <c r="A41" s="166" t="s">
        <v>170</v>
      </c>
    </row>
    <row r="42" spans="1:1" ht="21" x14ac:dyDescent="0.2">
      <c r="A42" s="185" t="s">
        <v>166</v>
      </c>
    </row>
    <row r="43" spans="1:1" ht="42.75" x14ac:dyDescent="0.2">
      <c r="A43" s="153" t="s">
        <v>167</v>
      </c>
    </row>
    <row r="44" spans="1:1" ht="21" x14ac:dyDescent="0.2">
      <c r="A44" s="131" t="s">
        <v>168</v>
      </c>
    </row>
    <row r="45" spans="1:1" x14ac:dyDescent="0.2">
      <c r="A45" s="133"/>
    </row>
    <row r="46" spans="1:1" x14ac:dyDescent="0.2">
      <c r="A46" s="134" t="s">
        <v>133</v>
      </c>
    </row>
    <row r="47" spans="1:1" ht="24" x14ac:dyDescent="0.2">
      <c r="A47" s="135" t="s">
        <v>154</v>
      </c>
    </row>
    <row r="48" spans="1:1" ht="24" x14ac:dyDescent="0.2">
      <c r="A48" s="135" t="s">
        <v>155</v>
      </c>
    </row>
    <row r="49" spans="1:1" x14ac:dyDescent="0.2">
      <c r="A49" s="133"/>
    </row>
  </sheetData>
  <pageMargins left="0.7" right="0.7" top="0.75" bottom="0.75" header="0.3" footer="0.3"/>
  <pageSetup paperSize="9"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49"/>
  <sheetViews>
    <sheetView zoomScaleNormal="100" workbookViewId="0">
      <pane xSplit="1" topLeftCell="B1" activePane="topRight" state="frozen"/>
      <selection activeCell="B1" sqref="B1:B1048576"/>
      <selection pane="topRight" activeCell="B1" sqref="B1:B1048576"/>
    </sheetView>
  </sheetViews>
  <sheetFormatPr defaultColWidth="9" defaultRowHeight="12" x14ac:dyDescent="0.2"/>
  <cols>
    <col min="1" max="1" width="80.5703125" style="65" customWidth="1"/>
    <col min="2" max="16384" width="9" style="65"/>
  </cols>
  <sheetData>
    <row r="1" spans="1:3" ht="11.45" customHeight="1" x14ac:dyDescent="0.2">
      <c r="A1" s="94" t="s">
        <v>134</v>
      </c>
    </row>
    <row r="2" spans="1:3" ht="11.45" customHeight="1" x14ac:dyDescent="0.2">
      <c r="A2" s="180" t="s">
        <v>338</v>
      </c>
    </row>
    <row r="3" spans="1:3" ht="25.5" customHeight="1" x14ac:dyDescent="0.2">
      <c r="A3" s="157" t="s">
        <v>163</v>
      </c>
      <c r="B3" s="315" t="e">
        <f>'Каникулы в горах |FIT18'!B25</f>
        <v>#REF!</v>
      </c>
      <c r="C3" s="315" t="e">
        <f>'Каникулы в горах |FIT18'!C25</f>
        <v>#REF!</v>
      </c>
    </row>
    <row r="4" spans="1:3" s="34" customFormat="1" ht="24.6" customHeight="1" x14ac:dyDescent="0.2">
      <c r="A4" s="67" t="s">
        <v>124</v>
      </c>
      <c r="B4" s="315" t="e">
        <f>'Каникулы в горах |FIT18'!B26</f>
        <v>#REF!</v>
      </c>
      <c r="C4" s="315" t="e">
        <f>'Каникулы в горах |FIT18'!C26</f>
        <v>#REF!</v>
      </c>
    </row>
    <row r="5" spans="1:3" x14ac:dyDescent="0.2">
      <c r="A5" s="97" t="s">
        <v>136</v>
      </c>
      <c r="B5" s="293"/>
      <c r="C5" s="293"/>
    </row>
    <row r="6" spans="1:3" x14ac:dyDescent="0.2">
      <c r="A6" s="98">
        <v>1</v>
      </c>
      <c r="B6" s="305" t="e">
        <f>'Каникулы в горах |FIT18'!B28+25</f>
        <v>#REF!</v>
      </c>
      <c r="C6" s="305" t="e">
        <f>'Каникулы в горах |FIT18'!C28+25</f>
        <v>#REF!</v>
      </c>
    </row>
    <row r="7" spans="1:3" x14ac:dyDescent="0.2">
      <c r="A7" s="98">
        <v>2</v>
      </c>
      <c r="B7" s="305" t="e">
        <f>'Каникулы в горах |FIT18'!B29+25</f>
        <v>#REF!</v>
      </c>
      <c r="C7" s="305" t="e">
        <f>'Каникулы в горах |FIT18'!C29+25</f>
        <v>#REF!</v>
      </c>
    </row>
    <row r="8" spans="1:3" x14ac:dyDescent="0.2">
      <c r="A8" s="106" t="s">
        <v>147</v>
      </c>
      <c r="B8" s="305"/>
      <c r="C8" s="305"/>
    </row>
    <row r="9" spans="1:3" x14ac:dyDescent="0.2">
      <c r="A9" s="98">
        <v>1</v>
      </c>
      <c r="B9" s="305" t="e">
        <f>'Каникулы в горах |FIT18'!B31+25</f>
        <v>#REF!</v>
      </c>
      <c r="C9" s="305" t="e">
        <f>'Каникулы в горах |FIT18'!C31+25</f>
        <v>#REF!</v>
      </c>
    </row>
    <row r="10" spans="1:3" x14ac:dyDescent="0.2">
      <c r="A10" s="98">
        <v>2</v>
      </c>
      <c r="B10" s="305" t="e">
        <f>'Каникулы в горах |FIT18'!B32+25</f>
        <v>#REF!</v>
      </c>
      <c r="C10" s="305" t="e">
        <f>'Каникулы в горах |FIT18'!C32+25</f>
        <v>#REF!</v>
      </c>
    </row>
    <row r="11" spans="1:3" x14ac:dyDescent="0.2">
      <c r="A11" s="97" t="s">
        <v>135</v>
      </c>
      <c r="B11" s="305"/>
      <c r="C11" s="305"/>
    </row>
    <row r="12" spans="1:3" x14ac:dyDescent="0.2">
      <c r="A12" s="99">
        <v>1</v>
      </c>
      <c r="B12" s="305" t="e">
        <f>'Каникулы в горах |FIT18'!B34+25</f>
        <v>#REF!</v>
      </c>
      <c r="C12" s="305" t="e">
        <f>'Каникулы в горах |FIT18'!C34+25</f>
        <v>#REF!</v>
      </c>
    </row>
    <row r="13" spans="1:3" x14ac:dyDescent="0.2">
      <c r="A13" s="99">
        <v>2</v>
      </c>
      <c r="B13" s="305" t="e">
        <f>'Каникулы в горах |FIT18'!B35+25</f>
        <v>#REF!</v>
      </c>
      <c r="C13" s="305" t="e">
        <f>'Каникулы в горах |FIT18'!C35+25</f>
        <v>#REF!</v>
      </c>
    </row>
    <row r="14" spans="1:3" x14ac:dyDescent="0.2">
      <c r="A14" s="97" t="s">
        <v>137</v>
      </c>
      <c r="B14" s="305"/>
      <c r="C14" s="305"/>
    </row>
    <row r="15" spans="1:3" x14ac:dyDescent="0.2">
      <c r="A15" s="99">
        <v>1</v>
      </c>
      <c r="B15" s="305" t="e">
        <f>'Каникулы в горах |FIT18'!B37+25</f>
        <v>#REF!</v>
      </c>
      <c r="C15" s="305" t="e">
        <f>'Каникулы в горах |FIT18'!C37+25</f>
        <v>#REF!</v>
      </c>
    </row>
    <row r="16" spans="1:3" x14ac:dyDescent="0.2">
      <c r="A16" s="99">
        <v>2</v>
      </c>
      <c r="B16" s="305" t="e">
        <f>'Каникулы в горах |FIT18'!B38+25</f>
        <v>#REF!</v>
      </c>
      <c r="C16" s="305" t="e">
        <f>'Каникулы в горах |FIT18'!C38+25</f>
        <v>#REF!</v>
      </c>
    </row>
    <row r="17" spans="1:3" x14ac:dyDescent="0.2">
      <c r="A17" s="97" t="s">
        <v>139</v>
      </c>
      <c r="B17" s="305"/>
      <c r="C17" s="305"/>
    </row>
    <row r="18" spans="1:3" x14ac:dyDescent="0.2">
      <c r="A18" s="98" t="s">
        <v>78</v>
      </c>
      <c r="B18" s="305" t="e">
        <f>'Каникулы в горах |FIT18'!B40+25</f>
        <v>#REF!</v>
      </c>
      <c r="C18" s="305" t="e">
        <f>'Каникулы в горах |FIT18'!C40+25</f>
        <v>#REF!</v>
      </c>
    </row>
    <row r="19" spans="1:3" x14ac:dyDescent="0.2">
      <c r="A19" s="97" t="s">
        <v>138</v>
      </c>
      <c r="B19" s="305"/>
      <c r="C19" s="305"/>
    </row>
    <row r="20" spans="1:3" x14ac:dyDescent="0.2">
      <c r="A20" s="98" t="s">
        <v>67</v>
      </c>
      <c r="B20" s="305" t="e">
        <f>'Каникулы в горах |FIT18'!B42+25</f>
        <v>#REF!</v>
      </c>
      <c r="C20" s="305" t="e">
        <f>'Каникулы в горах |FIT18'!C42+25</f>
        <v>#REF!</v>
      </c>
    </row>
    <row r="21" spans="1:3" x14ac:dyDescent="0.2">
      <c r="A21" s="158"/>
    </row>
    <row r="22" spans="1:3" ht="135" x14ac:dyDescent="0.2">
      <c r="A22" s="275" t="s">
        <v>334</v>
      </c>
    </row>
    <row r="23" spans="1:3" ht="12.75" thickBot="1" x14ac:dyDescent="0.25">
      <c r="A23" s="181" t="s">
        <v>143</v>
      </c>
    </row>
    <row r="24" spans="1:3" ht="12.75" thickBot="1" x14ac:dyDescent="0.25">
      <c r="A24" s="272" t="s">
        <v>354</v>
      </c>
    </row>
    <row r="25" spans="1:3" x14ac:dyDescent="0.2">
      <c r="A25" s="182" t="s">
        <v>355</v>
      </c>
    </row>
    <row r="26" spans="1:3" x14ac:dyDescent="0.2">
      <c r="A26" s="134" t="s">
        <v>128</v>
      </c>
    </row>
    <row r="27" spans="1:3" x14ac:dyDescent="0.2">
      <c r="A27" s="217" t="s">
        <v>156</v>
      </c>
    </row>
    <row r="28" spans="1:3" x14ac:dyDescent="0.2">
      <c r="A28" s="215" t="s">
        <v>129</v>
      </c>
    </row>
    <row r="29" spans="1:3" ht="12" customHeight="1" x14ac:dyDescent="0.2">
      <c r="A29" s="215" t="s">
        <v>130</v>
      </c>
    </row>
    <row r="30" spans="1:3" ht="24" x14ac:dyDescent="0.2">
      <c r="A30" s="216" t="s">
        <v>131</v>
      </c>
    </row>
    <row r="31" spans="1:3" ht="11.45" customHeight="1" x14ac:dyDescent="0.2">
      <c r="A31" s="234" t="s">
        <v>335</v>
      </c>
    </row>
    <row r="32" spans="1:3" ht="24" x14ac:dyDescent="0.2">
      <c r="A32" s="216" t="s">
        <v>191</v>
      </c>
    </row>
    <row r="33" spans="1:1" ht="25.5" x14ac:dyDescent="0.2">
      <c r="A33" s="289" t="s">
        <v>339</v>
      </c>
    </row>
    <row r="34" spans="1:1" ht="38.25" x14ac:dyDescent="0.2">
      <c r="A34" s="290" t="s">
        <v>367</v>
      </c>
    </row>
    <row r="35" spans="1:1" ht="25.5" x14ac:dyDescent="0.2">
      <c r="A35" s="290" t="s">
        <v>356</v>
      </c>
    </row>
    <row r="36" spans="1:1" ht="25.5" x14ac:dyDescent="0.2">
      <c r="A36" s="290" t="s">
        <v>357</v>
      </c>
    </row>
    <row r="37" spans="1:1" ht="38.25" x14ac:dyDescent="0.2">
      <c r="A37" s="290" t="s">
        <v>336</v>
      </c>
    </row>
    <row r="38" spans="1:1" ht="38.25" x14ac:dyDescent="0.2">
      <c r="A38" s="290" t="s">
        <v>358</v>
      </c>
    </row>
    <row r="39" spans="1:1" ht="12.75" x14ac:dyDescent="0.2">
      <c r="A39" s="290" t="s">
        <v>337</v>
      </c>
    </row>
    <row r="40" spans="1:1" x14ac:dyDescent="0.2">
      <c r="A40" s="150"/>
    </row>
    <row r="41" spans="1:1" ht="42" x14ac:dyDescent="0.2">
      <c r="A41" s="166" t="s">
        <v>170</v>
      </c>
    </row>
    <row r="42" spans="1:1" ht="21" x14ac:dyDescent="0.2">
      <c r="A42" s="185" t="s">
        <v>166</v>
      </c>
    </row>
    <row r="43" spans="1:1" ht="42.75" x14ac:dyDescent="0.2">
      <c r="A43" s="153" t="s">
        <v>167</v>
      </c>
    </row>
    <row r="44" spans="1:1" ht="21" x14ac:dyDescent="0.2">
      <c r="A44" s="131" t="s">
        <v>168</v>
      </c>
    </row>
    <row r="45" spans="1:1" x14ac:dyDescent="0.2">
      <c r="A45" s="133"/>
    </row>
    <row r="46" spans="1:1" x14ac:dyDescent="0.2">
      <c r="A46" s="134" t="s">
        <v>133</v>
      </c>
    </row>
    <row r="47" spans="1:1" ht="24" x14ac:dyDescent="0.2">
      <c r="A47" s="135" t="s">
        <v>154</v>
      </c>
    </row>
    <row r="48" spans="1:1" ht="24" x14ac:dyDescent="0.2">
      <c r="A48" s="135" t="s">
        <v>155</v>
      </c>
    </row>
    <row r="49" spans="1:1" x14ac:dyDescent="0.2">
      <c r="A49" s="133"/>
    </row>
  </sheetData>
  <pageMargins left="0.7" right="0.7" top="0.75" bottom="0.75" header="0.3" footer="0.3"/>
  <pageSetup paperSize="9" orientation="portrait"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71"/>
  <sheetViews>
    <sheetView zoomScaleNormal="100" workbookViewId="0">
      <pane xSplit="1" topLeftCell="B1" activePane="topRight" state="frozen"/>
      <selection activeCell="B1" sqref="B1:B1048576"/>
      <selection pane="topRight" activeCell="B1" sqref="B1:B1048576"/>
    </sheetView>
  </sheetViews>
  <sheetFormatPr defaultColWidth="9" defaultRowHeight="12" x14ac:dyDescent="0.2"/>
  <cols>
    <col min="1" max="1" width="80.5703125" style="65" customWidth="1"/>
    <col min="2" max="16384" width="9" style="65"/>
  </cols>
  <sheetData>
    <row r="1" spans="1:3" ht="11.45" customHeight="1" x14ac:dyDescent="0.2">
      <c r="A1" s="94" t="s">
        <v>134</v>
      </c>
    </row>
    <row r="2" spans="1:3" ht="11.45" customHeight="1" x14ac:dyDescent="0.2">
      <c r="A2" s="180" t="s">
        <v>338</v>
      </c>
    </row>
    <row r="3" spans="1:3" ht="11.45" customHeight="1" x14ac:dyDescent="0.2">
      <c r="A3" s="218"/>
    </row>
    <row r="4" spans="1:3" ht="11.45" customHeight="1" x14ac:dyDescent="0.2">
      <c r="A4" s="218" t="s">
        <v>125</v>
      </c>
      <c r="B4" s="308" t="e">
        <f>'Каникулы в горах |FIT15'!B4</f>
        <v>#REF!</v>
      </c>
      <c r="C4" s="308" t="e">
        <f>'Каникулы в горах |FIT15'!C4</f>
        <v>#REF!</v>
      </c>
    </row>
    <row r="5" spans="1:3" s="34" customFormat="1" ht="21.6" customHeight="1" x14ac:dyDescent="0.2">
      <c r="A5" s="67" t="s">
        <v>124</v>
      </c>
      <c r="B5" s="308" t="e">
        <f>'Каникулы в горах |FIT15'!B5</f>
        <v>#REF!</v>
      </c>
      <c r="C5" s="308" t="e">
        <f>'Каникулы в горах |FIT15'!C5</f>
        <v>#REF!</v>
      </c>
    </row>
    <row r="6" spans="1:3" x14ac:dyDescent="0.2">
      <c r="A6" s="74" t="s">
        <v>148</v>
      </c>
      <c r="B6" s="293"/>
      <c r="C6" s="293"/>
    </row>
    <row r="7" spans="1:3" x14ac:dyDescent="0.2">
      <c r="A7" s="75">
        <v>1</v>
      </c>
      <c r="B7" s="305" t="e">
        <f>'Каникулы в горах |FIT15'!B7</f>
        <v>#REF!</v>
      </c>
      <c r="C7" s="305" t="e">
        <f>'Каникулы в горах |FIT15'!C7</f>
        <v>#REF!</v>
      </c>
    </row>
    <row r="8" spans="1:3" x14ac:dyDescent="0.2">
      <c r="A8" s="75">
        <v>2</v>
      </c>
      <c r="B8" s="305" t="e">
        <f>'Каникулы в горах |FIT15'!B8</f>
        <v>#REF!</v>
      </c>
      <c r="C8" s="305" t="e">
        <f>'Каникулы в горах |FIT15'!C8</f>
        <v>#REF!</v>
      </c>
    </row>
    <row r="9" spans="1:3" x14ac:dyDescent="0.2">
      <c r="A9" s="74" t="s">
        <v>149</v>
      </c>
      <c r="B9" s="305"/>
      <c r="C9" s="305"/>
    </row>
    <row r="10" spans="1:3" x14ac:dyDescent="0.2">
      <c r="A10" s="75">
        <v>1</v>
      </c>
      <c r="B10" s="305" t="e">
        <f>'Каникулы в горах |FIT15'!B10</f>
        <v>#REF!</v>
      </c>
      <c r="C10" s="305" t="e">
        <f>'Каникулы в горах |FIT15'!C10</f>
        <v>#REF!</v>
      </c>
    </row>
    <row r="11" spans="1:3" x14ac:dyDescent="0.2">
      <c r="A11" s="75">
        <v>2</v>
      </c>
      <c r="B11" s="305" t="e">
        <f>'Каникулы в горах |FIT15'!B11</f>
        <v>#REF!</v>
      </c>
      <c r="C11" s="305" t="e">
        <f>'Каникулы в горах |FIT15'!C11</f>
        <v>#REF!</v>
      </c>
    </row>
    <row r="12" spans="1:3" x14ac:dyDescent="0.2">
      <c r="A12" s="97" t="s">
        <v>135</v>
      </c>
      <c r="B12" s="305"/>
      <c r="C12" s="305"/>
    </row>
    <row r="13" spans="1:3" x14ac:dyDescent="0.2">
      <c r="A13" s="98">
        <v>1</v>
      </c>
      <c r="B13" s="305" t="e">
        <f>'Каникулы в горах |FIT15'!B13</f>
        <v>#REF!</v>
      </c>
      <c r="C13" s="305" t="e">
        <f>'Каникулы в горах |FIT15'!C13</f>
        <v>#REF!</v>
      </c>
    </row>
    <row r="14" spans="1:3" x14ac:dyDescent="0.2">
      <c r="A14" s="98">
        <v>2</v>
      </c>
      <c r="B14" s="305" t="e">
        <f>'Каникулы в горах |FIT15'!B14</f>
        <v>#REF!</v>
      </c>
      <c r="C14" s="305" t="e">
        <f>'Каникулы в горах |FIT15'!C14</f>
        <v>#REF!</v>
      </c>
    </row>
    <row r="15" spans="1:3" x14ac:dyDescent="0.2">
      <c r="A15" s="97" t="s">
        <v>137</v>
      </c>
      <c r="B15" s="305"/>
      <c r="C15" s="305"/>
    </row>
    <row r="16" spans="1:3" x14ac:dyDescent="0.2">
      <c r="A16" s="98">
        <v>1</v>
      </c>
      <c r="B16" s="305" t="e">
        <f>'Каникулы в горах |FIT15'!B16</f>
        <v>#REF!</v>
      </c>
      <c r="C16" s="305" t="e">
        <f>'Каникулы в горах |FIT15'!C16</f>
        <v>#REF!</v>
      </c>
    </row>
    <row r="17" spans="1:3" x14ac:dyDescent="0.2">
      <c r="A17" s="98">
        <v>2</v>
      </c>
      <c r="B17" s="305" t="e">
        <f>'Каникулы в горах |FIT15'!B17</f>
        <v>#REF!</v>
      </c>
      <c r="C17" s="305" t="e">
        <f>'Каникулы в горах |FIT15'!C17</f>
        <v>#REF!</v>
      </c>
    </row>
    <row r="18" spans="1:3" x14ac:dyDescent="0.2">
      <c r="A18" s="97" t="s">
        <v>139</v>
      </c>
      <c r="B18" s="305"/>
      <c r="C18" s="305"/>
    </row>
    <row r="19" spans="1:3" x14ac:dyDescent="0.2">
      <c r="A19" s="98" t="s">
        <v>78</v>
      </c>
      <c r="B19" s="305" t="e">
        <f>'Каникулы в горах |FIT15'!B19</f>
        <v>#REF!</v>
      </c>
      <c r="C19" s="305" t="e">
        <f>'Каникулы в горах |FIT15'!C19</f>
        <v>#REF!</v>
      </c>
    </row>
    <row r="20" spans="1:3" x14ac:dyDescent="0.2">
      <c r="A20" s="97" t="s">
        <v>138</v>
      </c>
      <c r="B20" s="305"/>
      <c r="C20" s="305"/>
    </row>
    <row r="21" spans="1:3" x14ac:dyDescent="0.2">
      <c r="A21" s="98" t="s">
        <v>67</v>
      </c>
      <c r="B21" s="305" t="e">
        <f>'Каникулы в горах |FIT15'!B21</f>
        <v>#REF!</v>
      </c>
      <c r="C21" s="305" t="e">
        <f>'Каникулы в горах |FIT15'!C21</f>
        <v>#REF!</v>
      </c>
    </row>
    <row r="22" spans="1:3" x14ac:dyDescent="0.2">
      <c r="A22" s="158"/>
      <c r="B22" s="306"/>
      <c r="C22" s="306"/>
    </row>
    <row r="23" spans="1:3" ht="10.35" customHeight="1" x14ac:dyDescent="0.2">
      <c r="A23" s="158"/>
      <c r="B23" s="306"/>
      <c r="C23" s="306"/>
    </row>
    <row r="24" spans="1:3" ht="10.35" customHeight="1" x14ac:dyDescent="0.2">
      <c r="A24" s="107"/>
      <c r="B24" s="306"/>
      <c r="C24" s="306"/>
    </row>
    <row r="25" spans="1:3" ht="25.5" customHeight="1" x14ac:dyDescent="0.2">
      <c r="A25" s="157" t="s">
        <v>163</v>
      </c>
      <c r="B25" s="315" t="e">
        <f t="shared" ref="B25:C25" si="0">B4</f>
        <v>#REF!</v>
      </c>
      <c r="C25" s="315" t="e">
        <f t="shared" si="0"/>
        <v>#REF!</v>
      </c>
    </row>
    <row r="26" spans="1:3" s="34" customFormat="1" ht="24.6" customHeight="1" x14ac:dyDescent="0.2">
      <c r="A26" s="67" t="s">
        <v>124</v>
      </c>
      <c r="B26" s="315" t="e">
        <f t="shared" ref="B26:C26" si="1">B5</f>
        <v>#REF!</v>
      </c>
      <c r="C26" s="315" t="e">
        <f t="shared" si="1"/>
        <v>#REF!</v>
      </c>
    </row>
    <row r="27" spans="1:3" x14ac:dyDescent="0.2">
      <c r="A27" s="97" t="s">
        <v>136</v>
      </c>
      <c r="B27" s="293"/>
      <c r="C27" s="293"/>
    </row>
    <row r="28" spans="1:3" x14ac:dyDescent="0.2">
      <c r="A28" s="98">
        <v>1</v>
      </c>
      <c r="B28" s="305" t="e">
        <f t="shared" ref="B28:C28" si="2">ROUND(B7*0.85,)+35</f>
        <v>#REF!</v>
      </c>
      <c r="C28" s="305" t="e">
        <f t="shared" si="2"/>
        <v>#REF!</v>
      </c>
    </row>
    <row r="29" spans="1:3" x14ac:dyDescent="0.2">
      <c r="A29" s="98">
        <v>2</v>
      </c>
      <c r="B29" s="305" t="e">
        <f t="shared" ref="B29:C29" si="3">ROUND(B8*0.85,)+35</f>
        <v>#REF!</v>
      </c>
      <c r="C29" s="305" t="e">
        <f t="shared" si="3"/>
        <v>#REF!</v>
      </c>
    </row>
    <row r="30" spans="1:3" x14ac:dyDescent="0.2">
      <c r="A30" s="106" t="s">
        <v>147</v>
      </c>
      <c r="B30" s="305"/>
      <c r="C30" s="305"/>
    </row>
    <row r="31" spans="1:3" x14ac:dyDescent="0.2">
      <c r="A31" s="98">
        <v>1</v>
      </c>
      <c r="B31" s="305" t="e">
        <f t="shared" ref="B31:C31" si="4">ROUND(B10*0.85,)+35</f>
        <v>#REF!</v>
      </c>
      <c r="C31" s="305" t="e">
        <f t="shared" si="4"/>
        <v>#REF!</v>
      </c>
    </row>
    <row r="32" spans="1:3" x14ac:dyDescent="0.2">
      <c r="A32" s="98">
        <v>2</v>
      </c>
      <c r="B32" s="305" t="e">
        <f t="shared" ref="B32:C32" si="5">ROUND(B11*0.85,)+35</f>
        <v>#REF!</v>
      </c>
      <c r="C32" s="305" t="e">
        <f t="shared" si="5"/>
        <v>#REF!</v>
      </c>
    </row>
    <row r="33" spans="1:3" x14ac:dyDescent="0.2">
      <c r="A33" s="97" t="s">
        <v>135</v>
      </c>
      <c r="B33" s="305"/>
      <c r="C33" s="305"/>
    </row>
    <row r="34" spans="1:3" x14ac:dyDescent="0.2">
      <c r="A34" s="99">
        <v>1</v>
      </c>
      <c r="B34" s="305" t="e">
        <f t="shared" ref="B34:C34" si="6">ROUND(B13*0.85,)+35</f>
        <v>#REF!</v>
      </c>
      <c r="C34" s="305" t="e">
        <f t="shared" si="6"/>
        <v>#REF!</v>
      </c>
    </row>
    <row r="35" spans="1:3" x14ac:dyDescent="0.2">
      <c r="A35" s="99">
        <v>2</v>
      </c>
      <c r="B35" s="305" t="e">
        <f t="shared" ref="B35:C35" si="7">ROUND(B14*0.85,)+35</f>
        <v>#REF!</v>
      </c>
      <c r="C35" s="305" t="e">
        <f t="shared" si="7"/>
        <v>#REF!</v>
      </c>
    </row>
    <row r="36" spans="1:3" x14ac:dyDescent="0.2">
      <c r="A36" s="97" t="s">
        <v>137</v>
      </c>
      <c r="B36" s="305"/>
      <c r="C36" s="305"/>
    </row>
    <row r="37" spans="1:3" x14ac:dyDescent="0.2">
      <c r="A37" s="99">
        <v>1</v>
      </c>
      <c r="B37" s="305" t="e">
        <f t="shared" ref="B37:C37" si="8">ROUND(B16*0.85,)+35</f>
        <v>#REF!</v>
      </c>
      <c r="C37" s="305" t="e">
        <f t="shared" si="8"/>
        <v>#REF!</v>
      </c>
    </row>
    <row r="38" spans="1:3" x14ac:dyDescent="0.2">
      <c r="A38" s="99">
        <v>2</v>
      </c>
      <c r="B38" s="305" t="e">
        <f t="shared" ref="B38:C38" si="9">ROUND(B17*0.85,)+35</f>
        <v>#REF!</v>
      </c>
      <c r="C38" s="305" t="e">
        <f t="shared" si="9"/>
        <v>#REF!</v>
      </c>
    </row>
    <row r="39" spans="1:3" x14ac:dyDescent="0.2">
      <c r="A39" s="97" t="s">
        <v>139</v>
      </c>
      <c r="B39" s="305"/>
      <c r="C39" s="305"/>
    </row>
    <row r="40" spans="1:3" x14ac:dyDescent="0.2">
      <c r="A40" s="98" t="s">
        <v>78</v>
      </c>
      <c r="B40" s="305" t="e">
        <f t="shared" ref="B40:C40" si="10">ROUND(B19*0.85,)+35</f>
        <v>#REF!</v>
      </c>
      <c r="C40" s="305" t="e">
        <f t="shared" si="10"/>
        <v>#REF!</v>
      </c>
    </row>
    <row r="41" spans="1:3" x14ac:dyDescent="0.2">
      <c r="A41" s="97" t="s">
        <v>138</v>
      </c>
      <c r="B41" s="305"/>
      <c r="C41" s="305"/>
    </row>
    <row r="42" spans="1:3" x14ac:dyDescent="0.2">
      <c r="A42" s="98" t="s">
        <v>67</v>
      </c>
      <c r="B42" s="305" t="e">
        <f t="shared" ref="B42:C42" si="11">ROUND(B21*0.85,)+35</f>
        <v>#REF!</v>
      </c>
      <c r="C42" s="305" t="e">
        <f t="shared" si="11"/>
        <v>#REF!</v>
      </c>
    </row>
    <row r="43" spans="1:3" x14ac:dyDescent="0.2">
      <c r="A43" s="158"/>
      <c r="B43" s="293"/>
      <c r="C43" s="293"/>
    </row>
    <row r="44" spans="1:3" ht="135" x14ac:dyDescent="0.2">
      <c r="A44" s="275" t="s">
        <v>334</v>
      </c>
    </row>
    <row r="45" spans="1:3" ht="12.75" thickBot="1" x14ac:dyDescent="0.25">
      <c r="A45" s="181" t="s">
        <v>143</v>
      </c>
    </row>
    <row r="46" spans="1:3" ht="12.75" thickBot="1" x14ac:dyDescent="0.25">
      <c r="A46" s="272" t="s">
        <v>354</v>
      </c>
    </row>
    <row r="47" spans="1:3" x14ac:dyDescent="0.2">
      <c r="A47" s="182" t="s">
        <v>355</v>
      </c>
    </row>
    <row r="48" spans="1:3" x14ac:dyDescent="0.2">
      <c r="A48" s="134" t="s">
        <v>128</v>
      </c>
    </row>
    <row r="49" spans="1:1" x14ac:dyDescent="0.2">
      <c r="A49" s="217" t="s">
        <v>156</v>
      </c>
    </row>
    <row r="50" spans="1:1" x14ac:dyDescent="0.2">
      <c r="A50" s="215" t="s">
        <v>129</v>
      </c>
    </row>
    <row r="51" spans="1:1" ht="12" customHeight="1" x14ac:dyDescent="0.2">
      <c r="A51" s="215" t="s">
        <v>130</v>
      </c>
    </row>
    <row r="52" spans="1:1" ht="24" x14ac:dyDescent="0.2">
      <c r="A52" s="216" t="s">
        <v>131</v>
      </c>
    </row>
    <row r="53" spans="1:1" ht="11.45" customHeight="1" x14ac:dyDescent="0.2">
      <c r="A53" s="234" t="s">
        <v>335</v>
      </c>
    </row>
    <row r="54" spans="1:1" ht="24" x14ac:dyDescent="0.2">
      <c r="A54" s="216" t="s">
        <v>191</v>
      </c>
    </row>
    <row r="55" spans="1:1" ht="25.5" x14ac:dyDescent="0.2">
      <c r="A55" s="291" t="s">
        <v>339</v>
      </c>
    </row>
    <row r="56" spans="1:1" ht="38.25" x14ac:dyDescent="0.2">
      <c r="A56" s="292" t="s">
        <v>367</v>
      </c>
    </row>
    <row r="57" spans="1:1" ht="25.5" x14ac:dyDescent="0.2">
      <c r="A57" s="292" t="s">
        <v>356</v>
      </c>
    </row>
    <row r="58" spans="1:1" ht="25.5" x14ac:dyDescent="0.2">
      <c r="A58" s="292" t="s">
        <v>357</v>
      </c>
    </row>
    <row r="59" spans="1:1" ht="38.25" x14ac:dyDescent="0.2">
      <c r="A59" s="292" t="s">
        <v>336</v>
      </c>
    </row>
    <row r="60" spans="1:1" ht="38.25" x14ac:dyDescent="0.2">
      <c r="A60" s="292" t="s">
        <v>358</v>
      </c>
    </row>
    <row r="61" spans="1:1" ht="12.75" x14ac:dyDescent="0.2">
      <c r="A61" s="292" t="s">
        <v>337</v>
      </c>
    </row>
    <row r="62" spans="1:1" x14ac:dyDescent="0.2">
      <c r="A62" s="150"/>
    </row>
    <row r="63" spans="1:1" ht="42" x14ac:dyDescent="0.2">
      <c r="A63" s="166" t="s">
        <v>170</v>
      </c>
    </row>
    <row r="64" spans="1:1" ht="21" x14ac:dyDescent="0.2">
      <c r="A64" s="185" t="s">
        <v>166</v>
      </c>
    </row>
    <row r="65" spans="1:1" ht="42.75" x14ac:dyDescent="0.2">
      <c r="A65" s="153" t="s">
        <v>167</v>
      </c>
    </row>
    <row r="66" spans="1:1" ht="21" x14ac:dyDescent="0.2">
      <c r="A66" s="131" t="s">
        <v>168</v>
      </c>
    </row>
    <row r="67" spans="1:1" x14ac:dyDescent="0.2">
      <c r="A67" s="133"/>
    </row>
    <row r="68" spans="1:1" x14ac:dyDescent="0.2">
      <c r="A68" s="134" t="s">
        <v>133</v>
      </c>
    </row>
    <row r="69" spans="1:1" ht="24" x14ac:dyDescent="0.2">
      <c r="A69" s="135" t="s">
        <v>154</v>
      </c>
    </row>
    <row r="70" spans="1:1" ht="24" x14ac:dyDescent="0.2">
      <c r="A70" s="135" t="s">
        <v>155</v>
      </c>
    </row>
    <row r="71" spans="1:1" x14ac:dyDescent="0.2">
      <c r="A71" s="133"/>
    </row>
  </sheetData>
  <pageMargins left="0.7" right="0.7" top="0.75" bottom="0.75" header="0.3" footer="0.3"/>
  <pageSetup paperSize="9" orientation="portrait"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K60"/>
  <sheetViews>
    <sheetView zoomScale="90" zoomScaleNormal="90" workbookViewId="0">
      <pane xSplit="1" topLeftCell="J1" activePane="topRight" state="frozen"/>
      <selection pane="topRight" activeCell="J1" sqref="J1:J1048576"/>
    </sheetView>
  </sheetViews>
  <sheetFormatPr defaultColWidth="8.7109375" defaultRowHeight="12.75" x14ac:dyDescent="0.2"/>
  <cols>
    <col min="1" max="1" width="82.5703125" style="109" customWidth="1"/>
    <col min="2" max="7" width="8.7109375" style="109" hidden="1" customWidth="1"/>
    <col min="8" max="9" width="0" style="109" hidden="1" customWidth="1"/>
    <col min="10" max="16384" width="8.7109375" style="109"/>
  </cols>
  <sheetData>
    <row r="1" spans="1:11" x14ac:dyDescent="0.2">
      <c r="A1" s="68" t="s">
        <v>134</v>
      </c>
    </row>
    <row r="2" spans="1:11" x14ac:dyDescent="0.2">
      <c r="A2" s="174" t="s">
        <v>200</v>
      </c>
    </row>
    <row r="3" spans="1:11" x14ac:dyDescent="0.2">
      <c r="A3" s="164" t="s">
        <v>125</v>
      </c>
      <c r="B3" s="304" t="e">
        <f>'C завтраками| Bed and breakfast'!#REF!</f>
        <v>#REF!</v>
      </c>
      <c r="C3" s="304" t="e">
        <f>'C завтраками| Bed and breakfast'!#REF!</f>
        <v>#REF!</v>
      </c>
      <c r="D3" s="304" t="e">
        <f>'C завтраками| Bed and breakfast'!#REF!</f>
        <v>#REF!</v>
      </c>
      <c r="E3" s="304" t="e">
        <f>'C завтраками| Bed and breakfast'!#REF!</f>
        <v>#REF!</v>
      </c>
      <c r="F3" s="304" t="e">
        <f>'C завтраками| Bed and breakfast'!#REF!</f>
        <v>#REF!</v>
      </c>
      <c r="G3" s="304" t="e">
        <f>'C завтраками| Bed and breakfast'!#REF!</f>
        <v>#REF!</v>
      </c>
      <c r="H3" s="304" t="e">
        <f>'C завтраками| Bed and breakfast'!#REF!</f>
        <v>#REF!</v>
      </c>
      <c r="I3" s="304" t="e">
        <f>'C завтраками| Bed and breakfast'!#REF!</f>
        <v>#REF!</v>
      </c>
      <c r="J3" s="304" t="e">
        <f>'C завтраками| Bed and breakfast'!#REF!</f>
        <v>#REF!</v>
      </c>
      <c r="K3" s="304" t="e">
        <f>'C завтраками| Bed and breakfast'!#REF!</f>
        <v>#REF!</v>
      </c>
    </row>
    <row r="4" spans="1:11" x14ac:dyDescent="0.2">
      <c r="A4" s="110" t="s">
        <v>124</v>
      </c>
      <c r="B4" s="304" t="e">
        <f>'C завтраками| Bed and breakfast'!#REF!</f>
        <v>#REF!</v>
      </c>
      <c r="C4" s="304" t="e">
        <f>'C завтраками| Bed and breakfast'!#REF!</f>
        <v>#REF!</v>
      </c>
      <c r="D4" s="304" t="e">
        <f>'C завтраками| Bed and breakfast'!#REF!</f>
        <v>#REF!</v>
      </c>
      <c r="E4" s="304" t="e">
        <f>'C завтраками| Bed and breakfast'!#REF!</f>
        <v>#REF!</v>
      </c>
      <c r="F4" s="304" t="e">
        <f>'C завтраками| Bed and breakfast'!#REF!</f>
        <v>#REF!</v>
      </c>
      <c r="G4" s="304" t="e">
        <f>'C завтраками| Bed and breakfast'!#REF!</f>
        <v>#REF!</v>
      </c>
      <c r="H4" s="304" t="e">
        <f>'C завтраками| Bed and breakfast'!#REF!</f>
        <v>#REF!</v>
      </c>
      <c r="I4" s="304" t="e">
        <f>'C завтраками| Bed and breakfast'!#REF!</f>
        <v>#REF!</v>
      </c>
      <c r="J4" s="304" t="e">
        <f>'C завтраками| Bed and breakfast'!#REF!</f>
        <v>#REF!</v>
      </c>
      <c r="K4" s="304" t="e">
        <f>'C завтраками| Bed and breakfast'!#REF!</f>
        <v>#REF!</v>
      </c>
    </row>
    <row r="5" spans="1:11" x14ac:dyDescent="0.2">
      <c r="A5" s="74" t="s">
        <v>148</v>
      </c>
      <c r="B5" s="301"/>
      <c r="C5" s="301"/>
      <c r="D5" s="301"/>
      <c r="E5" s="301"/>
      <c r="F5" s="301"/>
      <c r="G5" s="301"/>
      <c r="H5" s="301"/>
      <c r="I5" s="301"/>
      <c r="J5" s="301"/>
      <c r="K5" s="301"/>
    </row>
    <row r="6" spans="1:11" x14ac:dyDescent="0.2">
      <c r="A6" s="75">
        <v>1</v>
      </c>
      <c r="B6" s="303" t="e">
        <f>'C завтраками| Bed and breakfast'!#REF!*0.9</f>
        <v>#REF!</v>
      </c>
      <c r="C6" s="303" t="e">
        <f>'C завтраками| Bed and breakfast'!#REF!*0.9</f>
        <v>#REF!</v>
      </c>
      <c r="D6" s="303" t="e">
        <f>'C завтраками| Bed and breakfast'!#REF!*0.9</f>
        <v>#REF!</v>
      </c>
      <c r="E6" s="303" t="e">
        <f>'C завтраками| Bed and breakfast'!#REF!*0.9</f>
        <v>#REF!</v>
      </c>
      <c r="F6" s="303" t="e">
        <f>'C завтраками| Bed and breakfast'!#REF!*0.9</f>
        <v>#REF!</v>
      </c>
      <c r="G6" s="303" t="e">
        <f>'C завтраками| Bed and breakfast'!#REF!*0.9</f>
        <v>#REF!</v>
      </c>
      <c r="H6" s="303" t="e">
        <f>'C завтраками| Bed and breakfast'!#REF!*0.9</f>
        <v>#REF!</v>
      </c>
      <c r="I6" s="303" t="e">
        <f>'C завтраками| Bed and breakfast'!#REF!*0.9</f>
        <v>#REF!</v>
      </c>
      <c r="J6" s="303" t="e">
        <f>'C завтраками| Bed and breakfast'!#REF!*0.9</f>
        <v>#REF!</v>
      </c>
      <c r="K6" s="303" t="e">
        <f>'C завтраками| Bed and breakfast'!#REF!*0.9</f>
        <v>#REF!</v>
      </c>
    </row>
    <row r="7" spans="1:11" x14ac:dyDescent="0.2">
      <c r="A7" s="75">
        <v>2</v>
      </c>
      <c r="B7" s="303" t="e">
        <f>'C завтраками| Bed and breakfast'!#REF!*0.9</f>
        <v>#REF!</v>
      </c>
      <c r="C7" s="303" t="e">
        <f>'C завтраками| Bed and breakfast'!#REF!*0.9</f>
        <v>#REF!</v>
      </c>
      <c r="D7" s="303" t="e">
        <f>'C завтраками| Bed and breakfast'!#REF!*0.9</f>
        <v>#REF!</v>
      </c>
      <c r="E7" s="303" t="e">
        <f>'C завтраками| Bed and breakfast'!#REF!*0.9</f>
        <v>#REF!</v>
      </c>
      <c r="F7" s="303" t="e">
        <f>'C завтраками| Bed and breakfast'!#REF!*0.9</f>
        <v>#REF!</v>
      </c>
      <c r="G7" s="303" t="e">
        <f>'C завтраками| Bed and breakfast'!#REF!*0.9</f>
        <v>#REF!</v>
      </c>
      <c r="H7" s="303" t="e">
        <f>'C завтраками| Bed and breakfast'!#REF!*0.9</f>
        <v>#REF!</v>
      </c>
      <c r="I7" s="303" t="e">
        <f>'C завтраками| Bed and breakfast'!#REF!*0.9</f>
        <v>#REF!</v>
      </c>
      <c r="J7" s="303" t="e">
        <f>'C завтраками| Bed and breakfast'!#REF!*0.9</f>
        <v>#REF!</v>
      </c>
      <c r="K7" s="303" t="e">
        <f>'C завтраками| Bed and breakfast'!#REF!*0.9</f>
        <v>#REF!</v>
      </c>
    </row>
    <row r="8" spans="1:11" x14ac:dyDescent="0.2">
      <c r="A8" s="74" t="s">
        <v>149</v>
      </c>
      <c r="B8" s="303"/>
      <c r="C8" s="303"/>
      <c r="D8" s="303"/>
      <c r="E8" s="303"/>
      <c r="F8" s="303"/>
      <c r="G8" s="303"/>
      <c r="H8" s="303"/>
      <c r="I8" s="303"/>
      <c r="J8" s="303"/>
      <c r="K8" s="303"/>
    </row>
    <row r="9" spans="1:11" x14ac:dyDescent="0.2">
      <c r="A9" s="75">
        <v>1</v>
      </c>
      <c r="B9" s="303" t="e">
        <f>'C завтраками| Bed and breakfast'!#REF!*0.9</f>
        <v>#REF!</v>
      </c>
      <c r="C9" s="303" t="e">
        <f>'C завтраками| Bed and breakfast'!#REF!*0.9</f>
        <v>#REF!</v>
      </c>
      <c r="D9" s="303" t="e">
        <f>'C завтраками| Bed and breakfast'!#REF!*0.9</f>
        <v>#REF!</v>
      </c>
      <c r="E9" s="303" t="e">
        <f>'C завтраками| Bed and breakfast'!#REF!*0.9</f>
        <v>#REF!</v>
      </c>
      <c r="F9" s="303" t="e">
        <f>'C завтраками| Bed and breakfast'!#REF!*0.9</f>
        <v>#REF!</v>
      </c>
      <c r="G9" s="303" t="e">
        <f>'C завтраками| Bed and breakfast'!#REF!*0.9</f>
        <v>#REF!</v>
      </c>
      <c r="H9" s="303" t="e">
        <f>'C завтраками| Bed and breakfast'!#REF!*0.9</f>
        <v>#REF!</v>
      </c>
      <c r="I9" s="303" t="e">
        <f>'C завтраками| Bed and breakfast'!#REF!*0.9</f>
        <v>#REF!</v>
      </c>
      <c r="J9" s="303" t="e">
        <f>'C завтраками| Bed and breakfast'!#REF!*0.9</f>
        <v>#REF!</v>
      </c>
      <c r="K9" s="303" t="e">
        <f>'C завтраками| Bed and breakfast'!#REF!*0.9</f>
        <v>#REF!</v>
      </c>
    </row>
    <row r="10" spans="1:11" x14ac:dyDescent="0.2">
      <c r="A10" s="75">
        <v>2</v>
      </c>
      <c r="B10" s="303" t="e">
        <f>'C завтраками| Bed and breakfast'!#REF!*0.9</f>
        <v>#REF!</v>
      </c>
      <c r="C10" s="303" t="e">
        <f>'C завтраками| Bed and breakfast'!#REF!*0.9</f>
        <v>#REF!</v>
      </c>
      <c r="D10" s="303" t="e">
        <f>'C завтраками| Bed and breakfast'!#REF!*0.9</f>
        <v>#REF!</v>
      </c>
      <c r="E10" s="303" t="e">
        <f>'C завтраками| Bed and breakfast'!#REF!*0.9</f>
        <v>#REF!</v>
      </c>
      <c r="F10" s="303" t="e">
        <f>'C завтраками| Bed and breakfast'!#REF!*0.9</f>
        <v>#REF!</v>
      </c>
      <c r="G10" s="303" t="e">
        <f>'C завтраками| Bed and breakfast'!#REF!*0.9</f>
        <v>#REF!</v>
      </c>
      <c r="H10" s="303" t="e">
        <f>'C завтраками| Bed and breakfast'!#REF!*0.9</f>
        <v>#REF!</v>
      </c>
      <c r="I10" s="303" t="e">
        <f>'C завтраками| Bed and breakfast'!#REF!*0.9</f>
        <v>#REF!</v>
      </c>
      <c r="J10" s="303" t="e">
        <f>'C завтраками| Bed and breakfast'!#REF!*0.9</f>
        <v>#REF!</v>
      </c>
      <c r="K10" s="303" t="e">
        <f>'C завтраками| Bed and breakfast'!#REF!*0.9</f>
        <v>#REF!</v>
      </c>
    </row>
    <row r="11" spans="1:11" x14ac:dyDescent="0.2">
      <c r="A11" s="97" t="s">
        <v>135</v>
      </c>
      <c r="B11" s="303"/>
      <c r="C11" s="303"/>
      <c r="D11" s="303"/>
      <c r="E11" s="303"/>
      <c r="F11" s="303"/>
      <c r="G11" s="303"/>
      <c r="H11" s="303"/>
      <c r="I11" s="303"/>
      <c r="J11" s="303"/>
      <c r="K11" s="303"/>
    </row>
    <row r="12" spans="1:11" x14ac:dyDescent="0.2">
      <c r="A12" s="98">
        <v>1</v>
      </c>
      <c r="B12" s="303" t="e">
        <f>'C завтраками| Bed and breakfast'!#REF!*0.9</f>
        <v>#REF!</v>
      </c>
      <c r="C12" s="303" t="e">
        <f>'C завтраками| Bed and breakfast'!#REF!*0.9</f>
        <v>#REF!</v>
      </c>
      <c r="D12" s="303" t="e">
        <f>'C завтраками| Bed and breakfast'!#REF!*0.9</f>
        <v>#REF!</v>
      </c>
      <c r="E12" s="303" t="e">
        <f>'C завтраками| Bed and breakfast'!#REF!*0.9</f>
        <v>#REF!</v>
      </c>
      <c r="F12" s="303" t="e">
        <f>'C завтраками| Bed and breakfast'!#REF!*0.9</f>
        <v>#REF!</v>
      </c>
      <c r="G12" s="303" t="e">
        <f>'C завтраками| Bed and breakfast'!#REF!*0.9</f>
        <v>#REF!</v>
      </c>
      <c r="H12" s="303" t="e">
        <f>'C завтраками| Bed and breakfast'!#REF!*0.9</f>
        <v>#REF!</v>
      </c>
      <c r="I12" s="303" t="e">
        <f>'C завтраками| Bed and breakfast'!#REF!*0.9</f>
        <v>#REF!</v>
      </c>
      <c r="J12" s="303" t="e">
        <f>'C завтраками| Bed and breakfast'!#REF!*0.9</f>
        <v>#REF!</v>
      </c>
      <c r="K12" s="303" t="e">
        <f>'C завтраками| Bed and breakfast'!#REF!*0.9</f>
        <v>#REF!</v>
      </c>
    </row>
    <row r="13" spans="1:11" x14ac:dyDescent="0.2">
      <c r="A13" s="98">
        <v>2</v>
      </c>
      <c r="B13" s="303" t="e">
        <f>'C завтраками| Bed and breakfast'!#REF!*0.9</f>
        <v>#REF!</v>
      </c>
      <c r="C13" s="303" t="e">
        <f>'C завтраками| Bed and breakfast'!#REF!*0.9</f>
        <v>#REF!</v>
      </c>
      <c r="D13" s="303" t="e">
        <f>'C завтраками| Bed and breakfast'!#REF!*0.9</f>
        <v>#REF!</v>
      </c>
      <c r="E13" s="303" t="e">
        <f>'C завтраками| Bed and breakfast'!#REF!*0.9</f>
        <v>#REF!</v>
      </c>
      <c r="F13" s="303" t="e">
        <f>'C завтраками| Bed and breakfast'!#REF!*0.9</f>
        <v>#REF!</v>
      </c>
      <c r="G13" s="303" t="e">
        <f>'C завтраками| Bed and breakfast'!#REF!*0.9</f>
        <v>#REF!</v>
      </c>
      <c r="H13" s="303" t="e">
        <f>'C завтраками| Bed and breakfast'!#REF!*0.9</f>
        <v>#REF!</v>
      </c>
      <c r="I13" s="303" t="e">
        <f>'C завтраками| Bed and breakfast'!#REF!*0.9</f>
        <v>#REF!</v>
      </c>
      <c r="J13" s="303" t="e">
        <f>'C завтраками| Bed and breakfast'!#REF!*0.9</f>
        <v>#REF!</v>
      </c>
      <c r="K13" s="303" t="e">
        <f>'C завтраками| Bed and breakfast'!#REF!*0.9</f>
        <v>#REF!</v>
      </c>
    </row>
    <row r="14" spans="1:11" x14ac:dyDescent="0.2">
      <c r="A14" s="97" t="s">
        <v>137</v>
      </c>
      <c r="B14" s="303"/>
      <c r="C14" s="303"/>
      <c r="D14" s="303"/>
      <c r="E14" s="303"/>
      <c r="F14" s="303"/>
      <c r="G14" s="303"/>
      <c r="H14" s="303"/>
      <c r="I14" s="303"/>
      <c r="J14" s="303"/>
      <c r="K14" s="303"/>
    </row>
    <row r="15" spans="1:11" x14ac:dyDescent="0.2">
      <c r="A15" s="98">
        <v>1</v>
      </c>
      <c r="B15" s="303" t="e">
        <f>'C завтраками| Bed and breakfast'!#REF!*0.9</f>
        <v>#REF!</v>
      </c>
      <c r="C15" s="303" t="e">
        <f>'C завтраками| Bed and breakfast'!#REF!*0.9</f>
        <v>#REF!</v>
      </c>
      <c r="D15" s="303" t="e">
        <f>'C завтраками| Bed and breakfast'!#REF!*0.9</f>
        <v>#REF!</v>
      </c>
      <c r="E15" s="303" t="e">
        <f>'C завтраками| Bed and breakfast'!#REF!*0.9</f>
        <v>#REF!</v>
      </c>
      <c r="F15" s="303" t="e">
        <f>'C завтраками| Bed and breakfast'!#REF!*0.9</f>
        <v>#REF!</v>
      </c>
      <c r="G15" s="303" t="e">
        <f>'C завтраками| Bed and breakfast'!#REF!*0.9</f>
        <v>#REF!</v>
      </c>
      <c r="H15" s="303" t="e">
        <f>'C завтраками| Bed and breakfast'!#REF!*0.9</f>
        <v>#REF!</v>
      </c>
      <c r="I15" s="303" t="e">
        <f>'C завтраками| Bed and breakfast'!#REF!*0.9</f>
        <v>#REF!</v>
      </c>
      <c r="J15" s="303" t="e">
        <f>'C завтраками| Bed and breakfast'!#REF!*0.9</f>
        <v>#REF!</v>
      </c>
      <c r="K15" s="303" t="e">
        <f>'C завтраками| Bed and breakfast'!#REF!*0.9</f>
        <v>#REF!</v>
      </c>
    </row>
    <row r="16" spans="1:11" x14ac:dyDescent="0.2">
      <c r="A16" s="98">
        <v>2</v>
      </c>
      <c r="B16" s="303" t="e">
        <f>'C завтраками| Bed and breakfast'!#REF!*0.9</f>
        <v>#REF!</v>
      </c>
      <c r="C16" s="303" t="e">
        <f>'C завтраками| Bed and breakfast'!#REF!*0.9</f>
        <v>#REF!</v>
      </c>
      <c r="D16" s="303" t="e">
        <f>'C завтраками| Bed and breakfast'!#REF!*0.9</f>
        <v>#REF!</v>
      </c>
      <c r="E16" s="303" t="e">
        <f>'C завтраками| Bed and breakfast'!#REF!*0.9</f>
        <v>#REF!</v>
      </c>
      <c r="F16" s="303" t="e">
        <f>'C завтраками| Bed and breakfast'!#REF!*0.9</f>
        <v>#REF!</v>
      </c>
      <c r="G16" s="303" t="e">
        <f>'C завтраками| Bed and breakfast'!#REF!*0.9</f>
        <v>#REF!</v>
      </c>
      <c r="H16" s="303" t="e">
        <f>'C завтраками| Bed and breakfast'!#REF!*0.9</f>
        <v>#REF!</v>
      </c>
      <c r="I16" s="303" t="e">
        <f>'C завтраками| Bed and breakfast'!#REF!*0.9</f>
        <v>#REF!</v>
      </c>
      <c r="J16" s="303" t="e">
        <f>'C завтраками| Bed and breakfast'!#REF!*0.9</f>
        <v>#REF!</v>
      </c>
      <c r="K16" s="303" t="e">
        <f>'C завтраками| Bed and breakfast'!#REF!*0.9</f>
        <v>#REF!</v>
      </c>
    </row>
    <row r="17" spans="1:11" s="212" customFormat="1" x14ac:dyDescent="0.2">
      <c r="A17" s="97" t="s">
        <v>139</v>
      </c>
      <c r="B17" s="303"/>
      <c r="C17" s="303"/>
      <c r="D17" s="303"/>
      <c r="E17" s="303"/>
      <c r="F17" s="303"/>
      <c r="G17" s="303"/>
      <c r="H17" s="303"/>
      <c r="I17" s="303"/>
      <c r="J17" s="303"/>
      <c r="K17" s="303"/>
    </row>
    <row r="18" spans="1:11" s="212" customFormat="1" x14ac:dyDescent="0.2">
      <c r="A18" s="98" t="s">
        <v>78</v>
      </c>
      <c r="B18" s="303" t="e">
        <f>'C завтраками| Bed and breakfast'!#REF!*0.9</f>
        <v>#REF!</v>
      </c>
      <c r="C18" s="303" t="e">
        <f>'C завтраками| Bed and breakfast'!#REF!*0.9</f>
        <v>#REF!</v>
      </c>
      <c r="D18" s="303" t="e">
        <f>'C завтраками| Bed and breakfast'!#REF!*0.9</f>
        <v>#REF!</v>
      </c>
      <c r="E18" s="303" t="e">
        <f>'C завтраками| Bed and breakfast'!#REF!*0.9</f>
        <v>#REF!</v>
      </c>
      <c r="F18" s="303" t="e">
        <f>'C завтраками| Bed and breakfast'!#REF!*0.9</f>
        <v>#REF!</v>
      </c>
      <c r="G18" s="303" t="e">
        <f>'C завтраками| Bed and breakfast'!#REF!*0.9</f>
        <v>#REF!</v>
      </c>
      <c r="H18" s="303" t="e">
        <f>'C завтраками| Bed and breakfast'!#REF!*0.9</f>
        <v>#REF!</v>
      </c>
      <c r="I18" s="303" t="e">
        <f>'C завтраками| Bed and breakfast'!#REF!*0.9</f>
        <v>#REF!</v>
      </c>
      <c r="J18" s="303" t="e">
        <f>'C завтраками| Bed and breakfast'!#REF!*0.9</f>
        <v>#REF!</v>
      </c>
      <c r="K18" s="303" t="e">
        <f>'C завтраками| Bed and breakfast'!#REF!*0.9</f>
        <v>#REF!</v>
      </c>
    </row>
    <row r="19" spans="1:11" s="212" customFormat="1" x14ac:dyDescent="0.2">
      <c r="A19" s="97" t="s">
        <v>138</v>
      </c>
      <c r="B19" s="303"/>
      <c r="C19" s="303"/>
      <c r="D19" s="303"/>
      <c r="E19" s="303"/>
      <c r="F19" s="303"/>
      <c r="G19" s="303"/>
      <c r="H19" s="303"/>
      <c r="I19" s="303"/>
      <c r="J19" s="303"/>
      <c r="K19" s="303"/>
    </row>
    <row r="20" spans="1:11" s="212" customFormat="1" x14ac:dyDescent="0.2">
      <c r="A20" s="98" t="s">
        <v>67</v>
      </c>
      <c r="B20" s="303" t="e">
        <f>'C завтраками| Bed and breakfast'!#REF!*0.9</f>
        <v>#REF!</v>
      </c>
      <c r="C20" s="303" t="e">
        <f>'C завтраками| Bed and breakfast'!#REF!*0.9</f>
        <v>#REF!</v>
      </c>
      <c r="D20" s="303" t="e">
        <f>'C завтраками| Bed and breakfast'!#REF!*0.9</f>
        <v>#REF!</v>
      </c>
      <c r="E20" s="303" t="e">
        <f>'C завтраками| Bed and breakfast'!#REF!*0.9</f>
        <v>#REF!</v>
      </c>
      <c r="F20" s="303" t="e">
        <f>'C завтраками| Bed and breakfast'!#REF!*0.9</f>
        <v>#REF!</v>
      </c>
      <c r="G20" s="303" t="e">
        <f>'C завтраками| Bed and breakfast'!#REF!*0.9</f>
        <v>#REF!</v>
      </c>
      <c r="H20" s="303" t="e">
        <f>'C завтраками| Bed and breakfast'!#REF!*0.9</f>
        <v>#REF!</v>
      </c>
      <c r="I20" s="303" t="e">
        <f>'C завтраками| Bed and breakfast'!#REF!*0.9</f>
        <v>#REF!</v>
      </c>
      <c r="J20" s="303" t="e">
        <f>'C завтраками| Bed and breakfast'!#REF!*0.9</f>
        <v>#REF!</v>
      </c>
      <c r="K20" s="303" t="e">
        <f>'C завтраками| Bed and breakfast'!#REF!*0.9</f>
        <v>#REF!</v>
      </c>
    </row>
    <row r="21" spans="1:11" x14ac:dyDescent="0.2">
      <c r="A21" s="86"/>
      <c r="B21" s="301"/>
      <c r="C21" s="301"/>
      <c r="D21" s="301"/>
      <c r="E21" s="301"/>
      <c r="F21" s="301"/>
      <c r="G21" s="301"/>
      <c r="H21" s="301"/>
      <c r="I21" s="301"/>
      <c r="J21" s="301"/>
      <c r="K21" s="301"/>
    </row>
    <row r="22" spans="1:11" x14ac:dyDescent="0.2">
      <c r="A22" s="164" t="s">
        <v>163</v>
      </c>
      <c r="B22" s="301"/>
      <c r="C22" s="301"/>
      <c r="D22" s="301"/>
      <c r="E22" s="301"/>
      <c r="F22" s="301"/>
      <c r="G22" s="301"/>
      <c r="H22" s="301"/>
      <c r="I22" s="301"/>
      <c r="J22" s="301"/>
      <c r="K22" s="301"/>
    </row>
    <row r="23" spans="1:11" x14ac:dyDescent="0.2">
      <c r="A23" s="86"/>
      <c r="B23" s="314" t="e">
        <f t="shared" ref="B23:I23" si="0">B3</f>
        <v>#REF!</v>
      </c>
      <c r="C23" s="314" t="e">
        <f t="shared" si="0"/>
        <v>#REF!</v>
      </c>
      <c r="D23" s="314" t="e">
        <f t="shared" si="0"/>
        <v>#REF!</v>
      </c>
      <c r="E23" s="314" t="e">
        <f t="shared" si="0"/>
        <v>#REF!</v>
      </c>
      <c r="F23" s="314" t="e">
        <f t="shared" si="0"/>
        <v>#REF!</v>
      </c>
      <c r="G23" s="314" t="e">
        <f t="shared" si="0"/>
        <v>#REF!</v>
      </c>
      <c r="H23" s="314" t="e">
        <f t="shared" si="0"/>
        <v>#REF!</v>
      </c>
      <c r="I23" s="314" t="e">
        <f t="shared" si="0"/>
        <v>#REF!</v>
      </c>
      <c r="J23" s="314" t="e">
        <f t="shared" ref="J23:K23" si="1">J3</f>
        <v>#REF!</v>
      </c>
      <c r="K23" s="314" t="e">
        <f t="shared" si="1"/>
        <v>#REF!</v>
      </c>
    </row>
    <row r="24" spans="1:11" x14ac:dyDescent="0.2">
      <c r="A24" s="112" t="s">
        <v>124</v>
      </c>
      <c r="B24" s="314" t="e">
        <f t="shared" ref="B24:I24" si="2">B4</f>
        <v>#REF!</v>
      </c>
      <c r="C24" s="314" t="e">
        <f t="shared" si="2"/>
        <v>#REF!</v>
      </c>
      <c r="D24" s="314" t="e">
        <f t="shared" si="2"/>
        <v>#REF!</v>
      </c>
      <c r="E24" s="314" t="e">
        <f t="shared" si="2"/>
        <v>#REF!</v>
      </c>
      <c r="F24" s="314" t="e">
        <f t="shared" si="2"/>
        <v>#REF!</v>
      </c>
      <c r="G24" s="314" t="e">
        <f t="shared" si="2"/>
        <v>#REF!</v>
      </c>
      <c r="H24" s="314" t="e">
        <f t="shared" si="2"/>
        <v>#REF!</v>
      </c>
      <c r="I24" s="314" t="e">
        <f t="shared" si="2"/>
        <v>#REF!</v>
      </c>
      <c r="J24" s="314" t="e">
        <f t="shared" ref="J24:K24" si="3">J4</f>
        <v>#REF!</v>
      </c>
      <c r="K24" s="314" t="e">
        <f t="shared" si="3"/>
        <v>#REF!</v>
      </c>
    </row>
    <row r="25" spans="1:11" x14ac:dyDescent="0.2">
      <c r="A25" s="74" t="s">
        <v>148</v>
      </c>
      <c r="B25" s="302"/>
      <c r="C25" s="302"/>
      <c r="D25" s="302"/>
      <c r="E25" s="302"/>
      <c r="F25" s="302"/>
      <c r="G25" s="302"/>
      <c r="H25" s="302"/>
      <c r="I25" s="302"/>
      <c r="J25" s="302"/>
      <c r="K25" s="302"/>
    </row>
    <row r="26" spans="1:11" x14ac:dyDescent="0.2">
      <c r="A26" s="75">
        <v>1</v>
      </c>
      <c r="B26" s="303" t="e">
        <f t="shared" ref="B26:I26" si="4">ROUNDUP(B6*0.9,)</f>
        <v>#REF!</v>
      </c>
      <c r="C26" s="303" t="e">
        <f t="shared" si="4"/>
        <v>#REF!</v>
      </c>
      <c r="D26" s="303" t="e">
        <f t="shared" si="4"/>
        <v>#REF!</v>
      </c>
      <c r="E26" s="303" t="e">
        <f t="shared" si="4"/>
        <v>#REF!</v>
      </c>
      <c r="F26" s="303" t="e">
        <f t="shared" si="4"/>
        <v>#REF!</v>
      </c>
      <c r="G26" s="303" t="e">
        <f t="shared" si="4"/>
        <v>#REF!</v>
      </c>
      <c r="H26" s="303" t="e">
        <f t="shared" si="4"/>
        <v>#REF!</v>
      </c>
      <c r="I26" s="303" t="e">
        <f t="shared" si="4"/>
        <v>#REF!</v>
      </c>
      <c r="J26" s="303" t="e">
        <f t="shared" ref="J26:K26" si="5">ROUNDUP(J6*0.9,)</f>
        <v>#REF!</v>
      </c>
      <c r="K26" s="303" t="e">
        <f t="shared" si="5"/>
        <v>#REF!</v>
      </c>
    </row>
    <row r="27" spans="1:11" x14ac:dyDescent="0.2">
      <c r="A27" s="75">
        <v>2</v>
      </c>
      <c r="B27" s="303" t="e">
        <f t="shared" ref="B27:I27" si="6">ROUNDUP(B7*0.9,)</f>
        <v>#REF!</v>
      </c>
      <c r="C27" s="303" t="e">
        <f t="shared" si="6"/>
        <v>#REF!</v>
      </c>
      <c r="D27" s="303" t="e">
        <f t="shared" si="6"/>
        <v>#REF!</v>
      </c>
      <c r="E27" s="303" t="e">
        <f t="shared" si="6"/>
        <v>#REF!</v>
      </c>
      <c r="F27" s="303" t="e">
        <f t="shared" si="6"/>
        <v>#REF!</v>
      </c>
      <c r="G27" s="303" t="e">
        <f t="shared" si="6"/>
        <v>#REF!</v>
      </c>
      <c r="H27" s="303" t="e">
        <f t="shared" si="6"/>
        <v>#REF!</v>
      </c>
      <c r="I27" s="303" t="e">
        <f t="shared" si="6"/>
        <v>#REF!</v>
      </c>
      <c r="J27" s="303" t="e">
        <f t="shared" ref="J27:K27" si="7">ROUNDUP(J7*0.9,)</f>
        <v>#REF!</v>
      </c>
      <c r="K27" s="303" t="e">
        <f t="shared" si="7"/>
        <v>#REF!</v>
      </c>
    </row>
    <row r="28" spans="1:11" x14ac:dyDescent="0.2">
      <c r="A28" s="74" t="s">
        <v>149</v>
      </c>
      <c r="B28" s="303"/>
      <c r="C28" s="303"/>
      <c r="D28" s="303"/>
      <c r="E28" s="303"/>
      <c r="F28" s="303"/>
      <c r="G28" s="303"/>
      <c r="H28" s="303"/>
      <c r="I28" s="303"/>
      <c r="J28" s="303"/>
      <c r="K28" s="303"/>
    </row>
    <row r="29" spans="1:11" x14ac:dyDescent="0.2">
      <c r="A29" s="75">
        <v>1</v>
      </c>
      <c r="B29" s="303" t="e">
        <f t="shared" ref="B29:I29" si="8">ROUNDUP(B9*0.9,)</f>
        <v>#REF!</v>
      </c>
      <c r="C29" s="303" t="e">
        <f t="shared" si="8"/>
        <v>#REF!</v>
      </c>
      <c r="D29" s="303" t="e">
        <f t="shared" si="8"/>
        <v>#REF!</v>
      </c>
      <c r="E29" s="303" t="e">
        <f t="shared" si="8"/>
        <v>#REF!</v>
      </c>
      <c r="F29" s="303" t="e">
        <f t="shared" si="8"/>
        <v>#REF!</v>
      </c>
      <c r="G29" s="303" t="e">
        <f t="shared" si="8"/>
        <v>#REF!</v>
      </c>
      <c r="H29" s="303" t="e">
        <f t="shared" si="8"/>
        <v>#REF!</v>
      </c>
      <c r="I29" s="303" t="e">
        <f t="shared" si="8"/>
        <v>#REF!</v>
      </c>
      <c r="J29" s="303" t="e">
        <f t="shared" ref="J29:K29" si="9">ROUNDUP(J9*0.9,)</f>
        <v>#REF!</v>
      </c>
      <c r="K29" s="303" t="e">
        <f t="shared" si="9"/>
        <v>#REF!</v>
      </c>
    </row>
    <row r="30" spans="1:11" ht="11.45" customHeight="1" x14ac:dyDescent="0.2">
      <c r="A30" s="75">
        <v>2</v>
      </c>
      <c r="B30" s="303" t="e">
        <f t="shared" ref="B30:I30" si="10">ROUNDUP(B10*0.9,)</f>
        <v>#REF!</v>
      </c>
      <c r="C30" s="303" t="e">
        <f t="shared" si="10"/>
        <v>#REF!</v>
      </c>
      <c r="D30" s="303" t="e">
        <f t="shared" si="10"/>
        <v>#REF!</v>
      </c>
      <c r="E30" s="303" t="e">
        <f t="shared" si="10"/>
        <v>#REF!</v>
      </c>
      <c r="F30" s="303" t="e">
        <f t="shared" si="10"/>
        <v>#REF!</v>
      </c>
      <c r="G30" s="303" t="e">
        <f t="shared" si="10"/>
        <v>#REF!</v>
      </c>
      <c r="H30" s="303" t="e">
        <f t="shared" si="10"/>
        <v>#REF!</v>
      </c>
      <c r="I30" s="303" t="e">
        <f t="shared" si="10"/>
        <v>#REF!</v>
      </c>
      <c r="J30" s="303" t="e">
        <f t="shared" ref="J30:K30" si="11">ROUNDUP(J10*0.9,)</f>
        <v>#REF!</v>
      </c>
      <c r="K30" s="303" t="e">
        <f t="shared" si="11"/>
        <v>#REF!</v>
      </c>
    </row>
    <row r="31" spans="1:11" x14ac:dyDescent="0.2">
      <c r="A31" s="97" t="s">
        <v>135</v>
      </c>
      <c r="B31" s="303"/>
      <c r="C31" s="303"/>
      <c r="D31" s="303"/>
      <c r="E31" s="303"/>
      <c r="F31" s="303"/>
      <c r="G31" s="303"/>
      <c r="H31" s="303"/>
      <c r="I31" s="303"/>
      <c r="J31" s="303"/>
      <c r="K31" s="303"/>
    </row>
    <row r="32" spans="1:11" x14ac:dyDescent="0.2">
      <c r="A32" s="98">
        <v>1</v>
      </c>
      <c r="B32" s="303" t="e">
        <f t="shared" ref="B32:I32" si="12">ROUNDUP(B12*0.9,)</f>
        <v>#REF!</v>
      </c>
      <c r="C32" s="303" t="e">
        <f t="shared" si="12"/>
        <v>#REF!</v>
      </c>
      <c r="D32" s="303" t="e">
        <f t="shared" si="12"/>
        <v>#REF!</v>
      </c>
      <c r="E32" s="303" t="e">
        <f t="shared" si="12"/>
        <v>#REF!</v>
      </c>
      <c r="F32" s="303" t="e">
        <f t="shared" si="12"/>
        <v>#REF!</v>
      </c>
      <c r="G32" s="303" t="e">
        <f t="shared" si="12"/>
        <v>#REF!</v>
      </c>
      <c r="H32" s="303" t="e">
        <f t="shared" si="12"/>
        <v>#REF!</v>
      </c>
      <c r="I32" s="303" t="e">
        <f t="shared" si="12"/>
        <v>#REF!</v>
      </c>
      <c r="J32" s="303" t="e">
        <f t="shared" ref="J32:K32" si="13">ROUNDUP(J12*0.9,)</f>
        <v>#REF!</v>
      </c>
      <c r="K32" s="303" t="e">
        <f t="shared" si="13"/>
        <v>#REF!</v>
      </c>
    </row>
    <row r="33" spans="1:11" x14ac:dyDescent="0.2">
      <c r="A33" s="98">
        <v>2</v>
      </c>
      <c r="B33" s="303" t="e">
        <f t="shared" ref="B33:I33" si="14">ROUNDUP(B13*0.9,)</f>
        <v>#REF!</v>
      </c>
      <c r="C33" s="303" t="e">
        <f t="shared" si="14"/>
        <v>#REF!</v>
      </c>
      <c r="D33" s="303" t="e">
        <f t="shared" si="14"/>
        <v>#REF!</v>
      </c>
      <c r="E33" s="303" t="e">
        <f t="shared" si="14"/>
        <v>#REF!</v>
      </c>
      <c r="F33" s="303" t="e">
        <f t="shared" si="14"/>
        <v>#REF!</v>
      </c>
      <c r="G33" s="303" t="e">
        <f t="shared" si="14"/>
        <v>#REF!</v>
      </c>
      <c r="H33" s="303" t="e">
        <f t="shared" si="14"/>
        <v>#REF!</v>
      </c>
      <c r="I33" s="303" t="e">
        <f t="shared" si="14"/>
        <v>#REF!</v>
      </c>
      <c r="J33" s="303" t="e">
        <f t="shared" ref="J33:K33" si="15">ROUNDUP(J13*0.9,)</f>
        <v>#REF!</v>
      </c>
      <c r="K33" s="303" t="e">
        <f t="shared" si="15"/>
        <v>#REF!</v>
      </c>
    </row>
    <row r="34" spans="1:11" x14ac:dyDescent="0.2">
      <c r="A34" s="97" t="s">
        <v>137</v>
      </c>
      <c r="B34" s="303"/>
      <c r="C34" s="303"/>
      <c r="D34" s="303"/>
      <c r="E34" s="303"/>
      <c r="F34" s="303"/>
      <c r="G34" s="303"/>
      <c r="H34" s="303"/>
      <c r="I34" s="303"/>
      <c r="J34" s="303"/>
      <c r="K34" s="303"/>
    </row>
    <row r="35" spans="1:11" x14ac:dyDescent="0.2">
      <c r="A35" s="98">
        <v>1</v>
      </c>
      <c r="B35" s="303" t="e">
        <f t="shared" ref="B35:I35" si="16">ROUNDUP(B15*0.9,)</f>
        <v>#REF!</v>
      </c>
      <c r="C35" s="303" t="e">
        <f t="shared" si="16"/>
        <v>#REF!</v>
      </c>
      <c r="D35" s="303" t="e">
        <f t="shared" si="16"/>
        <v>#REF!</v>
      </c>
      <c r="E35" s="303" t="e">
        <f t="shared" si="16"/>
        <v>#REF!</v>
      </c>
      <c r="F35" s="303" t="e">
        <f t="shared" si="16"/>
        <v>#REF!</v>
      </c>
      <c r="G35" s="303" t="e">
        <f t="shared" si="16"/>
        <v>#REF!</v>
      </c>
      <c r="H35" s="303" t="e">
        <f t="shared" si="16"/>
        <v>#REF!</v>
      </c>
      <c r="I35" s="303" t="e">
        <f t="shared" si="16"/>
        <v>#REF!</v>
      </c>
      <c r="J35" s="303" t="e">
        <f t="shared" ref="J35:K35" si="17">ROUNDUP(J15*0.9,)</f>
        <v>#REF!</v>
      </c>
      <c r="K35" s="303" t="e">
        <f t="shared" si="17"/>
        <v>#REF!</v>
      </c>
    </row>
    <row r="36" spans="1:11" x14ac:dyDescent="0.2">
      <c r="A36" s="98">
        <v>2</v>
      </c>
      <c r="B36" s="303" t="e">
        <f t="shared" ref="B36:I36" si="18">ROUNDUP(B16*0.9,)</f>
        <v>#REF!</v>
      </c>
      <c r="C36" s="303" t="e">
        <f t="shared" si="18"/>
        <v>#REF!</v>
      </c>
      <c r="D36" s="303" t="e">
        <f t="shared" si="18"/>
        <v>#REF!</v>
      </c>
      <c r="E36" s="303" t="e">
        <f t="shared" si="18"/>
        <v>#REF!</v>
      </c>
      <c r="F36" s="303" t="e">
        <f t="shared" si="18"/>
        <v>#REF!</v>
      </c>
      <c r="G36" s="303" t="e">
        <f t="shared" si="18"/>
        <v>#REF!</v>
      </c>
      <c r="H36" s="303" t="e">
        <f t="shared" si="18"/>
        <v>#REF!</v>
      </c>
      <c r="I36" s="303" t="e">
        <f t="shared" si="18"/>
        <v>#REF!</v>
      </c>
      <c r="J36" s="303" t="e">
        <f t="shared" ref="J36:K36" si="19">ROUNDUP(J16*0.9,)</f>
        <v>#REF!</v>
      </c>
      <c r="K36" s="303" t="e">
        <f t="shared" si="19"/>
        <v>#REF!</v>
      </c>
    </row>
    <row r="37" spans="1:11" s="212" customFormat="1" x14ac:dyDescent="0.2">
      <c r="A37" s="97" t="s">
        <v>139</v>
      </c>
      <c r="B37" s="303"/>
      <c r="C37" s="303"/>
      <c r="D37" s="303"/>
      <c r="E37" s="303"/>
      <c r="F37" s="303"/>
      <c r="G37" s="303"/>
      <c r="H37" s="303"/>
      <c r="I37" s="303"/>
      <c r="J37" s="303"/>
      <c r="K37" s="303"/>
    </row>
    <row r="38" spans="1:11" s="212" customFormat="1" x14ac:dyDescent="0.2">
      <c r="A38" s="98" t="s">
        <v>78</v>
      </c>
      <c r="B38" s="303" t="e">
        <f t="shared" ref="B38:I38" si="20">ROUNDUP(B18*0.9,)</f>
        <v>#REF!</v>
      </c>
      <c r="C38" s="303" t="e">
        <f t="shared" si="20"/>
        <v>#REF!</v>
      </c>
      <c r="D38" s="303" t="e">
        <f t="shared" si="20"/>
        <v>#REF!</v>
      </c>
      <c r="E38" s="303" t="e">
        <f t="shared" si="20"/>
        <v>#REF!</v>
      </c>
      <c r="F38" s="303" t="e">
        <f t="shared" si="20"/>
        <v>#REF!</v>
      </c>
      <c r="G38" s="303" t="e">
        <f t="shared" si="20"/>
        <v>#REF!</v>
      </c>
      <c r="H38" s="303" t="e">
        <f t="shared" si="20"/>
        <v>#REF!</v>
      </c>
      <c r="I38" s="303" t="e">
        <f t="shared" si="20"/>
        <v>#REF!</v>
      </c>
      <c r="J38" s="303" t="e">
        <f t="shared" ref="J38:K38" si="21">ROUNDUP(J18*0.9,)</f>
        <v>#REF!</v>
      </c>
      <c r="K38" s="303" t="e">
        <f t="shared" si="21"/>
        <v>#REF!</v>
      </c>
    </row>
    <row r="39" spans="1:11" s="212" customFormat="1" x14ac:dyDescent="0.2">
      <c r="A39" s="97" t="s">
        <v>138</v>
      </c>
      <c r="B39" s="303"/>
      <c r="C39" s="303"/>
      <c r="D39" s="303"/>
      <c r="E39" s="303"/>
      <c r="F39" s="303"/>
      <c r="G39" s="303"/>
      <c r="H39" s="303"/>
      <c r="I39" s="303"/>
      <c r="J39" s="303"/>
      <c r="K39" s="303"/>
    </row>
    <row r="40" spans="1:11" ht="13.5" thickBot="1" x14ac:dyDescent="0.25">
      <c r="A40" s="98" t="s">
        <v>67</v>
      </c>
      <c r="B40" s="303" t="e">
        <f t="shared" ref="B40:I40" si="22">ROUNDUP(B20*0.9,)</f>
        <v>#REF!</v>
      </c>
      <c r="C40" s="303" t="e">
        <f t="shared" si="22"/>
        <v>#REF!</v>
      </c>
      <c r="D40" s="303" t="e">
        <f t="shared" si="22"/>
        <v>#REF!</v>
      </c>
      <c r="E40" s="303" t="e">
        <f t="shared" si="22"/>
        <v>#REF!</v>
      </c>
      <c r="F40" s="303" t="e">
        <f t="shared" si="22"/>
        <v>#REF!</v>
      </c>
      <c r="G40" s="303" t="e">
        <f t="shared" si="22"/>
        <v>#REF!</v>
      </c>
      <c r="H40" s="303" t="e">
        <f t="shared" si="22"/>
        <v>#REF!</v>
      </c>
      <c r="I40" s="303" t="e">
        <f t="shared" si="22"/>
        <v>#REF!</v>
      </c>
      <c r="J40" s="303" t="e">
        <f t="shared" ref="J40:K40" si="23">ROUNDUP(J20*0.9,)</f>
        <v>#REF!</v>
      </c>
      <c r="K40" s="303" t="e">
        <f t="shared" si="23"/>
        <v>#REF!</v>
      </c>
    </row>
    <row r="41" spans="1:11" s="137" customFormat="1" thickBot="1" x14ac:dyDescent="0.25">
      <c r="A41" s="278" t="s">
        <v>362</v>
      </c>
      <c r="B41" s="307"/>
      <c r="C41" s="307"/>
      <c r="D41" s="307"/>
      <c r="E41" s="307"/>
      <c r="F41" s="307"/>
      <c r="G41" s="307"/>
      <c r="H41" s="307"/>
      <c r="I41" s="307"/>
      <c r="J41" s="307"/>
      <c r="K41" s="307"/>
    </row>
    <row r="42" spans="1:11" s="137" customFormat="1" ht="24" x14ac:dyDescent="0.2">
      <c r="A42" s="279" t="s">
        <v>363</v>
      </c>
      <c r="B42" s="307"/>
      <c r="C42" s="307"/>
      <c r="D42" s="307"/>
      <c r="E42" s="307"/>
      <c r="F42" s="307"/>
      <c r="G42" s="307"/>
      <c r="H42" s="307"/>
      <c r="I42" s="307"/>
    </row>
    <row r="43" spans="1:11" s="137" customFormat="1" ht="12" x14ac:dyDescent="0.2">
      <c r="A43" s="280" t="s">
        <v>128</v>
      </c>
    </row>
    <row r="44" spans="1:11" s="137" customFormat="1" ht="12" x14ac:dyDescent="0.2">
      <c r="A44" s="281" t="s">
        <v>129</v>
      </c>
    </row>
    <row r="45" spans="1:11" s="137" customFormat="1" ht="12" x14ac:dyDescent="0.2">
      <c r="A45" s="281" t="s">
        <v>130</v>
      </c>
    </row>
    <row r="46" spans="1:11" s="137" customFormat="1" ht="24" x14ac:dyDescent="0.2">
      <c r="A46" s="282" t="s">
        <v>131</v>
      </c>
    </row>
    <row r="47" spans="1:11" s="137" customFormat="1" ht="12" x14ac:dyDescent="0.2">
      <c r="A47" s="234" t="s">
        <v>247</v>
      </c>
    </row>
    <row r="48" spans="1:11" s="137" customFormat="1" ht="84" x14ac:dyDescent="0.2">
      <c r="A48" s="222" t="s">
        <v>364</v>
      </c>
    </row>
    <row r="49" spans="1:1" s="137" customFormat="1" thickBot="1" x14ac:dyDescent="0.25">
      <c r="A49" s="219"/>
    </row>
    <row r="50" spans="1:1" s="137" customFormat="1" thickBot="1" x14ac:dyDescent="0.25">
      <c r="A50" s="268" t="s">
        <v>143</v>
      </c>
    </row>
    <row r="51" spans="1:1" s="137" customFormat="1" ht="12" x14ac:dyDescent="0.2">
      <c r="A51" s="332" t="s">
        <v>375</v>
      </c>
    </row>
    <row r="52" spans="1:1" s="137" customFormat="1" ht="45.75" customHeight="1" thickBot="1" x14ac:dyDescent="0.25">
      <c r="A52" s="333" t="s">
        <v>376</v>
      </c>
    </row>
    <row r="53" spans="1:1" s="137" customFormat="1" ht="11.45" customHeight="1" x14ac:dyDescent="0.2">
      <c r="A53" s="351" t="s">
        <v>369</v>
      </c>
    </row>
    <row r="54" spans="1:1" ht="90" customHeight="1" thickBot="1" x14ac:dyDescent="0.25">
      <c r="A54" s="352"/>
    </row>
    <row r="55" spans="1:1" ht="24.75" thickBot="1" x14ac:dyDescent="0.25">
      <c r="A55" s="313" t="s">
        <v>368</v>
      </c>
    </row>
    <row r="56" spans="1:1" s="212" customFormat="1" ht="28.5" customHeight="1" x14ac:dyDescent="0.2">
      <c r="A56" s="328" t="s">
        <v>365</v>
      </c>
    </row>
    <row r="57" spans="1:1" s="212" customFormat="1" ht="28.5" customHeight="1" x14ac:dyDescent="0.2">
      <c r="A57" s="328" t="s">
        <v>366</v>
      </c>
    </row>
    <row r="58" spans="1:1" s="212" customFormat="1" ht="28.5" customHeight="1" thickBot="1" x14ac:dyDescent="0.25">
      <c r="A58" s="329" t="s">
        <v>370</v>
      </c>
    </row>
    <row r="59" spans="1:1" ht="13.5" thickBot="1" x14ac:dyDescent="0.25">
      <c r="A59" s="224" t="s">
        <v>133</v>
      </c>
    </row>
    <row r="60" spans="1:1" ht="60" x14ac:dyDescent="0.2">
      <c r="A60" s="220" t="s">
        <v>332</v>
      </c>
    </row>
  </sheetData>
  <mergeCells count="1">
    <mergeCell ref="A53:A54"/>
  </mergeCells>
  <pageMargins left="0.7" right="0.7" top="0.75" bottom="0.75" header="0.3" footer="0.3"/>
  <pageSetup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workbookViewId="0">
      <pane xSplit="1" topLeftCell="H1" activePane="topRight" state="frozen"/>
      <selection pane="topRight" activeCell="H1" sqref="H1:H1048576"/>
    </sheetView>
  </sheetViews>
  <sheetFormatPr defaultColWidth="8.7109375" defaultRowHeight="12.75" x14ac:dyDescent="0.2"/>
  <cols>
    <col min="1" max="1" width="82.5703125" style="212" customWidth="1"/>
    <col min="2" max="5" width="8.7109375" style="212" hidden="1" customWidth="1"/>
    <col min="6" max="7" width="0" style="212" hidden="1" customWidth="1"/>
    <col min="8" max="16384" width="8.7109375" style="212"/>
  </cols>
  <sheetData>
    <row r="1" spans="1:9" x14ac:dyDescent="0.2">
      <c r="A1" s="68" t="s">
        <v>134</v>
      </c>
    </row>
    <row r="2" spans="1:9" x14ac:dyDescent="0.2">
      <c r="A2" s="174" t="s">
        <v>200</v>
      </c>
    </row>
    <row r="3" spans="1:9" x14ac:dyDescent="0.2">
      <c r="A3" s="164" t="s">
        <v>163</v>
      </c>
    </row>
    <row r="4" spans="1:9" x14ac:dyDescent="0.2">
      <c r="A4" s="86"/>
      <c r="B4" s="314" t="e">
        <f>'Отдыхай и катай|FIT15'!D3</f>
        <v>#REF!</v>
      </c>
      <c r="C4" s="314" t="e">
        <f>'Отдыхай и катай|FIT15'!E3</f>
        <v>#REF!</v>
      </c>
      <c r="D4" s="314" t="e">
        <f>'Отдыхай и катай|FIT15'!F3</f>
        <v>#REF!</v>
      </c>
      <c r="E4" s="314" t="e">
        <f>'Отдыхай и катай|FIT15'!G3</f>
        <v>#REF!</v>
      </c>
      <c r="F4" s="314" t="e">
        <f>'Отдыхай и катай|FIT15'!H3</f>
        <v>#REF!</v>
      </c>
      <c r="G4" s="314" t="e">
        <f>'Отдыхай и катай|FIT15'!I3</f>
        <v>#REF!</v>
      </c>
      <c r="H4" s="314" t="e">
        <f>'Отдыхай и катай|FIT15'!J3</f>
        <v>#REF!</v>
      </c>
      <c r="I4" s="314" t="e">
        <f>'Отдыхай и катай|FIT15'!K3</f>
        <v>#REF!</v>
      </c>
    </row>
    <row r="5" spans="1:9" x14ac:dyDescent="0.2">
      <c r="A5" s="112" t="s">
        <v>124</v>
      </c>
      <c r="B5" s="314" t="e">
        <f>'Отдыхай и катай|FIT15'!D4</f>
        <v>#REF!</v>
      </c>
      <c r="C5" s="314" t="e">
        <f>'Отдыхай и катай|FIT15'!E4</f>
        <v>#REF!</v>
      </c>
      <c r="D5" s="314" t="e">
        <f>'Отдыхай и катай|FIT15'!F4</f>
        <v>#REF!</v>
      </c>
      <c r="E5" s="314" t="e">
        <f>'Отдыхай и катай|FIT15'!G4</f>
        <v>#REF!</v>
      </c>
      <c r="F5" s="314" t="e">
        <f>'Отдыхай и катай|FIT15'!H4</f>
        <v>#REF!</v>
      </c>
      <c r="G5" s="314" t="e">
        <f>'Отдыхай и катай|FIT15'!I4</f>
        <v>#REF!</v>
      </c>
      <c r="H5" s="314" t="e">
        <f>'Отдыхай и катай|FIT15'!J4</f>
        <v>#REF!</v>
      </c>
      <c r="I5" s="314" t="e">
        <f>'Отдыхай и катай|FIT15'!K4</f>
        <v>#REF!</v>
      </c>
    </row>
    <row r="6" spans="1:9" x14ac:dyDescent="0.2">
      <c r="A6" s="74" t="s">
        <v>148</v>
      </c>
      <c r="B6" s="302"/>
      <c r="C6" s="302"/>
      <c r="D6" s="302"/>
      <c r="E6" s="302"/>
      <c r="F6" s="302"/>
      <c r="G6" s="302"/>
      <c r="H6" s="302"/>
      <c r="I6" s="302"/>
    </row>
    <row r="7" spans="1:9" x14ac:dyDescent="0.2">
      <c r="A7" s="75">
        <v>1</v>
      </c>
      <c r="B7" s="303" t="e">
        <f>ROUNDUP('Отдыхай и катай|FIT15'!D6*0.87,)</f>
        <v>#REF!</v>
      </c>
      <c r="C7" s="303" t="e">
        <f>ROUNDUP('Отдыхай и катай|FIT15'!E6*0.87,)</f>
        <v>#REF!</v>
      </c>
      <c r="D7" s="303" t="e">
        <f>ROUNDUP('Отдыхай и катай|FIT15'!F6*0.87,)</f>
        <v>#REF!</v>
      </c>
      <c r="E7" s="303" t="e">
        <f>ROUNDUP('Отдыхай и катай|FIT15'!G6*0.87,)</f>
        <v>#REF!</v>
      </c>
      <c r="F7" s="303" t="e">
        <f>ROUNDUP('Отдыхай и катай|FIT15'!H6*0.87,)</f>
        <v>#REF!</v>
      </c>
      <c r="G7" s="303" t="e">
        <f>ROUNDUP('Отдыхай и катай|FIT15'!I6*0.87,)</f>
        <v>#REF!</v>
      </c>
      <c r="H7" s="303" t="e">
        <f>ROUNDUP('Отдыхай и катай|FIT15'!J6*0.87,)</f>
        <v>#REF!</v>
      </c>
      <c r="I7" s="303" t="e">
        <f>ROUNDUP('Отдыхай и катай|FIT15'!K6*0.87,)</f>
        <v>#REF!</v>
      </c>
    </row>
    <row r="8" spans="1:9" x14ac:dyDescent="0.2">
      <c r="A8" s="75">
        <v>2</v>
      </c>
      <c r="B8" s="303" t="e">
        <f>ROUNDUP('Отдыхай и катай|FIT15'!D7*0.87,)</f>
        <v>#REF!</v>
      </c>
      <c r="C8" s="303" t="e">
        <f>ROUNDUP('Отдыхай и катай|FIT15'!E7*0.87,)</f>
        <v>#REF!</v>
      </c>
      <c r="D8" s="303" t="e">
        <f>ROUNDUP('Отдыхай и катай|FIT15'!F7*0.87,)</f>
        <v>#REF!</v>
      </c>
      <c r="E8" s="303" t="e">
        <f>ROUNDUP('Отдыхай и катай|FIT15'!G7*0.87,)</f>
        <v>#REF!</v>
      </c>
      <c r="F8" s="303" t="e">
        <f>ROUNDUP('Отдыхай и катай|FIT15'!H7*0.87,)</f>
        <v>#REF!</v>
      </c>
      <c r="G8" s="303" t="e">
        <f>ROUNDUP('Отдыхай и катай|FIT15'!I7*0.87,)</f>
        <v>#REF!</v>
      </c>
      <c r="H8" s="303" t="e">
        <f>ROUNDUP('Отдыхай и катай|FIT15'!J7*0.87,)</f>
        <v>#REF!</v>
      </c>
      <c r="I8" s="303" t="e">
        <f>ROUNDUP('Отдыхай и катай|FIT15'!K7*0.87,)</f>
        <v>#REF!</v>
      </c>
    </row>
    <row r="9" spans="1:9" x14ac:dyDescent="0.2">
      <c r="A9" s="74" t="s">
        <v>149</v>
      </c>
      <c r="B9" s="303"/>
      <c r="C9" s="303"/>
      <c r="D9" s="303"/>
      <c r="E9" s="303"/>
      <c r="F9" s="303"/>
      <c r="G9" s="303"/>
      <c r="H9" s="303"/>
      <c r="I9" s="303"/>
    </row>
    <row r="10" spans="1:9" x14ac:dyDescent="0.2">
      <c r="A10" s="75">
        <v>1</v>
      </c>
      <c r="B10" s="303" t="e">
        <f>ROUNDUP('Отдыхай и катай|FIT15'!D9*0.87,)</f>
        <v>#REF!</v>
      </c>
      <c r="C10" s="303" t="e">
        <f>ROUNDUP('Отдыхай и катай|FIT15'!E9*0.87,)</f>
        <v>#REF!</v>
      </c>
      <c r="D10" s="303" t="e">
        <f>ROUNDUP('Отдыхай и катай|FIT15'!F9*0.87,)</f>
        <v>#REF!</v>
      </c>
      <c r="E10" s="303" t="e">
        <f>ROUNDUP('Отдыхай и катай|FIT15'!G9*0.87,)</f>
        <v>#REF!</v>
      </c>
      <c r="F10" s="303" t="e">
        <f>ROUNDUP('Отдыхай и катай|FIT15'!H9*0.87,)</f>
        <v>#REF!</v>
      </c>
      <c r="G10" s="303" t="e">
        <f>ROUNDUP('Отдыхай и катай|FIT15'!I9*0.87,)</f>
        <v>#REF!</v>
      </c>
      <c r="H10" s="303" t="e">
        <f>ROUNDUP('Отдыхай и катай|FIT15'!J9*0.87,)</f>
        <v>#REF!</v>
      </c>
      <c r="I10" s="303" t="e">
        <f>ROUNDUP('Отдыхай и катай|FIT15'!K9*0.87,)</f>
        <v>#REF!</v>
      </c>
    </row>
    <row r="11" spans="1:9" ht="11.45" customHeight="1" x14ac:dyDescent="0.2">
      <c r="A11" s="75">
        <v>2</v>
      </c>
      <c r="B11" s="303" t="e">
        <f>ROUNDUP('Отдыхай и катай|FIT15'!D10*0.87,)</f>
        <v>#REF!</v>
      </c>
      <c r="C11" s="303" t="e">
        <f>ROUNDUP('Отдыхай и катай|FIT15'!E10*0.87,)</f>
        <v>#REF!</v>
      </c>
      <c r="D11" s="303" t="e">
        <f>ROUNDUP('Отдыхай и катай|FIT15'!F10*0.87,)</f>
        <v>#REF!</v>
      </c>
      <c r="E11" s="303" t="e">
        <f>ROUNDUP('Отдыхай и катай|FIT15'!G10*0.87,)</f>
        <v>#REF!</v>
      </c>
      <c r="F11" s="303" t="e">
        <f>ROUNDUP('Отдыхай и катай|FIT15'!H10*0.87,)</f>
        <v>#REF!</v>
      </c>
      <c r="G11" s="303" t="e">
        <f>ROUNDUP('Отдыхай и катай|FIT15'!I10*0.87,)</f>
        <v>#REF!</v>
      </c>
      <c r="H11" s="303" t="e">
        <f>ROUNDUP('Отдыхай и катай|FIT15'!J10*0.87,)</f>
        <v>#REF!</v>
      </c>
      <c r="I11" s="303" t="e">
        <f>ROUNDUP('Отдыхай и катай|FIT15'!K10*0.87,)</f>
        <v>#REF!</v>
      </c>
    </row>
    <row r="12" spans="1:9" x14ac:dyDescent="0.2">
      <c r="A12" s="97" t="s">
        <v>135</v>
      </c>
      <c r="B12" s="303"/>
      <c r="C12" s="303"/>
      <c r="D12" s="303"/>
      <c r="E12" s="303"/>
      <c r="F12" s="303"/>
      <c r="G12" s="303"/>
      <c r="H12" s="303"/>
      <c r="I12" s="303"/>
    </row>
    <row r="13" spans="1:9" x14ac:dyDescent="0.2">
      <c r="A13" s="98">
        <v>1</v>
      </c>
      <c r="B13" s="303" t="e">
        <f>ROUNDUP('Отдыхай и катай|FIT15'!D12*0.87,)</f>
        <v>#REF!</v>
      </c>
      <c r="C13" s="303" t="e">
        <f>ROUNDUP('Отдыхай и катай|FIT15'!E12*0.87,)</f>
        <v>#REF!</v>
      </c>
      <c r="D13" s="303" t="e">
        <f>ROUNDUP('Отдыхай и катай|FIT15'!F12*0.87,)</f>
        <v>#REF!</v>
      </c>
      <c r="E13" s="303" t="e">
        <f>ROUNDUP('Отдыхай и катай|FIT15'!G12*0.87,)</f>
        <v>#REF!</v>
      </c>
      <c r="F13" s="303" t="e">
        <f>ROUNDUP('Отдыхай и катай|FIT15'!H12*0.87,)</f>
        <v>#REF!</v>
      </c>
      <c r="G13" s="303" t="e">
        <f>ROUNDUP('Отдыхай и катай|FIT15'!I12*0.87,)</f>
        <v>#REF!</v>
      </c>
      <c r="H13" s="303" t="e">
        <f>ROUNDUP('Отдыхай и катай|FIT15'!J12*0.87,)</f>
        <v>#REF!</v>
      </c>
      <c r="I13" s="303" t="e">
        <f>ROUNDUP('Отдыхай и катай|FIT15'!K12*0.87,)</f>
        <v>#REF!</v>
      </c>
    </row>
    <row r="14" spans="1:9" x14ac:dyDescent="0.2">
      <c r="A14" s="98">
        <v>2</v>
      </c>
      <c r="B14" s="303" t="e">
        <f>ROUNDUP('Отдыхай и катай|FIT15'!D13*0.87,)</f>
        <v>#REF!</v>
      </c>
      <c r="C14" s="303" t="e">
        <f>ROUNDUP('Отдыхай и катай|FIT15'!E13*0.87,)</f>
        <v>#REF!</v>
      </c>
      <c r="D14" s="303" t="e">
        <f>ROUNDUP('Отдыхай и катай|FIT15'!F13*0.87,)</f>
        <v>#REF!</v>
      </c>
      <c r="E14" s="303" t="e">
        <f>ROUNDUP('Отдыхай и катай|FIT15'!G13*0.87,)</f>
        <v>#REF!</v>
      </c>
      <c r="F14" s="303" t="e">
        <f>ROUNDUP('Отдыхай и катай|FIT15'!H13*0.87,)</f>
        <v>#REF!</v>
      </c>
      <c r="G14" s="303" t="e">
        <f>ROUNDUP('Отдыхай и катай|FIT15'!I13*0.87,)</f>
        <v>#REF!</v>
      </c>
      <c r="H14" s="303" t="e">
        <f>ROUNDUP('Отдыхай и катай|FIT15'!J13*0.87,)</f>
        <v>#REF!</v>
      </c>
      <c r="I14" s="303" t="e">
        <f>ROUNDUP('Отдыхай и катай|FIT15'!K13*0.87,)</f>
        <v>#REF!</v>
      </c>
    </row>
    <row r="15" spans="1:9" x14ac:dyDescent="0.2">
      <c r="A15" s="97" t="s">
        <v>137</v>
      </c>
      <c r="B15" s="303"/>
      <c r="C15" s="303"/>
      <c r="D15" s="303"/>
      <c r="E15" s="303"/>
      <c r="F15" s="303"/>
      <c r="G15" s="303"/>
      <c r="H15" s="303"/>
      <c r="I15" s="303"/>
    </row>
    <row r="16" spans="1:9" x14ac:dyDescent="0.2">
      <c r="A16" s="98">
        <v>1</v>
      </c>
      <c r="B16" s="303" t="e">
        <f>ROUNDUP('Отдыхай и катай|FIT15'!D15*0.87,)</f>
        <v>#REF!</v>
      </c>
      <c r="C16" s="303" t="e">
        <f>ROUNDUP('Отдыхай и катай|FIT15'!E15*0.87,)</f>
        <v>#REF!</v>
      </c>
      <c r="D16" s="303" t="e">
        <f>ROUNDUP('Отдыхай и катай|FIT15'!F15*0.87,)</f>
        <v>#REF!</v>
      </c>
      <c r="E16" s="303" t="e">
        <f>ROUNDUP('Отдыхай и катай|FIT15'!G15*0.87,)</f>
        <v>#REF!</v>
      </c>
      <c r="F16" s="303" t="e">
        <f>ROUNDUP('Отдыхай и катай|FIT15'!H15*0.87,)</f>
        <v>#REF!</v>
      </c>
      <c r="G16" s="303" t="e">
        <f>ROUNDUP('Отдыхай и катай|FIT15'!I15*0.87,)</f>
        <v>#REF!</v>
      </c>
      <c r="H16" s="303" t="e">
        <f>ROUNDUP('Отдыхай и катай|FIT15'!J15*0.87,)</f>
        <v>#REF!</v>
      </c>
      <c r="I16" s="303" t="e">
        <f>ROUNDUP('Отдыхай и катай|FIT15'!K15*0.87,)</f>
        <v>#REF!</v>
      </c>
    </row>
    <row r="17" spans="1:9" x14ac:dyDescent="0.2">
      <c r="A17" s="98">
        <v>2</v>
      </c>
      <c r="B17" s="303" t="e">
        <f>ROUNDUP('Отдыхай и катай|FIT15'!D16*0.87,)</f>
        <v>#REF!</v>
      </c>
      <c r="C17" s="303" t="e">
        <f>ROUNDUP('Отдыхай и катай|FIT15'!E16*0.87,)</f>
        <v>#REF!</v>
      </c>
      <c r="D17" s="303" t="e">
        <f>ROUNDUP('Отдыхай и катай|FIT15'!F16*0.87,)</f>
        <v>#REF!</v>
      </c>
      <c r="E17" s="303" t="e">
        <f>ROUNDUP('Отдыхай и катай|FIT15'!G16*0.87,)</f>
        <v>#REF!</v>
      </c>
      <c r="F17" s="303" t="e">
        <f>ROUNDUP('Отдыхай и катай|FIT15'!H16*0.87,)</f>
        <v>#REF!</v>
      </c>
      <c r="G17" s="303" t="e">
        <f>ROUNDUP('Отдыхай и катай|FIT15'!I16*0.87,)</f>
        <v>#REF!</v>
      </c>
      <c r="H17" s="303" t="e">
        <f>ROUNDUP('Отдыхай и катай|FIT15'!J16*0.87,)</f>
        <v>#REF!</v>
      </c>
      <c r="I17" s="303" t="e">
        <f>ROUNDUP('Отдыхай и катай|FIT15'!K16*0.87,)</f>
        <v>#REF!</v>
      </c>
    </row>
    <row r="18" spans="1:9" x14ac:dyDescent="0.2">
      <c r="A18" s="97" t="s">
        <v>139</v>
      </c>
      <c r="B18" s="303"/>
      <c r="C18" s="303"/>
      <c r="D18" s="303"/>
      <c r="E18" s="303"/>
      <c r="F18" s="303"/>
      <c r="G18" s="303"/>
      <c r="H18" s="303"/>
      <c r="I18" s="303"/>
    </row>
    <row r="19" spans="1:9" x14ac:dyDescent="0.2">
      <c r="A19" s="98" t="s">
        <v>78</v>
      </c>
      <c r="B19" s="303" t="e">
        <f>ROUNDUP('Отдыхай и катай|FIT15'!D18*0.87,)</f>
        <v>#REF!</v>
      </c>
      <c r="C19" s="303" t="e">
        <f>ROUNDUP('Отдыхай и катай|FIT15'!E18*0.87,)</f>
        <v>#REF!</v>
      </c>
      <c r="D19" s="303" t="e">
        <f>ROUNDUP('Отдыхай и катай|FIT15'!F18*0.87,)</f>
        <v>#REF!</v>
      </c>
      <c r="E19" s="303" t="e">
        <f>ROUNDUP('Отдыхай и катай|FIT15'!G18*0.87,)</f>
        <v>#REF!</v>
      </c>
      <c r="F19" s="303" t="e">
        <f>ROUNDUP('Отдыхай и катай|FIT15'!H18*0.87,)</f>
        <v>#REF!</v>
      </c>
      <c r="G19" s="303" t="e">
        <f>ROUNDUP('Отдыхай и катай|FIT15'!I18*0.87,)</f>
        <v>#REF!</v>
      </c>
      <c r="H19" s="303" t="e">
        <f>ROUNDUP('Отдыхай и катай|FIT15'!J18*0.87,)</f>
        <v>#REF!</v>
      </c>
      <c r="I19" s="303" t="e">
        <f>ROUNDUP('Отдыхай и катай|FIT15'!K18*0.87,)</f>
        <v>#REF!</v>
      </c>
    </row>
    <row r="20" spans="1:9" x14ac:dyDescent="0.2">
      <c r="A20" s="97" t="s">
        <v>138</v>
      </c>
      <c r="B20" s="303"/>
      <c r="C20" s="303"/>
      <c r="D20" s="303"/>
      <c r="E20" s="303"/>
      <c r="F20" s="303"/>
      <c r="G20" s="303"/>
      <c r="H20" s="303"/>
      <c r="I20" s="303"/>
    </row>
    <row r="21" spans="1:9" ht="13.5" thickBot="1" x14ac:dyDescent="0.25">
      <c r="A21" s="98" t="s">
        <v>67</v>
      </c>
      <c r="B21" s="303" t="e">
        <f>ROUNDUP('Отдыхай и катай|FIT15'!D20*0.87,)</f>
        <v>#REF!</v>
      </c>
      <c r="C21" s="303" t="e">
        <f>ROUNDUP('Отдыхай и катай|FIT15'!E20*0.87,)</f>
        <v>#REF!</v>
      </c>
      <c r="D21" s="303" t="e">
        <f>ROUNDUP('Отдыхай и катай|FIT15'!F20*0.87,)</f>
        <v>#REF!</v>
      </c>
      <c r="E21" s="303" t="e">
        <f>ROUNDUP('Отдыхай и катай|FIT15'!G20*0.87,)</f>
        <v>#REF!</v>
      </c>
      <c r="F21" s="303" t="e">
        <f>ROUNDUP('Отдыхай и катай|FIT15'!H20*0.87,)</f>
        <v>#REF!</v>
      </c>
      <c r="G21" s="303" t="e">
        <f>ROUNDUP('Отдыхай и катай|FIT15'!I20*0.87,)</f>
        <v>#REF!</v>
      </c>
      <c r="H21" s="303" t="e">
        <f>ROUNDUP('Отдыхай и катай|FIT15'!J20*0.87,)</f>
        <v>#REF!</v>
      </c>
      <c r="I21" s="303" t="e">
        <f>ROUNDUP('Отдыхай и катай|FIT15'!K20*0.87,)</f>
        <v>#REF!</v>
      </c>
    </row>
    <row r="22" spans="1:9" s="137" customFormat="1" thickBot="1" x14ac:dyDescent="0.25">
      <c r="A22" s="278" t="s">
        <v>362</v>
      </c>
      <c r="B22" s="307"/>
      <c r="C22" s="307"/>
      <c r="D22" s="307"/>
      <c r="E22" s="307"/>
      <c r="F22" s="307"/>
      <c r="G22" s="307"/>
    </row>
    <row r="23" spans="1:9" s="137" customFormat="1" ht="24" x14ac:dyDescent="0.2">
      <c r="A23" s="279" t="s">
        <v>363</v>
      </c>
    </row>
    <row r="24" spans="1:9" s="137" customFormat="1" ht="12" x14ac:dyDescent="0.2">
      <c r="A24" s="280" t="s">
        <v>128</v>
      </c>
    </row>
    <row r="25" spans="1:9" s="137" customFormat="1" ht="12" x14ac:dyDescent="0.2">
      <c r="A25" s="281" t="s">
        <v>129</v>
      </c>
    </row>
    <row r="26" spans="1:9" s="137" customFormat="1" ht="12" x14ac:dyDescent="0.2">
      <c r="A26" s="281" t="s">
        <v>130</v>
      </c>
    </row>
    <row r="27" spans="1:9" s="137" customFormat="1" ht="24" x14ac:dyDescent="0.2">
      <c r="A27" s="282" t="s">
        <v>131</v>
      </c>
    </row>
    <row r="28" spans="1:9" s="137" customFormat="1" ht="12" x14ac:dyDescent="0.2">
      <c r="A28" s="234" t="s">
        <v>247</v>
      </c>
    </row>
    <row r="29" spans="1:9" s="137" customFormat="1" ht="84" x14ac:dyDescent="0.2">
      <c r="A29" s="222" t="s">
        <v>364</v>
      </c>
    </row>
    <row r="30" spans="1:9" s="137" customFormat="1" thickBot="1" x14ac:dyDescent="0.25">
      <c r="A30" s="219"/>
    </row>
    <row r="31" spans="1:9" s="137" customFormat="1" thickBot="1" x14ac:dyDescent="0.25">
      <c r="A31" s="268" t="s">
        <v>143</v>
      </c>
    </row>
    <row r="32" spans="1:9" s="137" customFormat="1" ht="12" x14ac:dyDescent="0.2">
      <c r="A32" s="332" t="s">
        <v>375</v>
      </c>
    </row>
    <row r="33" spans="1:1" s="137" customFormat="1" ht="36.75" thickBot="1" x14ac:dyDescent="0.25">
      <c r="A33" s="333" t="s">
        <v>376</v>
      </c>
    </row>
    <row r="34" spans="1:1" s="137" customFormat="1" ht="11.45" customHeight="1" x14ac:dyDescent="0.2">
      <c r="A34" s="351" t="s">
        <v>369</v>
      </c>
    </row>
    <row r="35" spans="1:1" ht="90" customHeight="1" thickBot="1" x14ac:dyDescent="0.25">
      <c r="A35" s="352"/>
    </row>
    <row r="36" spans="1:1" ht="24.75" thickBot="1" x14ac:dyDescent="0.25">
      <c r="A36" s="313" t="s">
        <v>368</v>
      </c>
    </row>
    <row r="37" spans="1:1" ht="13.9" customHeight="1" x14ac:dyDescent="0.2">
      <c r="A37" s="328" t="s">
        <v>365</v>
      </c>
    </row>
    <row r="38" spans="1:1" ht="13.15" customHeight="1" x14ac:dyDescent="0.2">
      <c r="A38" s="328" t="s">
        <v>366</v>
      </c>
    </row>
    <row r="39" spans="1:1" ht="24.75" thickBot="1" x14ac:dyDescent="0.25">
      <c r="A39" s="329" t="s">
        <v>370</v>
      </c>
    </row>
    <row r="40" spans="1:1" ht="13.5" thickBot="1" x14ac:dyDescent="0.25">
      <c r="A40" s="224" t="s">
        <v>133</v>
      </c>
    </row>
    <row r="41" spans="1:1" ht="60" x14ac:dyDescent="0.2">
      <c r="A41" s="220" t="s">
        <v>332</v>
      </c>
    </row>
    <row r="42" spans="1:1" x14ac:dyDescent="0.2">
      <c r="A42" s="301"/>
    </row>
    <row r="43" spans="1:1" x14ac:dyDescent="0.2">
      <c r="A43" s="301"/>
    </row>
    <row r="44" spans="1:1" x14ac:dyDescent="0.2">
      <c r="A44" s="301"/>
    </row>
  </sheetData>
  <mergeCells count="1">
    <mergeCell ref="A34:A35"/>
  </mergeCells>
  <pageMargins left="0.7" right="0.7" top="0.75" bottom="0.75" header="0.3" footer="0.3"/>
  <pageSetup orientation="portrait"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44"/>
  <sheetViews>
    <sheetView workbookViewId="0">
      <pane xSplit="1" topLeftCell="H1" activePane="topRight" state="frozen"/>
      <selection pane="topRight" activeCell="H1" sqref="H1:H1048576"/>
    </sheetView>
  </sheetViews>
  <sheetFormatPr defaultColWidth="8.7109375" defaultRowHeight="12.75" x14ac:dyDescent="0.2"/>
  <cols>
    <col min="1" max="1" width="82.5703125" style="212" customWidth="1"/>
    <col min="2" max="5" width="8.7109375" style="212" hidden="1" customWidth="1"/>
    <col min="6" max="7" width="0" style="212" hidden="1" customWidth="1"/>
    <col min="8" max="16384" width="8.7109375" style="212"/>
  </cols>
  <sheetData>
    <row r="1" spans="1:9" x14ac:dyDescent="0.2">
      <c r="A1" s="68" t="s">
        <v>134</v>
      </c>
    </row>
    <row r="2" spans="1:9" x14ac:dyDescent="0.2">
      <c r="A2" s="174" t="s">
        <v>200</v>
      </c>
    </row>
    <row r="3" spans="1:9" x14ac:dyDescent="0.2">
      <c r="A3" s="164" t="s">
        <v>163</v>
      </c>
    </row>
    <row r="4" spans="1:9" x14ac:dyDescent="0.2">
      <c r="A4" s="86"/>
      <c r="B4" s="314" t="e">
        <f>'Отдыхай и катай|FIT15'!D3</f>
        <v>#REF!</v>
      </c>
      <c r="C4" s="314" t="e">
        <f>'Отдыхай и катай|FIT15'!E3</f>
        <v>#REF!</v>
      </c>
      <c r="D4" s="314" t="e">
        <f>'Отдыхай и катай|FIT15'!F3</f>
        <v>#REF!</v>
      </c>
      <c r="E4" s="314" t="e">
        <f>'Отдыхай и катай|FIT15'!G3</f>
        <v>#REF!</v>
      </c>
      <c r="F4" s="314" t="e">
        <f>'Отдыхай и катай|FIT15'!H3</f>
        <v>#REF!</v>
      </c>
      <c r="G4" s="314" t="e">
        <f>'Отдыхай и катай|FIT15'!I3</f>
        <v>#REF!</v>
      </c>
      <c r="H4" s="314" t="e">
        <f>'Отдыхай и катай|FIT15'!J3</f>
        <v>#REF!</v>
      </c>
      <c r="I4" s="314" t="e">
        <f>'Отдыхай и катай|FIT15'!K3</f>
        <v>#REF!</v>
      </c>
    </row>
    <row r="5" spans="1:9" x14ac:dyDescent="0.2">
      <c r="A5" s="112" t="s">
        <v>124</v>
      </c>
      <c r="B5" s="314" t="e">
        <f>'Отдыхай и катай|FIT15'!D4</f>
        <v>#REF!</v>
      </c>
      <c r="C5" s="314" t="e">
        <f>'Отдыхай и катай|FIT15'!E4</f>
        <v>#REF!</v>
      </c>
      <c r="D5" s="314" t="e">
        <f>'Отдыхай и катай|FIT15'!F4</f>
        <v>#REF!</v>
      </c>
      <c r="E5" s="314" t="e">
        <f>'Отдыхай и катай|FIT15'!G4</f>
        <v>#REF!</v>
      </c>
      <c r="F5" s="314" t="e">
        <f>'Отдыхай и катай|FIT15'!H4</f>
        <v>#REF!</v>
      </c>
      <c r="G5" s="314" t="e">
        <f>'Отдыхай и катай|FIT15'!I4</f>
        <v>#REF!</v>
      </c>
      <c r="H5" s="314" t="e">
        <f>'Отдыхай и катай|FIT15'!J4</f>
        <v>#REF!</v>
      </c>
      <c r="I5" s="314" t="e">
        <f>'Отдыхай и катай|FIT15'!K4</f>
        <v>#REF!</v>
      </c>
    </row>
    <row r="6" spans="1:9" x14ac:dyDescent="0.2">
      <c r="A6" s="74" t="s">
        <v>148</v>
      </c>
      <c r="B6" s="302"/>
      <c r="C6" s="302"/>
      <c r="D6" s="302"/>
      <c r="E6" s="302"/>
      <c r="F6" s="302"/>
      <c r="G6" s="302"/>
      <c r="H6" s="302"/>
      <c r="I6" s="302"/>
    </row>
    <row r="7" spans="1:9" x14ac:dyDescent="0.2">
      <c r="A7" s="75">
        <v>1</v>
      </c>
      <c r="B7" s="303" t="e">
        <f>ROUNDUP('Отдыхай и катай|FIT15'!D6*0.87,)+25</f>
        <v>#REF!</v>
      </c>
      <c r="C7" s="303" t="e">
        <f>ROUNDUP('Отдыхай и катай|FIT15'!E6*0.87,)+25</f>
        <v>#REF!</v>
      </c>
      <c r="D7" s="303" t="e">
        <f>ROUNDUP('Отдыхай и катай|FIT15'!F6*0.87,)+25</f>
        <v>#REF!</v>
      </c>
      <c r="E7" s="303" t="e">
        <f>ROUNDUP('Отдыхай и катай|FIT15'!G6*0.87,)+25</f>
        <v>#REF!</v>
      </c>
      <c r="F7" s="303" t="e">
        <f>ROUNDUP('Отдыхай и катай|FIT15'!H6*0.87,)+25</f>
        <v>#REF!</v>
      </c>
      <c r="G7" s="303" t="e">
        <f>ROUNDUP('Отдыхай и катай|FIT15'!I6*0.87,)+25</f>
        <v>#REF!</v>
      </c>
      <c r="H7" s="303" t="e">
        <f>ROUNDUP('Отдыхай и катай|FIT15'!J6*0.87,)+25</f>
        <v>#REF!</v>
      </c>
      <c r="I7" s="303" t="e">
        <f>ROUNDUP('Отдыхай и катай|FIT15'!K6*0.87,)+25</f>
        <v>#REF!</v>
      </c>
    </row>
    <row r="8" spans="1:9" x14ac:dyDescent="0.2">
      <c r="A8" s="75">
        <v>2</v>
      </c>
      <c r="B8" s="303" t="e">
        <f>ROUNDUP('Отдыхай и катай|FIT15'!D7*0.87,)+25</f>
        <v>#REF!</v>
      </c>
      <c r="C8" s="303" t="e">
        <f>ROUNDUP('Отдыхай и катай|FIT15'!E7*0.87,)+25</f>
        <v>#REF!</v>
      </c>
      <c r="D8" s="303" t="e">
        <f>ROUNDUP('Отдыхай и катай|FIT15'!F7*0.87,)+25</f>
        <v>#REF!</v>
      </c>
      <c r="E8" s="303" t="e">
        <f>ROUNDUP('Отдыхай и катай|FIT15'!G7*0.87,)+25</f>
        <v>#REF!</v>
      </c>
      <c r="F8" s="303" t="e">
        <f>ROUNDUP('Отдыхай и катай|FIT15'!H7*0.87,)+25</f>
        <v>#REF!</v>
      </c>
      <c r="G8" s="303" t="e">
        <f>ROUNDUP('Отдыхай и катай|FIT15'!I7*0.87,)+25</f>
        <v>#REF!</v>
      </c>
      <c r="H8" s="303" t="e">
        <f>ROUNDUP('Отдыхай и катай|FIT15'!J7*0.87,)+25</f>
        <v>#REF!</v>
      </c>
      <c r="I8" s="303" t="e">
        <f>ROUNDUP('Отдыхай и катай|FIT15'!K7*0.87,)+25</f>
        <v>#REF!</v>
      </c>
    </row>
    <row r="9" spans="1:9" x14ac:dyDescent="0.2">
      <c r="A9" s="74" t="s">
        <v>149</v>
      </c>
      <c r="B9" s="303"/>
      <c r="C9" s="303"/>
      <c r="D9" s="303"/>
      <c r="E9" s="303"/>
      <c r="F9" s="303"/>
      <c r="G9" s="303"/>
      <c r="H9" s="303"/>
      <c r="I9" s="303"/>
    </row>
    <row r="10" spans="1:9" x14ac:dyDescent="0.2">
      <c r="A10" s="75">
        <v>1</v>
      </c>
      <c r="B10" s="303" t="e">
        <f>ROUNDUP('Отдыхай и катай|FIT15'!D9*0.87,)+25</f>
        <v>#REF!</v>
      </c>
      <c r="C10" s="303" t="e">
        <f>ROUNDUP('Отдыхай и катай|FIT15'!E9*0.87,)+25</f>
        <v>#REF!</v>
      </c>
      <c r="D10" s="303" t="e">
        <f>ROUNDUP('Отдыхай и катай|FIT15'!F9*0.87,)+25</f>
        <v>#REF!</v>
      </c>
      <c r="E10" s="303" t="e">
        <f>ROUNDUP('Отдыхай и катай|FIT15'!G9*0.87,)+25</f>
        <v>#REF!</v>
      </c>
      <c r="F10" s="303" t="e">
        <f>ROUNDUP('Отдыхай и катай|FIT15'!H9*0.87,)+25</f>
        <v>#REF!</v>
      </c>
      <c r="G10" s="303" t="e">
        <f>ROUNDUP('Отдыхай и катай|FIT15'!I9*0.87,)+25</f>
        <v>#REF!</v>
      </c>
      <c r="H10" s="303" t="e">
        <f>ROUNDUP('Отдыхай и катай|FIT15'!J9*0.87,)+25</f>
        <v>#REF!</v>
      </c>
      <c r="I10" s="303" t="e">
        <f>ROUNDUP('Отдыхай и катай|FIT15'!K9*0.87,)+25</f>
        <v>#REF!</v>
      </c>
    </row>
    <row r="11" spans="1:9" ht="11.45" customHeight="1" x14ac:dyDescent="0.2">
      <c r="A11" s="75">
        <v>2</v>
      </c>
      <c r="B11" s="303" t="e">
        <f>ROUNDUP('Отдыхай и катай|FIT15'!D10*0.87,)+25</f>
        <v>#REF!</v>
      </c>
      <c r="C11" s="303" t="e">
        <f>ROUNDUP('Отдыхай и катай|FIT15'!E10*0.87,)+25</f>
        <v>#REF!</v>
      </c>
      <c r="D11" s="303" t="e">
        <f>ROUNDUP('Отдыхай и катай|FIT15'!F10*0.87,)+25</f>
        <v>#REF!</v>
      </c>
      <c r="E11" s="303" t="e">
        <f>ROUNDUP('Отдыхай и катай|FIT15'!G10*0.87,)+25</f>
        <v>#REF!</v>
      </c>
      <c r="F11" s="303" t="e">
        <f>ROUNDUP('Отдыхай и катай|FIT15'!H10*0.87,)+25</f>
        <v>#REF!</v>
      </c>
      <c r="G11" s="303" t="e">
        <f>ROUNDUP('Отдыхай и катай|FIT15'!I10*0.87,)+25</f>
        <v>#REF!</v>
      </c>
      <c r="H11" s="303" t="e">
        <f>ROUNDUP('Отдыхай и катай|FIT15'!J10*0.87,)+25</f>
        <v>#REF!</v>
      </c>
      <c r="I11" s="303" t="e">
        <f>ROUNDUP('Отдыхай и катай|FIT15'!K10*0.87,)+25</f>
        <v>#REF!</v>
      </c>
    </row>
    <row r="12" spans="1:9" x14ac:dyDescent="0.2">
      <c r="A12" s="97" t="s">
        <v>135</v>
      </c>
      <c r="B12" s="303"/>
      <c r="C12" s="303"/>
      <c r="D12" s="303"/>
      <c r="E12" s="303"/>
      <c r="F12" s="303"/>
      <c r="G12" s="303"/>
      <c r="H12" s="303"/>
      <c r="I12" s="303"/>
    </row>
    <row r="13" spans="1:9" x14ac:dyDescent="0.2">
      <c r="A13" s="98">
        <v>1</v>
      </c>
      <c r="B13" s="303" t="e">
        <f>ROUNDUP('Отдыхай и катай|FIT15'!D12*0.87,)+25</f>
        <v>#REF!</v>
      </c>
      <c r="C13" s="303" t="e">
        <f>ROUNDUP('Отдыхай и катай|FIT15'!E12*0.87,)+25</f>
        <v>#REF!</v>
      </c>
      <c r="D13" s="303" t="e">
        <f>ROUNDUP('Отдыхай и катай|FIT15'!F12*0.87,)+25</f>
        <v>#REF!</v>
      </c>
      <c r="E13" s="303" t="e">
        <f>ROUNDUP('Отдыхай и катай|FIT15'!G12*0.87,)+25</f>
        <v>#REF!</v>
      </c>
      <c r="F13" s="303" t="e">
        <f>ROUNDUP('Отдыхай и катай|FIT15'!H12*0.87,)+25</f>
        <v>#REF!</v>
      </c>
      <c r="G13" s="303" t="e">
        <f>ROUNDUP('Отдыхай и катай|FIT15'!I12*0.87,)+25</f>
        <v>#REF!</v>
      </c>
      <c r="H13" s="303" t="e">
        <f>ROUNDUP('Отдыхай и катай|FIT15'!J12*0.87,)+25</f>
        <v>#REF!</v>
      </c>
      <c r="I13" s="303" t="e">
        <f>ROUNDUP('Отдыхай и катай|FIT15'!K12*0.87,)+25</f>
        <v>#REF!</v>
      </c>
    </row>
    <row r="14" spans="1:9" x14ac:dyDescent="0.2">
      <c r="A14" s="98">
        <v>2</v>
      </c>
      <c r="B14" s="303" t="e">
        <f>ROUNDUP('Отдыхай и катай|FIT15'!D13*0.87,)+25</f>
        <v>#REF!</v>
      </c>
      <c r="C14" s="303" t="e">
        <f>ROUNDUP('Отдыхай и катай|FIT15'!E13*0.87,)+25</f>
        <v>#REF!</v>
      </c>
      <c r="D14" s="303" t="e">
        <f>ROUNDUP('Отдыхай и катай|FIT15'!F13*0.87,)+25</f>
        <v>#REF!</v>
      </c>
      <c r="E14" s="303" t="e">
        <f>ROUNDUP('Отдыхай и катай|FIT15'!G13*0.87,)+25</f>
        <v>#REF!</v>
      </c>
      <c r="F14" s="303" t="e">
        <f>ROUNDUP('Отдыхай и катай|FIT15'!H13*0.87,)+25</f>
        <v>#REF!</v>
      </c>
      <c r="G14" s="303" t="e">
        <f>ROUNDUP('Отдыхай и катай|FIT15'!I13*0.87,)+25</f>
        <v>#REF!</v>
      </c>
      <c r="H14" s="303" t="e">
        <f>ROUNDUP('Отдыхай и катай|FIT15'!J13*0.87,)+25</f>
        <v>#REF!</v>
      </c>
      <c r="I14" s="303" t="e">
        <f>ROUNDUP('Отдыхай и катай|FIT15'!K13*0.87,)+25</f>
        <v>#REF!</v>
      </c>
    </row>
    <row r="15" spans="1:9" x14ac:dyDescent="0.2">
      <c r="A15" s="97" t="s">
        <v>137</v>
      </c>
      <c r="B15" s="303"/>
      <c r="C15" s="303"/>
      <c r="D15" s="303"/>
      <c r="E15" s="303"/>
      <c r="F15" s="303"/>
      <c r="G15" s="303"/>
      <c r="H15" s="303"/>
      <c r="I15" s="303"/>
    </row>
    <row r="16" spans="1:9" x14ac:dyDescent="0.2">
      <c r="A16" s="98">
        <v>1</v>
      </c>
      <c r="B16" s="303" t="e">
        <f>ROUNDUP('Отдыхай и катай|FIT15'!D15*0.87,)+25</f>
        <v>#REF!</v>
      </c>
      <c r="C16" s="303" t="e">
        <f>ROUNDUP('Отдыхай и катай|FIT15'!E15*0.87,)+25</f>
        <v>#REF!</v>
      </c>
      <c r="D16" s="303" t="e">
        <f>ROUNDUP('Отдыхай и катай|FIT15'!F15*0.87,)+25</f>
        <v>#REF!</v>
      </c>
      <c r="E16" s="303" t="e">
        <f>ROUNDUP('Отдыхай и катай|FIT15'!G15*0.87,)+25</f>
        <v>#REF!</v>
      </c>
      <c r="F16" s="303" t="e">
        <f>ROUNDUP('Отдыхай и катай|FIT15'!H15*0.87,)+25</f>
        <v>#REF!</v>
      </c>
      <c r="G16" s="303" t="e">
        <f>ROUNDUP('Отдыхай и катай|FIT15'!I15*0.87,)+25</f>
        <v>#REF!</v>
      </c>
      <c r="H16" s="303" t="e">
        <f>ROUNDUP('Отдыхай и катай|FIT15'!J15*0.87,)+25</f>
        <v>#REF!</v>
      </c>
      <c r="I16" s="303" t="e">
        <f>ROUNDUP('Отдыхай и катай|FIT15'!K15*0.87,)+25</f>
        <v>#REF!</v>
      </c>
    </row>
    <row r="17" spans="1:9" x14ac:dyDescent="0.2">
      <c r="A17" s="98">
        <v>2</v>
      </c>
      <c r="B17" s="303" t="e">
        <f>ROUNDUP('Отдыхай и катай|FIT15'!D16*0.87,)+25</f>
        <v>#REF!</v>
      </c>
      <c r="C17" s="303" t="e">
        <f>ROUNDUP('Отдыхай и катай|FIT15'!E16*0.87,)+25</f>
        <v>#REF!</v>
      </c>
      <c r="D17" s="303" t="e">
        <f>ROUNDUP('Отдыхай и катай|FIT15'!F16*0.87,)+25</f>
        <v>#REF!</v>
      </c>
      <c r="E17" s="303" t="e">
        <f>ROUNDUP('Отдыхай и катай|FIT15'!G16*0.87,)+25</f>
        <v>#REF!</v>
      </c>
      <c r="F17" s="303" t="e">
        <f>ROUNDUP('Отдыхай и катай|FIT15'!H16*0.87,)+25</f>
        <v>#REF!</v>
      </c>
      <c r="G17" s="303" t="e">
        <f>ROUNDUP('Отдыхай и катай|FIT15'!I16*0.87,)+25</f>
        <v>#REF!</v>
      </c>
      <c r="H17" s="303" t="e">
        <f>ROUNDUP('Отдыхай и катай|FIT15'!J16*0.87,)+25</f>
        <v>#REF!</v>
      </c>
      <c r="I17" s="303" t="e">
        <f>ROUNDUP('Отдыхай и катай|FIT15'!K16*0.87,)+25</f>
        <v>#REF!</v>
      </c>
    </row>
    <row r="18" spans="1:9" x14ac:dyDescent="0.2">
      <c r="A18" s="97" t="s">
        <v>139</v>
      </c>
      <c r="B18" s="303"/>
      <c r="C18" s="303"/>
      <c r="D18" s="303"/>
      <c r="E18" s="303"/>
      <c r="F18" s="303"/>
      <c r="G18" s="303"/>
      <c r="H18" s="303"/>
      <c r="I18" s="303"/>
    </row>
    <row r="19" spans="1:9" x14ac:dyDescent="0.2">
      <c r="A19" s="98" t="s">
        <v>78</v>
      </c>
      <c r="B19" s="303" t="e">
        <f>ROUNDUP('Отдыхай и катай|FIT15'!D18*0.87,)+25</f>
        <v>#REF!</v>
      </c>
      <c r="C19" s="303" t="e">
        <f>ROUNDUP('Отдыхай и катай|FIT15'!E18*0.87,)+25</f>
        <v>#REF!</v>
      </c>
      <c r="D19" s="303" t="e">
        <f>ROUNDUP('Отдыхай и катай|FIT15'!F18*0.87,)+25</f>
        <v>#REF!</v>
      </c>
      <c r="E19" s="303" t="e">
        <f>ROUNDUP('Отдыхай и катай|FIT15'!G18*0.87,)+25</f>
        <v>#REF!</v>
      </c>
      <c r="F19" s="303" t="e">
        <f>ROUNDUP('Отдыхай и катай|FIT15'!H18*0.87,)+25</f>
        <v>#REF!</v>
      </c>
      <c r="G19" s="303" t="e">
        <f>ROUNDUP('Отдыхай и катай|FIT15'!I18*0.87,)+25</f>
        <v>#REF!</v>
      </c>
      <c r="H19" s="303" t="e">
        <f>ROUNDUP('Отдыхай и катай|FIT15'!J18*0.87,)+25</f>
        <v>#REF!</v>
      </c>
      <c r="I19" s="303" t="e">
        <f>ROUNDUP('Отдыхай и катай|FIT15'!K18*0.87,)+25</f>
        <v>#REF!</v>
      </c>
    </row>
    <row r="20" spans="1:9" x14ac:dyDescent="0.2">
      <c r="A20" s="97" t="s">
        <v>138</v>
      </c>
      <c r="B20" s="303"/>
      <c r="C20" s="303"/>
      <c r="D20" s="303"/>
      <c r="E20" s="303"/>
      <c r="F20" s="303"/>
      <c r="G20" s="303"/>
      <c r="H20" s="303"/>
      <c r="I20" s="303"/>
    </row>
    <row r="21" spans="1:9" ht="13.5" thickBot="1" x14ac:dyDescent="0.25">
      <c r="A21" s="98" t="s">
        <v>67</v>
      </c>
      <c r="B21" s="303" t="e">
        <f>ROUNDUP('Отдыхай и катай|FIT15'!D20*0.87,)+25</f>
        <v>#REF!</v>
      </c>
      <c r="C21" s="303" t="e">
        <f>ROUNDUP('Отдыхай и катай|FIT15'!E20*0.87,)+25</f>
        <v>#REF!</v>
      </c>
      <c r="D21" s="303" t="e">
        <f>ROUNDUP('Отдыхай и катай|FIT15'!F20*0.87,)+25</f>
        <v>#REF!</v>
      </c>
      <c r="E21" s="303" t="e">
        <f>ROUNDUP('Отдыхай и катай|FIT15'!G20*0.87,)+25</f>
        <v>#REF!</v>
      </c>
      <c r="F21" s="303" t="e">
        <f>ROUNDUP('Отдыхай и катай|FIT15'!H20*0.87,)+25</f>
        <v>#REF!</v>
      </c>
      <c r="G21" s="303" t="e">
        <f>ROUNDUP('Отдыхай и катай|FIT15'!I20*0.87,)+25</f>
        <v>#REF!</v>
      </c>
      <c r="H21" s="303" t="e">
        <f>ROUNDUP('Отдыхай и катай|FIT15'!J20*0.87,)+25</f>
        <v>#REF!</v>
      </c>
      <c r="I21" s="303" t="e">
        <f>ROUNDUP('Отдыхай и катай|FIT15'!K20*0.87,)+25</f>
        <v>#REF!</v>
      </c>
    </row>
    <row r="22" spans="1:9" s="137" customFormat="1" thickBot="1" x14ac:dyDescent="0.25">
      <c r="A22" s="278" t="s">
        <v>362</v>
      </c>
      <c r="B22" s="307"/>
      <c r="C22" s="307"/>
      <c r="D22" s="307"/>
      <c r="E22" s="307"/>
      <c r="F22" s="307"/>
      <c r="G22" s="307"/>
    </row>
    <row r="23" spans="1:9" s="137" customFormat="1" ht="24" x14ac:dyDescent="0.2">
      <c r="A23" s="279" t="s">
        <v>363</v>
      </c>
    </row>
    <row r="24" spans="1:9" s="137" customFormat="1" ht="12" x14ac:dyDescent="0.2">
      <c r="A24" s="280" t="s">
        <v>128</v>
      </c>
    </row>
    <row r="25" spans="1:9" s="137" customFormat="1" ht="12" x14ac:dyDescent="0.2">
      <c r="A25" s="281" t="s">
        <v>129</v>
      </c>
    </row>
    <row r="26" spans="1:9" s="137" customFormat="1" ht="12" x14ac:dyDescent="0.2">
      <c r="A26" s="281" t="s">
        <v>130</v>
      </c>
    </row>
    <row r="27" spans="1:9" s="137" customFormat="1" ht="24" x14ac:dyDescent="0.2">
      <c r="A27" s="282" t="s">
        <v>131</v>
      </c>
    </row>
    <row r="28" spans="1:9" s="137" customFormat="1" ht="12" x14ac:dyDescent="0.2">
      <c r="A28" s="234" t="s">
        <v>247</v>
      </c>
    </row>
    <row r="29" spans="1:9" s="137" customFormat="1" ht="84" x14ac:dyDescent="0.2">
      <c r="A29" s="222" t="s">
        <v>364</v>
      </c>
    </row>
    <row r="30" spans="1:9" s="137" customFormat="1" thickBot="1" x14ac:dyDescent="0.25">
      <c r="A30" s="219"/>
    </row>
    <row r="31" spans="1:9" s="137" customFormat="1" thickBot="1" x14ac:dyDescent="0.25">
      <c r="A31" s="268" t="s">
        <v>143</v>
      </c>
    </row>
    <row r="32" spans="1:9" s="137" customFormat="1" ht="12" x14ac:dyDescent="0.2">
      <c r="A32" s="332" t="s">
        <v>375</v>
      </c>
    </row>
    <row r="33" spans="1:1" s="137" customFormat="1" ht="36.75" thickBot="1" x14ac:dyDescent="0.25">
      <c r="A33" s="333" t="s">
        <v>376</v>
      </c>
    </row>
    <row r="34" spans="1:1" s="137" customFormat="1" ht="11.45" customHeight="1" x14ac:dyDescent="0.2">
      <c r="A34" s="351" t="s">
        <v>369</v>
      </c>
    </row>
    <row r="35" spans="1:1" ht="90" customHeight="1" thickBot="1" x14ac:dyDescent="0.25">
      <c r="A35" s="352"/>
    </row>
    <row r="36" spans="1:1" ht="24.75" thickBot="1" x14ac:dyDescent="0.25">
      <c r="A36" s="313" t="s">
        <v>368</v>
      </c>
    </row>
    <row r="37" spans="1:1" ht="13.9" customHeight="1" x14ac:dyDescent="0.2">
      <c r="A37" s="328" t="s">
        <v>365</v>
      </c>
    </row>
    <row r="38" spans="1:1" ht="13.15" customHeight="1" x14ac:dyDescent="0.2">
      <c r="A38" s="328" t="s">
        <v>366</v>
      </c>
    </row>
    <row r="39" spans="1:1" ht="24.75" thickBot="1" x14ac:dyDescent="0.25">
      <c r="A39" s="329" t="s">
        <v>370</v>
      </c>
    </row>
    <row r="40" spans="1:1" ht="13.5" thickBot="1" x14ac:dyDescent="0.25">
      <c r="A40" s="224" t="s">
        <v>133</v>
      </c>
    </row>
    <row r="41" spans="1:1" ht="60" x14ac:dyDescent="0.2">
      <c r="A41" s="220" t="s">
        <v>332</v>
      </c>
    </row>
    <row r="42" spans="1:1" x14ac:dyDescent="0.2">
      <c r="A42" s="301"/>
    </row>
    <row r="43" spans="1:1" x14ac:dyDescent="0.2">
      <c r="A43" s="301"/>
    </row>
    <row r="44" spans="1:1" x14ac:dyDescent="0.2">
      <c r="A44" s="301"/>
    </row>
  </sheetData>
  <mergeCells count="1">
    <mergeCell ref="A34:A35"/>
  </mergeCells>
  <pageMargins left="0.7" right="0.7" top="0.75" bottom="0.75" header="0.3" footer="0.3"/>
  <pageSetup orientation="portrait"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44"/>
  <sheetViews>
    <sheetView workbookViewId="0">
      <pane xSplit="1" topLeftCell="H1" activePane="topRight" state="frozen"/>
      <selection pane="topRight" activeCell="H7" sqref="H7"/>
    </sheetView>
  </sheetViews>
  <sheetFormatPr defaultColWidth="8.7109375" defaultRowHeight="12.75" x14ac:dyDescent="0.2"/>
  <cols>
    <col min="1" max="1" width="82.5703125" style="212" customWidth="1"/>
    <col min="2" max="5" width="8.7109375" style="212" hidden="1" customWidth="1"/>
    <col min="6" max="7" width="0" style="212" hidden="1" customWidth="1"/>
    <col min="8" max="16384" width="8.7109375" style="212"/>
  </cols>
  <sheetData>
    <row r="1" spans="1:9" x14ac:dyDescent="0.2">
      <c r="A1" s="68" t="s">
        <v>134</v>
      </c>
    </row>
    <row r="2" spans="1:9" x14ac:dyDescent="0.2">
      <c r="A2" s="174" t="s">
        <v>200</v>
      </c>
    </row>
    <row r="3" spans="1:9" x14ac:dyDescent="0.2">
      <c r="A3" s="164" t="s">
        <v>163</v>
      </c>
    </row>
    <row r="4" spans="1:9" x14ac:dyDescent="0.2">
      <c r="A4" s="86"/>
      <c r="B4" s="314" t="e">
        <f>'Отдыхай и катай|FIT15'!D3</f>
        <v>#REF!</v>
      </c>
      <c r="C4" s="314" t="e">
        <f>'Отдыхай и катай|FIT15'!E3</f>
        <v>#REF!</v>
      </c>
      <c r="D4" s="314" t="e">
        <f>'Отдыхай и катай|FIT15'!F3</f>
        <v>#REF!</v>
      </c>
      <c r="E4" s="314" t="e">
        <f>'Отдыхай и катай|FIT15'!G3</f>
        <v>#REF!</v>
      </c>
      <c r="F4" s="314" t="e">
        <f>'Отдыхай и катай|FIT15'!H3</f>
        <v>#REF!</v>
      </c>
      <c r="G4" s="314" t="e">
        <f>'Отдыхай и катай|FIT15'!I3</f>
        <v>#REF!</v>
      </c>
      <c r="H4" s="314" t="e">
        <f>'Отдыхай и катай|FIT15'!J3</f>
        <v>#REF!</v>
      </c>
      <c r="I4" s="314" t="e">
        <f>'Отдыхай и катай|FIT15'!K3</f>
        <v>#REF!</v>
      </c>
    </row>
    <row r="5" spans="1:9" x14ac:dyDescent="0.2">
      <c r="A5" s="112" t="s">
        <v>124</v>
      </c>
      <c r="B5" s="314" t="e">
        <f>'Отдыхай и катай|FIT15'!D4</f>
        <v>#REF!</v>
      </c>
      <c r="C5" s="314" t="e">
        <f>'Отдыхай и катай|FIT15'!E4</f>
        <v>#REF!</v>
      </c>
      <c r="D5" s="314" t="e">
        <f>'Отдыхай и катай|FIT15'!F4</f>
        <v>#REF!</v>
      </c>
      <c r="E5" s="314" t="e">
        <f>'Отдыхай и катай|FIT15'!G4</f>
        <v>#REF!</v>
      </c>
      <c r="F5" s="314" t="e">
        <f>'Отдыхай и катай|FIT15'!H4</f>
        <v>#REF!</v>
      </c>
      <c r="G5" s="314" t="e">
        <f>'Отдыхай и катай|FIT15'!I4</f>
        <v>#REF!</v>
      </c>
      <c r="H5" s="314" t="e">
        <f>'Отдыхай и катай|FIT15'!J4</f>
        <v>#REF!</v>
      </c>
      <c r="I5" s="314" t="e">
        <f>'Отдыхай и катай|FIT15'!K4</f>
        <v>#REF!</v>
      </c>
    </row>
    <row r="6" spans="1:9" x14ac:dyDescent="0.2">
      <c r="A6" s="74" t="s">
        <v>148</v>
      </c>
      <c r="B6" s="302"/>
      <c r="C6" s="302"/>
      <c r="D6" s="302"/>
      <c r="E6" s="302"/>
      <c r="F6" s="302"/>
      <c r="G6" s="302"/>
      <c r="H6" s="302"/>
      <c r="I6" s="302"/>
    </row>
    <row r="7" spans="1:9" x14ac:dyDescent="0.2">
      <c r="A7" s="75">
        <v>1</v>
      </c>
      <c r="B7" s="303" t="e">
        <f>ROUNDUP('Отдыхай и катай|FIT15'!D6*0.85,)+35</f>
        <v>#REF!</v>
      </c>
      <c r="C7" s="303" t="e">
        <f>ROUNDUP('Отдыхай и катай|FIT15'!E6*0.85,)+35</f>
        <v>#REF!</v>
      </c>
      <c r="D7" s="303" t="e">
        <f>ROUNDUP('Отдыхай и катай|FIT15'!F6*0.85,)+35</f>
        <v>#REF!</v>
      </c>
      <c r="E7" s="303" t="e">
        <f>ROUNDUP('Отдыхай и катай|FIT15'!G6*0.85,)+35</f>
        <v>#REF!</v>
      </c>
      <c r="F7" s="303" t="e">
        <f>ROUNDUP('Отдыхай и катай|FIT15'!H6*0.85,)+35</f>
        <v>#REF!</v>
      </c>
      <c r="G7" s="303" t="e">
        <f>ROUNDUP('Отдыхай и катай|FIT15'!I6*0.85,)+35</f>
        <v>#REF!</v>
      </c>
      <c r="H7" s="303" t="e">
        <f>ROUNDUP('Отдыхай и катай|FIT15'!J6*0.85,)</f>
        <v>#REF!</v>
      </c>
      <c r="I7" s="303" t="e">
        <f>ROUNDUP('Отдыхай и катай|FIT15'!K6*0.85,)</f>
        <v>#REF!</v>
      </c>
    </row>
    <row r="8" spans="1:9" x14ac:dyDescent="0.2">
      <c r="A8" s="75">
        <v>2</v>
      </c>
      <c r="B8" s="303" t="e">
        <f>ROUNDUP('Отдыхай и катай|FIT15'!D7*0.85,)+35</f>
        <v>#REF!</v>
      </c>
      <c r="C8" s="303" t="e">
        <f>ROUNDUP('Отдыхай и катай|FIT15'!E7*0.85,)+35</f>
        <v>#REF!</v>
      </c>
      <c r="D8" s="303" t="e">
        <f>ROUNDUP('Отдыхай и катай|FIT15'!F7*0.85,)+35</f>
        <v>#REF!</v>
      </c>
      <c r="E8" s="303" t="e">
        <f>ROUNDUP('Отдыхай и катай|FIT15'!G7*0.85,)+35</f>
        <v>#REF!</v>
      </c>
      <c r="F8" s="303" t="e">
        <f>ROUNDUP('Отдыхай и катай|FIT15'!H7*0.85,)+35</f>
        <v>#REF!</v>
      </c>
      <c r="G8" s="303" t="e">
        <f>ROUNDUP('Отдыхай и катай|FIT15'!I7*0.85,)+35</f>
        <v>#REF!</v>
      </c>
      <c r="H8" s="303" t="e">
        <f>ROUNDUP('Отдыхай и катай|FIT15'!J7*0.85,)</f>
        <v>#REF!</v>
      </c>
      <c r="I8" s="303" t="e">
        <f>ROUNDUP('Отдыхай и катай|FIT15'!K7*0.85,)</f>
        <v>#REF!</v>
      </c>
    </row>
    <row r="9" spans="1:9" x14ac:dyDescent="0.2">
      <c r="A9" s="74" t="s">
        <v>149</v>
      </c>
      <c r="B9" s="303"/>
      <c r="C9" s="303"/>
      <c r="D9" s="303"/>
      <c r="E9" s="303"/>
      <c r="F9" s="303"/>
      <c r="G9" s="303"/>
      <c r="H9" s="303"/>
      <c r="I9" s="303"/>
    </row>
    <row r="10" spans="1:9" x14ac:dyDescent="0.2">
      <c r="A10" s="75">
        <v>1</v>
      </c>
      <c r="B10" s="303" t="e">
        <f>ROUNDUP('Отдыхай и катай|FIT15'!D9*0.85,)+35</f>
        <v>#REF!</v>
      </c>
      <c r="C10" s="303" t="e">
        <f>ROUNDUP('Отдыхай и катай|FIT15'!E9*0.85,)+35</f>
        <v>#REF!</v>
      </c>
      <c r="D10" s="303" t="e">
        <f>ROUNDUP('Отдыхай и катай|FIT15'!F9*0.85,)+35</f>
        <v>#REF!</v>
      </c>
      <c r="E10" s="303" t="e">
        <f>ROUNDUP('Отдыхай и катай|FIT15'!G9*0.85,)+35</f>
        <v>#REF!</v>
      </c>
      <c r="F10" s="303" t="e">
        <f>ROUNDUP('Отдыхай и катай|FIT15'!H9*0.85,)+35</f>
        <v>#REF!</v>
      </c>
      <c r="G10" s="303" t="e">
        <f>ROUNDUP('Отдыхай и катай|FIT15'!I9*0.85,)+35</f>
        <v>#REF!</v>
      </c>
      <c r="H10" s="303" t="e">
        <f>ROUNDUP('Отдыхай и катай|FIT15'!J9*0.85,)</f>
        <v>#REF!</v>
      </c>
      <c r="I10" s="303" t="e">
        <f>ROUNDUP('Отдыхай и катай|FIT15'!K9*0.85,)</f>
        <v>#REF!</v>
      </c>
    </row>
    <row r="11" spans="1:9" ht="11.45" customHeight="1" x14ac:dyDescent="0.2">
      <c r="A11" s="75">
        <v>2</v>
      </c>
      <c r="B11" s="303" t="e">
        <f>ROUNDUP('Отдыхай и катай|FIT15'!D10*0.85,)+35</f>
        <v>#REF!</v>
      </c>
      <c r="C11" s="303" t="e">
        <f>ROUNDUP('Отдыхай и катай|FIT15'!E10*0.85,)+35</f>
        <v>#REF!</v>
      </c>
      <c r="D11" s="303" t="e">
        <f>ROUNDUP('Отдыхай и катай|FIT15'!F10*0.85,)+35</f>
        <v>#REF!</v>
      </c>
      <c r="E11" s="303" t="e">
        <f>ROUNDUP('Отдыхай и катай|FIT15'!G10*0.85,)+35</f>
        <v>#REF!</v>
      </c>
      <c r="F11" s="303" t="e">
        <f>ROUNDUP('Отдыхай и катай|FIT15'!H10*0.85,)+35</f>
        <v>#REF!</v>
      </c>
      <c r="G11" s="303" t="e">
        <f>ROUNDUP('Отдыхай и катай|FIT15'!I10*0.85,)+35</f>
        <v>#REF!</v>
      </c>
      <c r="H11" s="303" t="e">
        <f>ROUNDUP('Отдыхай и катай|FIT15'!J10*0.85,)</f>
        <v>#REF!</v>
      </c>
      <c r="I11" s="303" t="e">
        <f>ROUNDUP('Отдыхай и катай|FIT15'!K10*0.85,)</f>
        <v>#REF!</v>
      </c>
    </row>
    <row r="12" spans="1:9" x14ac:dyDescent="0.2">
      <c r="A12" s="97" t="s">
        <v>135</v>
      </c>
      <c r="B12" s="303"/>
      <c r="C12" s="303"/>
      <c r="D12" s="303"/>
      <c r="E12" s="303"/>
      <c r="F12" s="303"/>
      <c r="G12" s="303"/>
      <c r="H12" s="303"/>
      <c r="I12" s="303"/>
    </row>
    <row r="13" spans="1:9" x14ac:dyDescent="0.2">
      <c r="A13" s="98">
        <v>1</v>
      </c>
      <c r="B13" s="303" t="e">
        <f>ROUNDUP('Отдыхай и катай|FIT15'!D12*0.85,)+35</f>
        <v>#REF!</v>
      </c>
      <c r="C13" s="303" t="e">
        <f>ROUNDUP('Отдыхай и катай|FIT15'!E12*0.85,)+35</f>
        <v>#REF!</v>
      </c>
      <c r="D13" s="303" t="e">
        <f>ROUNDUP('Отдыхай и катай|FIT15'!F12*0.85,)+35</f>
        <v>#REF!</v>
      </c>
      <c r="E13" s="303" t="e">
        <f>ROUNDUP('Отдыхай и катай|FIT15'!G12*0.85,)+35</f>
        <v>#REF!</v>
      </c>
      <c r="F13" s="303" t="e">
        <f>ROUNDUP('Отдыхай и катай|FIT15'!H12*0.85,)+35</f>
        <v>#REF!</v>
      </c>
      <c r="G13" s="303" t="e">
        <f>ROUNDUP('Отдыхай и катай|FIT15'!I12*0.85,)+35</f>
        <v>#REF!</v>
      </c>
      <c r="H13" s="303" t="e">
        <f>ROUNDUP('Отдыхай и катай|FIT15'!J12*0.85,)</f>
        <v>#REF!</v>
      </c>
      <c r="I13" s="303" t="e">
        <f>ROUNDUP('Отдыхай и катай|FIT15'!K12*0.85,)</f>
        <v>#REF!</v>
      </c>
    </row>
    <row r="14" spans="1:9" x14ac:dyDescent="0.2">
      <c r="A14" s="98">
        <v>2</v>
      </c>
      <c r="B14" s="303" t="e">
        <f>ROUNDUP('Отдыхай и катай|FIT15'!D13*0.85,)+35</f>
        <v>#REF!</v>
      </c>
      <c r="C14" s="303" t="e">
        <f>ROUNDUP('Отдыхай и катай|FIT15'!E13*0.85,)+35</f>
        <v>#REF!</v>
      </c>
      <c r="D14" s="303" t="e">
        <f>ROUNDUP('Отдыхай и катай|FIT15'!F13*0.85,)+35</f>
        <v>#REF!</v>
      </c>
      <c r="E14" s="303" t="e">
        <f>ROUNDUP('Отдыхай и катай|FIT15'!G13*0.85,)+35</f>
        <v>#REF!</v>
      </c>
      <c r="F14" s="303" t="e">
        <f>ROUNDUP('Отдыхай и катай|FIT15'!H13*0.85,)+35</f>
        <v>#REF!</v>
      </c>
      <c r="G14" s="303" t="e">
        <f>ROUNDUP('Отдыхай и катай|FIT15'!I13*0.85,)+35</f>
        <v>#REF!</v>
      </c>
      <c r="H14" s="303" t="e">
        <f>ROUNDUP('Отдыхай и катай|FIT15'!J13*0.85,)</f>
        <v>#REF!</v>
      </c>
      <c r="I14" s="303" t="e">
        <f>ROUNDUP('Отдыхай и катай|FIT15'!K13*0.85,)</f>
        <v>#REF!</v>
      </c>
    </row>
    <row r="15" spans="1:9" x14ac:dyDescent="0.2">
      <c r="A15" s="97" t="s">
        <v>137</v>
      </c>
      <c r="B15" s="303"/>
      <c r="C15" s="303"/>
      <c r="D15" s="303"/>
      <c r="E15" s="303"/>
      <c r="F15" s="303"/>
      <c r="G15" s="303"/>
      <c r="H15" s="303"/>
      <c r="I15" s="303"/>
    </row>
    <row r="16" spans="1:9" x14ac:dyDescent="0.2">
      <c r="A16" s="98">
        <v>1</v>
      </c>
      <c r="B16" s="303" t="e">
        <f>ROUNDUP('Отдыхай и катай|FIT15'!D15*0.85,)+35</f>
        <v>#REF!</v>
      </c>
      <c r="C16" s="303" t="e">
        <f>ROUNDUP('Отдыхай и катай|FIT15'!E15*0.85,)+35</f>
        <v>#REF!</v>
      </c>
      <c r="D16" s="303" t="e">
        <f>ROUNDUP('Отдыхай и катай|FIT15'!F15*0.85,)+35</f>
        <v>#REF!</v>
      </c>
      <c r="E16" s="303" t="e">
        <f>ROUNDUP('Отдыхай и катай|FIT15'!G15*0.85,)+35</f>
        <v>#REF!</v>
      </c>
      <c r="F16" s="303" t="e">
        <f>ROUNDUP('Отдыхай и катай|FIT15'!H15*0.85,)+35</f>
        <v>#REF!</v>
      </c>
      <c r="G16" s="303" t="e">
        <f>ROUNDUP('Отдыхай и катай|FIT15'!I15*0.85,)+35</f>
        <v>#REF!</v>
      </c>
      <c r="H16" s="303" t="e">
        <f>ROUNDUP('Отдыхай и катай|FIT15'!J15*0.85,)</f>
        <v>#REF!</v>
      </c>
      <c r="I16" s="303" t="e">
        <f>ROUNDUP('Отдыхай и катай|FIT15'!K15*0.85,)</f>
        <v>#REF!</v>
      </c>
    </row>
    <row r="17" spans="1:9" x14ac:dyDescent="0.2">
      <c r="A17" s="98">
        <v>2</v>
      </c>
      <c r="B17" s="303" t="e">
        <f>ROUNDUP('Отдыхай и катай|FIT15'!D16*0.85,)+35</f>
        <v>#REF!</v>
      </c>
      <c r="C17" s="303" t="e">
        <f>ROUNDUP('Отдыхай и катай|FIT15'!E16*0.85,)+35</f>
        <v>#REF!</v>
      </c>
      <c r="D17" s="303" t="e">
        <f>ROUNDUP('Отдыхай и катай|FIT15'!F16*0.85,)+35</f>
        <v>#REF!</v>
      </c>
      <c r="E17" s="303" t="e">
        <f>ROUNDUP('Отдыхай и катай|FIT15'!G16*0.85,)+35</f>
        <v>#REF!</v>
      </c>
      <c r="F17" s="303" t="e">
        <f>ROUNDUP('Отдыхай и катай|FIT15'!H16*0.85,)+35</f>
        <v>#REF!</v>
      </c>
      <c r="G17" s="303" t="e">
        <f>ROUNDUP('Отдыхай и катай|FIT15'!I16*0.85,)+35</f>
        <v>#REF!</v>
      </c>
      <c r="H17" s="303" t="e">
        <f>ROUNDUP('Отдыхай и катай|FIT15'!J16*0.85,)</f>
        <v>#REF!</v>
      </c>
      <c r="I17" s="303" t="e">
        <f>ROUNDUP('Отдыхай и катай|FIT15'!K16*0.85,)</f>
        <v>#REF!</v>
      </c>
    </row>
    <row r="18" spans="1:9" x14ac:dyDescent="0.2">
      <c r="A18" s="97" t="s">
        <v>139</v>
      </c>
      <c r="B18" s="303"/>
      <c r="C18" s="303"/>
      <c r="D18" s="303"/>
      <c r="E18" s="303"/>
      <c r="F18" s="303"/>
      <c r="G18" s="303"/>
      <c r="H18" s="303"/>
      <c r="I18" s="303"/>
    </row>
    <row r="19" spans="1:9" x14ac:dyDescent="0.2">
      <c r="A19" s="98" t="s">
        <v>78</v>
      </c>
      <c r="B19" s="303" t="e">
        <f>ROUNDUP('Отдыхай и катай|FIT15'!D18*0.85,)+35</f>
        <v>#REF!</v>
      </c>
      <c r="C19" s="303" t="e">
        <f>ROUNDUP('Отдыхай и катай|FIT15'!E18*0.85,)+35</f>
        <v>#REF!</v>
      </c>
      <c r="D19" s="303" t="e">
        <f>ROUNDUP('Отдыхай и катай|FIT15'!F18*0.85,)+35</f>
        <v>#REF!</v>
      </c>
      <c r="E19" s="303" t="e">
        <f>ROUNDUP('Отдыхай и катай|FIT15'!G18*0.85,)+35</f>
        <v>#REF!</v>
      </c>
      <c r="F19" s="303" t="e">
        <f>ROUNDUP('Отдыхай и катай|FIT15'!H18*0.85,)+35</f>
        <v>#REF!</v>
      </c>
      <c r="G19" s="303" t="e">
        <f>ROUNDUP('Отдыхай и катай|FIT15'!I18*0.85,)+35</f>
        <v>#REF!</v>
      </c>
      <c r="H19" s="303" t="e">
        <f>ROUNDUP('Отдыхай и катай|FIT15'!J18*0.85,)</f>
        <v>#REF!</v>
      </c>
      <c r="I19" s="303" t="e">
        <f>ROUNDUP('Отдыхай и катай|FIT15'!K18*0.85,)</f>
        <v>#REF!</v>
      </c>
    </row>
    <row r="20" spans="1:9" x14ac:dyDescent="0.2">
      <c r="A20" s="97" t="s">
        <v>138</v>
      </c>
      <c r="B20" s="303"/>
      <c r="C20" s="303"/>
      <c r="D20" s="303"/>
      <c r="E20" s="303"/>
      <c r="F20" s="303"/>
      <c r="G20" s="303"/>
      <c r="H20" s="303"/>
      <c r="I20" s="303"/>
    </row>
    <row r="21" spans="1:9" ht="13.5" thickBot="1" x14ac:dyDescent="0.25">
      <c r="A21" s="98" t="s">
        <v>67</v>
      </c>
      <c r="B21" s="303" t="e">
        <f>ROUNDUP('Отдыхай и катай|FIT15'!D20*0.85,)+35</f>
        <v>#REF!</v>
      </c>
      <c r="C21" s="303" t="e">
        <f>ROUNDUP('Отдыхай и катай|FIT15'!E20*0.85,)+35</f>
        <v>#REF!</v>
      </c>
      <c r="D21" s="303" t="e">
        <f>ROUNDUP('Отдыхай и катай|FIT15'!F20*0.85,)+35</f>
        <v>#REF!</v>
      </c>
      <c r="E21" s="303" t="e">
        <f>ROUNDUP('Отдыхай и катай|FIT15'!G20*0.85,)+35</f>
        <v>#REF!</v>
      </c>
      <c r="F21" s="303" t="e">
        <f>ROUNDUP('Отдыхай и катай|FIT15'!H20*0.85,)+35</f>
        <v>#REF!</v>
      </c>
      <c r="G21" s="303" t="e">
        <f>ROUNDUP('Отдыхай и катай|FIT15'!I20*0.85,)+35</f>
        <v>#REF!</v>
      </c>
      <c r="H21" s="303" t="e">
        <f>ROUNDUP('Отдыхай и катай|FIT15'!J20*0.85,)</f>
        <v>#REF!</v>
      </c>
      <c r="I21" s="303" t="e">
        <f>ROUNDUP('Отдыхай и катай|FIT15'!K20*0.85,)</f>
        <v>#REF!</v>
      </c>
    </row>
    <row r="22" spans="1:9" s="137" customFormat="1" thickBot="1" x14ac:dyDescent="0.25">
      <c r="A22" s="278" t="s">
        <v>362</v>
      </c>
      <c r="B22" s="307"/>
      <c r="C22" s="307"/>
      <c r="D22" s="307"/>
      <c r="E22" s="307"/>
      <c r="F22" s="307"/>
      <c r="G22" s="307"/>
    </row>
    <row r="23" spans="1:9" s="137" customFormat="1" ht="24" x14ac:dyDescent="0.2">
      <c r="A23" s="279" t="s">
        <v>363</v>
      </c>
    </row>
    <row r="24" spans="1:9" s="137" customFormat="1" ht="12" x14ac:dyDescent="0.2">
      <c r="A24" s="280" t="s">
        <v>128</v>
      </c>
    </row>
    <row r="25" spans="1:9" s="137" customFormat="1" ht="12" x14ac:dyDescent="0.2">
      <c r="A25" s="281" t="s">
        <v>129</v>
      </c>
    </row>
    <row r="26" spans="1:9" s="137" customFormat="1" ht="12" x14ac:dyDescent="0.2">
      <c r="A26" s="281" t="s">
        <v>130</v>
      </c>
    </row>
    <row r="27" spans="1:9" s="137" customFormat="1" ht="24" x14ac:dyDescent="0.2">
      <c r="A27" s="282" t="s">
        <v>131</v>
      </c>
    </row>
    <row r="28" spans="1:9" s="137" customFormat="1" ht="12" x14ac:dyDescent="0.2">
      <c r="A28" s="234" t="s">
        <v>247</v>
      </c>
    </row>
    <row r="29" spans="1:9" s="137" customFormat="1" ht="84" x14ac:dyDescent="0.2">
      <c r="A29" s="222" t="s">
        <v>364</v>
      </c>
    </row>
    <row r="30" spans="1:9" s="137" customFormat="1" thickBot="1" x14ac:dyDescent="0.25">
      <c r="A30" s="219"/>
    </row>
    <row r="31" spans="1:9" s="137" customFormat="1" thickBot="1" x14ac:dyDescent="0.25">
      <c r="A31" s="268" t="s">
        <v>143</v>
      </c>
    </row>
    <row r="32" spans="1:9" s="137" customFormat="1" ht="12" x14ac:dyDescent="0.2">
      <c r="A32" s="332" t="s">
        <v>375</v>
      </c>
    </row>
    <row r="33" spans="1:1" s="137" customFormat="1" ht="36.75" thickBot="1" x14ac:dyDescent="0.25">
      <c r="A33" s="333" t="s">
        <v>376</v>
      </c>
    </row>
    <row r="34" spans="1:1" s="137" customFormat="1" ht="11.45" customHeight="1" x14ac:dyDescent="0.2">
      <c r="A34" s="351" t="s">
        <v>369</v>
      </c>
    </row>
    <row r="35" spans="1:1" ht="90" customHeight="1" thickBot="1" x14ac:dyDescent="0.25">
      <c r="A35" s="352"/>
    </row>
    <row r="36" spans="1:1" ht="24.75" thickBot="1" x14ac:dyDescent="0.25">
      <c r="A36" s="313" t="s">
        <v>368</v>
      </c>
    </row>
    <row r="37" spans="1:1" ht="13.9" customHeight="1" x14ac:dyDescent="0.2">
      <c r="A37" s="328" t="s">
        <v>365</v>
      </c>
    </row>
    <row r="38" spans="1:1" ht="13.15" customHeight="1" x14ac:dyDescent="0.2">
      <c r="A38" s="328" t="s">
        <v>366</v>
      </c>
    </row>
    <row r="39" spans="1:1" ht="24.75" thickBot="1" x14ac:dyDescent="0.25">
      <c r="A39" s="329" t="s">
        <v>370</v>
      </c>
    </row>
    <row r="40" spans="1:1" ht="13.5" thickBot="1" x14ac:dyDescent="0.25">
      <c r="A40" s="224" t="s">
        <v>133</v>
      </c>
    </row>
    <row r="41" spans="1:1" ht="60" x14ac:dyDescent="0.2">
      <c r="A41" s="220" t="s">
        <v>332</v>
      </c>
    </row>
    <row r="42" spans="1:1" x14ac:dyDescent="0.2">
      <c r="A42" s="301"/>
    </row>
    <row r="43" spans="1:1" x14ac:dyDescent="0.2">
      <c r="A43" s="301"/>
    </row>
    <row r="44" spans="1:1" x14ac:dyDescent="0.2">
      <c r="A44" s="301"/>
    </row>
  </sheetData>
  <mergeCells count="1">
    <mergeCell ref="A34:A35"/>
  </mergeCells>
  <pageMargins left="0.7" right="0.7" top="0.75" bottom="0.75" header="0.3" footer="0.3"/>
  <pageSetup orientation="portrait"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workbookViewId="0">
      <pane xSplit="1" topLeftCell="H1" activePane="topRight" state="frozen"/>
      <selection pane="topRight" activeCell="H1" sqref="H1:H1048576"/>
    </sheetView>
  </sheetViews>
  <sheetFormatPr defaultColWidth="8.7109375" defaultRowHeight="12.75" x14ac:dyDescent="0.2"/>
  <cols>
    <col min="1" max="1" width="82.5703125" style="212" customWidth="1"/>
    <col min="2" max="5" width="8.7109375" style="212" hidden="1" customWidth="1"/>
    <col min="6" max="7" width="0" style="212" hidden="1" customWidth="1"/>
    <col min="8" max="16384" width="8.7109375" style="212"/>
  </cols>
  <sheetData>
    <row r="1" spans="1:9" x14ac:dyDescent="0.2">
      <c r="A1" s="68" t="s">
        <v>134</v>
      </c>
    </row>
    <row r="2" spans="1:9" x14ac:dyDescent="0.2">
      <c r="A2" s="174" t="s">
        <v>200</v>
      </c>
    </row>
    <row r="3" spans="1:9" x14ac:dyDescent="0.2">
      <c r="A3" s="164" t="s">
        <v>125</v>
      </c>
      <c r="B3" s="304" t="e">
        <f>'C завтраками| Bed and breakfast'!#REF!</f>
        <v>#REF!</v>
      </c>
      <c r="C3" s="304" t="e">
        <f>'C завтраками| Bed and breakfast'!#REF!</f>
        <v>#REF!</v>
      </c>
      <c r="D3" s="304" t="e">
        <f>'C завтраками| Bed and breakfast'!#REF!</f>
        <v>#REF!</v>
      </c>
      <c r="E3" s="304" t="e">
        <f>'C завтраками| Bed and breakfast'!#REF!</f>
        <v>#REF!</v>
      </c>
      <c r="F3" s="304" t="e">
        <f>'C завтраками| Bed and breakfast'!#REF!</f>
        <v>#REF!</v>
      </c>
      <c r="G3" s="304" t="e">
        <f>'C завтраками| Bed and breakfast'!#REF!</f>
        <v>#REF!</v>
      </c>
      <c r="H3" s="304" t="e">
        <f>'C завтраками| Bed and breakfast'!#REF!</f>
        <v>#REF!</v>
      </c>
      <c r="I3" s="304" t="e">
        <f>'C завтраками| Bed and breakfast'!#REF!</f>
        <v>#REF!</v>
      </c>
    </row>
    <row r="4" spans="1:9" x14ac:dyDescent="0.2">
      <c r="A4" s="110" t="s">
        <v>124</v>
      </c>
      <c r="B4" s="304" t="e">
        <f>'C завтраками| Bed and breakfast'!#REF!</f>
        <v>#REF!</v>
      </c>
      <c r="C4" s="304" t="e">
        <f>'C завтраками| Bed and breakfast'!#REF!</f>
        <v>#REF!</v>
      </c>
      <c r="D4" s="304" t="e">
        <f>'C завтраками| Bed and breakfast'!#REF!</f>
        <v>#REF!</v>
      </c>
      <c r="E4" s="304" t="e">
        <f>'C завтраками| Bed and breakfast'!#REF!</f>
        <v>#REF!</v>
      </c>
      <c r="F4" s="304" t="e">
        <f>'C завтраками| Bed and breakfast'!#REF!</f>
        <v>#REF!</v>
      </c>
      <c r="G4" s="304" t="e">
        <f>'C завтраками| Bed and breakfast'!#REF!</f>
        <v>#REF!</v>
      </c>
      <c r="H4" s="304" t="e">
        <f>'C завтраками| Bed and breakfast'!#REF!</f>
        <v>#REF!</v>
      </c>
      <c r="I4" s="304" t="e">
        <f>'C завтраками| Bed and breakfast'!#REF!</f>
        <v>#REF!</v>
      </c>
    </row>
    <row r="5" spans="1:9" x14ac:dyDescent="0.2">
      <c r="A5" s="74" t="s">
        <v>148</v>
      </c>
      <c r="B5" s="301"/>
      <c r="C5" s="301"/>
      <c r="D5" s="301"/>
      <c r="E5" s="301"/>
      <c r="F5" s="301"/>
      <c r="G5" s="301"/>
      <c r="H5" s="301"/>
      <c r="I5" s="301"/>
    </row>
    <row r="6" spans="1:9" x14ac:dyDescent="0.2">
      <c r="A6" s="75">
        <v>1</v>
      </c>
      <c r="B6" s="303" t="e">
        <f>'C завтраками| Bed and breakfast'!#REF!*0.9</f>
        <v>#REF!</v>
      </c>
      <c r="C6" s="303" t="e">
        <f>'C завтраками| Bed and breakfast'!#REF!*0.9</f>
        <v>#REF!</v>
      </c>
      <c r="D6" s="303" t="e">
        <f>'C завтраками| Bed and breakfast'!#REF!*0.9</f>
        <v>#REF!</v>
      </c>
      <c r="E6" s="303" t="e">
        <f>'C завтраками| Bed and breakfast'!#REF!*0.9</f>
        <v>#REF!</v>
      </c>
      <c r="F6" s="303" t="e">
        <f>'C завтраками| Bed and breakfast'!#REF!*0.9</f>
        <v>#REF!</v>
      </c>
      <c r="G6" s="303" t="e">
        <f>'C завтраками| Bed and breakfast'!#REF!*0.9</f>
        <v>#REF!</v>
      </c>
      <c r="H6" s="303" t="e">
        <f>'C завтраками| Bed and breakfast'!#REF!*0.9</f>
        <v>#REF!</v>
      </c>
      <c r="I6" s="303" t="e">
        <f>'C завтраками| Bed and breakfast'!#REF!*0.9</f>
        <v>#REF!</v>
      </c>
    </row>
    <row r="7" spans="1:9" x14ac:dyDescent="0.2">
      <c r="A7" s="75">
        <v>2</v>
      </c>
      <c r="B7" s="303" t="e">
        <f>'C завтраками| Bed and breakfast'!#REF!*0.9</f>
        <v>#REF!</v>
      </c>
      <c r="C7" s="303" t="e">
        <f>'C завтраками| Bed and breakfast'!#REF!*0.9</f>
        <v>#REF!</v>
      </c>
      <c r="D7" s="303" t="e">
        <f>'C завтраками| Bed and breakfast'!#REF!*0.9</f>
        <v>#REF!</v>
      </c>
      <c r="E7" s="303" t="e">
        <f>'C завтраками| Bed and breakfast'!#REF!*0.9</f>
        <v>#REF!</v>
      </c>
      <c r="F7" s="303" t="e">
        <f>'C завтраками| Bed and breakfast'!#REF!*0.9</f>
        <v>#REF!</v>
      </c>
      <c r="G7" s="303" t="e">
        <f>'C завтраками| Bed and breakfast'!#REF!*0.9</f>
        <v>#REF!</v>
      </c>
      <c r="H7" s="303" t="e">
        <f>'C завтраками| Bed and breakfast'!#REF!*0.9</f>
        <v>#REF!</v>
      </c>
      <c r="I7" s="303" t="e">
        <f>'C завтраками| Bed and breakfast'!#REF!*0.9</f>
        <v>#REF!</v>
      </c>
    </row>
    <row r="8" spans="1:9" x14ac:dyDescent="0.2">
      <c r="A8" s="74" t="s">
        <v>149</v>
      </c>
      <c r="B8" s="303"/>
      <c r="C8" s="303"/>
      <c r="D8" s="303"/>
      <c r="E8" s="303"/>
      <c r="F8" s="303"/>
      <c r="G8" s="303"/>
      <c r="H8" s="303"/>
      <c r="I8" s="303"/>
    </row>
    <row r="9" spans="1:9" x14ac:dyDescent="0.2">
      <c r="A9" s="75">
        <v>1</v>
      </c>
      <c r="B9" s="303" t="e">
        <f>'C завтраками| Bed and breakfast'!#REF!*0.9</f>
        <v>#REF!</v>
      </c>
      <c r="C9" s="303" t="e">
        <f>'C завтраками| Bed and breakfast'!#REF!*0.9</f>
        <v>#REF!</v>
      </c>
      <c r="D9" s="303" t="e">
        <f>'C завтраками| Bed and breakfast'!#REF!*0.9</f>
        <v>#REF!</v>
      </c>
      <c r="E9" s="303" t="e">
        <f>'C завтраками| Bed and breakfast'!#REF!*0.9</f>
        <v>#REF!</v>
      </c>
      <c r="F9" s="303" t="e">
        <f>'C завтраками| Bed and breakfast'!#REF!*0.9</f>
        <v>#REF!</v>
      </c>
      <c r="G9" s="303" t="e">
        <f>'C завтраками| Bed and breakfast'!#REF!*0.9</f>
        <v>#REF!</v>
      </c>
      <c r="H9" s="303" t="e">
        <f>'C завтраками| Bed and breakfast'!#REF!*0.9</f>
        <v>#REF!</v>
      </c>
      <c r="I9" s="303" t="e">
        <f>'C завтраками| Bed and breakfast'!#REF!*0.9</f>
        <v>#REF!</v>
      </c>
    </row>
    <row r="10" spans="1:9" x14ac:dyDescent="0.2">
      <c r="A10" s="75">
        <v>2</v>
      </c>
      <c r="B10" s="303" t="e">
        <f>'C завтраками| Bed and breakfast'!#REF!*0.9</f>
        <v>#REF!</v>
      </c>
      <c r="C10" s="303" t="e">
        <f>'C завтраками| Bed and breakfast'!#REF!*0.9</f>
        <v>#REF!</v>
      </c>
      <c r="D10" s="303" t="e">
        <f>'C завтраками| Bed and breakfast'!#REF!*0.9</f>
        <v>#REF!</v>
      </c>
      <c r="E10" s="303" t="e">
        <f>'C завтраками| Bed and breakfast'!#REF!*0.9</f>
        <v>#REF!</v>
      </c>
      <c r="F10" s="303" t="e">
        <f>'C завтраками| Bed and breakfast'!#REF!*0.9</f>
        <v>#REF!</v>
      </c>
      <c r="G10" s="303" t="e">
        <f>'C завтраками| Bed and breakfast'!#REF!*0.9</f>
        <v>#REF!</v>
      </c>
      <c r="H10" s="303" t="e">
        <f>'C завтраками| Bed and breakfast'!#REF!*0.9</f>
        <v>#REF!</v>
      </c>
      <c r="I10" s="303" t="e">
        <f>'C завтраками| Bed and breakfast'!#REF!*0.9</f>
        <v>#REF!</v>
      </c>
    </row>
    <row r="11" spans="1:9" x14ac:dyDescent="0.2">
      <c r="A11" s="97" t="s">
        <v>135</v>
      </c>
      <c r="B11" s="303"/>
      <c r="C11" s="303"/>
      <c r="D11" s="303"/>
      <c r="E11" s="303"/>
      <c r="F11" s="303"/>
      <c r="G11" s="303"/>
      <c r="H11" s="303"/>
      <c r="I11" s="303"/>
    </row>
    <row r="12" spans="1:9" x14ac:dyDescent="0.2">
      <c r="A12" s="98">
        <v>1</v>
      </c>
      <c r="B12" s="303" t="e">
        <f>'C завтраками| Bed and breakfast'!#REF!*0.9</f>
        <v>#REF!</v>
      </c>
      <c r="C12" s="303" t="e">
        <f>'C завтраками| Bed and breakfast'!#REF!*0.9</f>
        <v>#REF!</v>
      </c>
      <c r="D12" s="303" t="e">
        <f>'C завтраками| Bed and breakfast'!#REF!*0.9</f>
        <v>#REF!</v>
      </c>
      <c r="E12" s="303" t="e">
        <f>'C завтраками| Bed and breakfast'!#REF!*0.9</f>
        <v>#REF!</v>
      </c>
      <c r="F12" s="303" t="e">
        <f>'C завтраками| Bed and breakfast'!#REF!*0.9</f>
        <v>#REF!</v>
      </c>
      <c r="G12" s="303" t="e">
        <f>'C завтраками| Bed and breakfast'!#REF!*0.9</f>
        <v>#REF!</v>
      </c>
      <c r="H12" s="303" t="e">
        <f>'C завтраками| Bed and breakfast'!#REF!*0.9</f>
        <v>#REF!</v>
      </c>
      <c r="I12" s="303" t="e">
        <f>'C завтраками| Bed and breakfast'!#REF!*0.9</f>
        <v>#REF!</v>
      </c>
    </row>
    <row r="13" spans="1:9" x14ac:dyDescent="0.2">
      <c r="A13" s="98">
        <v>2</v>
      </c>
      <c r="B13" s="303" t="e">
        <f>'C завтраками| Bed and breakfast'!#REF!*0.9</f>
        <v>#REF!</v>
      </c>
      <c r="C13" s="303" t="e">
        <f>'C завтраками| Bed and breakfast'!#REF!*0.9</f>
        <v>#REF!</v>
      </c>
      <c r="D13" s="303" t="e">
        <f>'C завтраками| Bed and breakfast'!#REF!*0.9</f>
        <v>#REF!</v>
      </c>
      <c r="E13" s="303" t="e">
        <f>'C завтраками| Bed and breakfast'!#REF!*0.9</f>
        <v>#REF!</v>
      </c>
      <c r="F13" s="303" t="e">
        <f>'C завтраками| Bed and breakfast'!#REF!*0.9</f>
        <v>#REF!</v>
      </c>
      <c r="G13" s="303" t="e">
        <f>'C завтраками| Bed and breakfast'!#REF!*0.9</f>
        <v>#REF!</v>
      </c>
      <c r="H13" s="303" t="e">
        <f>'C завтраками| Bed and breakfast'!#REF!*0.9</f>
        <v>#REF!</v>
      </c>
      <c r="I13" s="303" t="e">
        <f>'C завтраками| Bed and breakfast'!#REF!*0.9</f>
        <v>#REF!</v>
      </c>
    </row>
    <row r="14" spans="1:9" x14ac:dyDescent="0.2">
      <c r="A14" s="97" t="s">
        <v>137</v>
      </c>
      <c r="B14" s="303"/>
      <c r="C14" s="303"/>
      <c r="D14" s="303"/>
      <c r="E14" s="303"/>
      <c r="F14" s="303"/>
      <c r="G14" s="303"/>
      <c r="H14" s="303"/>
      <c r="I14" s="303"/>
    </row>
    <row r="15" spans="1:9" x14ac:dyDescent="0.2">
      <c r="A15" s="98">
        <v>1</v>
      </c>
      <c r="B15" s="303" t="e">
        <f>'C завтраками| Bed and breakfast'!#REF!*0.9</f>
        <v>#REF!</v>
      </c>
      <c r="C15" s="303" t="e">
        <f>'C завтраками| Bed and breakfast'!#REF!*0.9</f>
        <v>#REF!</v>
      </c>
      <c r="D15" s="303" t="e">
        <f>'C завтраками| Bed and breakfast'!#REF!*0.9</f>
        <v>#REF!</v>
      </c>
      <c r="E15" s="303" t="e">
        <f>'C завтраками| Bed and breakfast'!#REF!*0.9</f>
        <v>#REF!</v>
      </c>
      <c r="F15" s="303" t="e">
        <f>'C завтраками| Bed and breakfast'!#REF!*0.9</f>
        <v>#REF!</v>
      </c>
      <c r="G15" s="303" t="e">
        <f>'C завтраками| Bed and breakfast'!#REF!*0.9</f>
        <v>#REF!</v>
      </c>
      <c r="H15" s="303" t="e">
        <f>'C завтраками| Bed and breakfast'!#REF!*0.9</f>
        <v>#REF!</v>
      </c>
      <c r="I15" s="303" t="e">
        <f>'C завтраками| Bed and breakfast'!#REF!*0.9</f>
        <v>#REF!</v>
      </c>
    </row>
    <row r="16" spans="1:9" x14ac:dyDescent="0.2">
      <c r="A16" s="98">
        <v>2</v>
      </c>
      <c r="B16" s="303" t="e">
        <f>'C завтраками| Bed and breakfast'!#REF!*0.9</f>
        <v>#REF!</v>
      </c>
      <c r="C16" s="303" t="e">
        <f>'C завтраками| Bed and breakfast'!#REF!*0.9</f>
        <v>#REF!</v>
      </c>
      <c r="D16" s="303" t="e">
        <f>'C завтраками| Bed and breakfast'!#REF!*0.9</f>
        <v>#REF!</v>
      </c>
      <c r="E16" s="303" t="e">
        <f>'C завтраками| Bed and breakfast'!#REF!*0.9</f>
        <v>#REF!</v>
      </c>
      <c r="F16" s="303" t="e">
        <f>'C завтраками| Bed and breakfast'!#REF!*0.9</f>
        <v>#REF!</v>
      </c>
      <c r="G16" s="303" t="e">
        <f>'C завтраками| Bed and breakfast'!#REF!*0.9</f>
        <v>#REF!</v>
      </c>
      <c r="H16" s="303" t="e">
        <f>'C завтраками| Bed and breakfast'!#REF!*0.9</f>
        <v>#REF!</v>
      </c>
      <c r="I16" s="303" t="e">
        <f>'C завтраками| Bed and breakfast'!#REF!*0.9</f>
        <v>#REF!</v>
      </c>
    </row>
    <row r="17" spans="1:9" x14ac:dyDescent="0.2">
      <c r="A17" s="97" t="s">
        <v>139</v>
      </c>
      <c r="B17" s="303"/>
      <c r="C17" s="303"/>
      <c r="D17" s="303"/>
      <c r="E17" s="303"/>
      <c r="F17" s="303"/>
      <c r="G17" s="303"/>
      <c r="H17" s="303"/>
      <c r="I17" s="303"/>
    </row>
    <row r="18" spans="1:9" x14ac:dyDescent="0.2">
      <c r="A18" s="98" t="s">
        <v>78</v>
      </c>
      <c r="B18" s="303" t="e">
        <f>'C завтраками| Bed and breakfast'!#REF!*0.9</f>
        <v>#REF!</v>
      </c>
      <c r="C18" s="303" t="e">
        <f>'C завтраками| Bed and breakfast'!#REF!*0.9</f>
        <v>#REF!</v>
      </c>
      <c r="D18" s="303" t="e">
        <f>'C завтраками| Bed and breakfast'!#REF!*0.9</f>
        <v>#REF!</v>
      </c>
      <c r="E18" s="303" t="e">
        <f>'C завтраками| Bed and breakfast'!#REF!*0.9</f>
        <v>#REF!</v>
      </c>
      <c r="F18" s="303" t="e">
        <f>'C завтраками| Bed and breakfast'!#REF!*0.9</f>
        <v>#REF!</v>
      </c>
      <c r="G18" s="303" t="e">
        <f>'C завтраками| Bed and breakfast'!#REF!*0.9</f>
        <v>#REF!</v>
      </c>
      <c r="H18" s="303" t="e">
        <f>'C завтраками| Bed and breakfast'!#REF!*0.9</f>
        <v>#REF!</v>
      </c>
      <c r="I18" s="303" t="e">
        <f>'C завтраками| Bed and breakfast'!#REF!*0.9</f>
        <v>#REF!</v>
      </c>
    </row>
    <row r="19" spans="1:9" x14ac:dyDescent="0.2">
      <c r="A19" s="97" t="s">
        <v>138</v>
      </c>
      <c r="B19" s="303"/>
      <c r="C19" s="303"/>
      <c r="D19" s="303"/>
      <c r="E19" s="303"/>
      <c r="F19" s="303"/>
      <c r="G19" s="303"/>
      <c r="H19" s="303"/>
      <c r="I19" s="303"/>
    </row>
    <row r="20" spans="1:9" x14ac:dyDescent="0.2">
      <c r="A20" s="98" t="s">
        <v>67</v>
      </c>
      <c r="B20" s="303" t="e">
        <f>'C завтраками| Bed and breakfast'!#REF!*0.9</f>
        <v>#REF!</v>
      </c>
      <c r="C20" s="303" t="e">
        <f>'C завтраками| Bed and breakfast'!#REF!*0.9</f>
        <v>#REF!</v>
      </c>
      <c r="D20" s="303" t="e">
        <f>'C завтраками| Bed and breakfast'!#REF!*0.9</f>
        <v>#REF!</v>
      </c>
      <c r="E20" s="303" t="e">
        <f>'C завтраками| Bed and breakfast'!#REF!*0.9</f>
        <v>#REF!</v>
      </c>
      <c r="F20" s="303" t="e">
        <f>'C завтраками| Bed and breakfast'!#REF!*0.9</f>
        <v>#REF!</v>
      </c>
      <c r="G20" s="303" t="e">
        <f>'C завтраками| Bed and breakfast'!#REF!*0.9</f>
        <v>#REF!</v>
      </c>
      <c r="H20" s="303" t="e">
        <f>'C завтраками| Bed and breakfast'!#REF!*0.9</f>
        <v>#REF!</v>
      </c>
      <c r="I20" s="303" t="e">
        <f>'C завтраками| Bed and breakfast'!#REF!*0.9</f>
        <v>#REF!</v>
      </c>
    </row>
    <row r="21" spans="1:9" ht="13.5" thickBot="1" x14ac:dyDescent="0.25">
      <c r="A21" s="86"/>
    </row>
    <row r="22" spans="1:9" s="137" customFormat="1" thickBot="1" x14ac:dyDescent="0.25">
      <c r="A22" s="278" t="s">
        <v>362</v>
      </c>
    </row>
    <row r="23" spans="1:9" s="137" customFormat="1" ht="24" x14ac:dyDescent="0.2">
      <c r="A23" s="279" t="s">
        <v>363</v>
      </c>
    </row>
    <row r="24" spans="1:9" s="137" customFormat="1" ht="12" x14ac:dyDescent="0.2">
      <c r="A24" s="280" t="s">
        <v>128</v>
      </c>
    </row>
    <row r="25" spans="1:9" s="137" customFormat="1" ht="12" x14ac:dyDescent="0.2">
      <c r="A25" s="281" t="s">
        <v>129</v>
      </c>
    </row>
    <row r="26" spans="1:9" s="137" customFormat="1" ht="12" x14ac:dyDescent="0.2">
      <c r="A26" s="281" t="s">
        <v>130</v>
      </c>
    </row>
    <row r="27" spans="1:9" s="137" customFormat="1" ht="24" x14ac:dyDescent="0.2">
      <c r="A27" s="282" t="s">
        <v>131</v>
      </c>
    </row>
    <row r="28" spans="1:9" s="137" customFormat="1" ht="12" x14ac:dyDescent="0.2">
      <c r="A28" s="234" t="s">
        <v>247</v>
      </c>
    </row>
    <row r="29" spans="1:9" s="137" customFormat="1" ht="84" x14ac:dyDescent="0.2">
      <c r="A29" s="222" t="s">
        <v>364</v>
      </c>
    </row>
    <row r="30" spans="1:9" s="137" customFormat="1" thickBot="1" x14ac:dyDescent="0.25">
      <c r="A30" s="219"/>
    </row>
    <row r="31" spans="1:9" s="137" customFormat="1" thickBot="1" x14ac:dyDescent="0.25">
      <c r="A31" s="268" t="s">
        <v>143</v>
      </c>
    </row>
    <row r="32" spans="1:9" s="137" customFormat="1" ht="12" x14ac:dyDescent="0.2">
      <c r="A32" s="332" t="s">
        <v>375</v>
      </c>
    </row>
    <row r="33" spans="1:1" s="137" customFormat="1" ht="36.75" thickBot="1" x14ac:dyDescent="0.25">
      <c r="A33" s="333" t="s">
        <v>376</v>
      </c>
    </row>
    <row r="34" spans="1:1" s="137" customFormat="1" ht="11.45" customHeight="1" x14ac:dyDescent="0.2">
      <c r="A34" s="351" t="s">
        <v>369</v>
      </c>
    </row>
    <row r="35" spans="1:1" ht="90" customHeight="1" thickBot="1" x14ac:dyDescent="0.25">
      <c r="A35" s="352"/>
    </row>
    <row r="36" spans="1:1" ht="24.75" thickBot="1" x14ac:dyDescent="0.25">
      <c r="A36" s="313" t="s">
        <v>368</v>
      </c>
    </row>
    <row r="37" spans="1:1" ht="13.9" customHeight="1" x14ac:dyDescent="0.2">
      <c r="A37" s="328" t="s">
        <v>365</v>
      </c>
    </row>
    <row r="38" spans="1:1" ht="13.15" customHeight="1" x14ac:dyDescent="0.2">
      <c r="A38" s="328" t="s">
        <v>366</v>
      </c>
    </row>
    <row r="39" spans="1:1" ht="24.75" thickBot="1" x14ac:dyDescent="0.25">
      <c r="A39" s="329" t="s">
        <v>370</v>
      </c>
    </row>
    <row r="40" spans="1:1" ht="13.5" thickBot="1" x14ac:dyDescent="0.25">
      <c r="A40" s="224" t="s">
        <v>133</v>
      </c>
    </row>
    <row r="41" spans="1:1" ht="60" x14ac:dyDescent="0.2">
      <c r="A41" s="220" t="s">
        <v>332</v>
      </c>
    </row>
    <row r="42" spans="1:1" x14ac:dyDescent="0.2">
      <c r="A42" s="301"/>
    </row>
    <row r="43" spans="1:1" x14ac:dyDescent="0.2">
      <c r="A43" s="301"/>
    </row>
    <row r="44" spans="1:1" x14ac:dyDescent="0.2">
      <c r="A44" s="301"/>
    </row>
  </sheetData>
  <mergeCells count="1">
    <mergeCell ref="A34:A3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123</vt:i4>
      </vt:variant>
    </vt:vector>
  </HeadingPairs>
  <TitlesOfParts>
    <vt:vector size="123" baseType="lpstr">
      <vt:lpstr>SSS_2+2 RO</vt:lpstr>
      <vt:lpstr>SSS_2+2 BB</vt:lpstr>
      <vt:lpstr>Dol_2+2 RO</vt:lpstr>
      <vt:lpstr>Dol_2+2 BB</vt:lpstr>
      <vt:lpstr>SSH_Раннее бронирование RO</vt:lpstr>
      <vt:lpstr>SSH_Раннее бронирование RO 30%</vt:lpstr>
      <vt:lpstr>SSH_Раннее бронирование BB</vt:lpstr>
      <vt:lpstr>SSH_Раннее бронирование BB 30%</vt:lpstr>
      <vt:lpstr>SSS_Раннее бронирование RO</vt:lpstr>
      <vt:lpstr>SSS_Раннее бронирование BB</vt:lpstr>
      <vt:lpstr>Dol_Раннее бронирование RO</vt:lpstr>
      <vt:lpstr>Dol_Раннее бронирование RO 30%</vt:lpstr>
      <vt:lpstr>Dol_Раннее бронирование BB</vt:lpstr>
      <vt:lpstr>Dol_Раннее бронирование BB 30%</vt:lpstr>
      <vt:lpstr>Школьные каникулы</vt:lpstr>
      <vt:lpstr>Poker Stars Солис RO </vt:lpstr>
      <vt:lpstr>Poker Stars Солис BB</vt:lpstr>
      <vt:lpstr>Poker Stars Солис RO  comm</vt:lpstr>
      <vt:lpstr>Poker Stars Солис BB comm</vt:lpstr>
      <vt:lpstr>C завтраками| Bed and breakfast</vt:lpstr>
      <vt:lpstr>Каникулы в Мовенпик |COMM</vt:lpstr>
      <vt:lpstr>Каникулы в Мовенпик |FIT15</vt:lpstr>
      <vt:lpstr>Каникулы в Мовенпик |FIT18 +25</vt:lpstr>
      <vt:lpstr>Каникулы в Мовенпик |FIT18</vt:lpstr>
      <vt:lpstr>Каникулы в Мовенпик |FIT20 </vt:lpstr>
      <vt:lpstr>нетто 15</vt:lpstr>
      <vt:lpstr>нетто 18</vt:lpstr>
      <vt:lpstr>Осенние Каникулы | FIT15 </vt:lpstr>
      <vt:lpstr>Осенние каникулы | FIT18</vt:lpstr>
      <vt:lpstr>РБ ВВ 15 |FIT15</vt:lpstr>
      <vt:lpstr>Туры с перелетами | Flight Tour</vt:lpstr>
      <vt:lpstr>РБ ВВ 15 |FIT20</vt:lpstr>
      <vt:lpstr>РБ ВВ 15 |COMMISSION</vt:lpstr>
      <vt:lpstr>нетто 20</vt:lpstr>
      <vt:lpstr>нетто 20+25руб.</vt:lpstr>
      <vt:lpstr>РБ ВВ 10(2022) |FIT15</vt:lpstr>
      <vt:lpstr>РБ ВВ 10(2022) |FIT20</vt:lpstr>
      <vt:lpstr>РБ ВВ 10(2022) |FIT20+25руб.</vt:lpstr>
      <vt:lpstr>РБ ВВ 10(2022) |COMMISSION</vt:lpstr>
      <vt:lpstr>РБ ВВ 10(2023) |FIT20+25руб.</vt:lpstr>
      <vt:lpstr>РБ ВВ 15(2022) |FIT15</vt:lpstr>
      <vt:lpstr>РБ ВВ 15(2022) |FIT20</vt:lpstr>
      <vt:lpstr>РБ ВВ 15(2022) |FIT20+25руб.</vt:lpstr>
      <vt:lpstr>РБ ВВ 15(2022) |COMMISSION</vt:lpstr>
      <vt:lpstr>RO | FIT15</vt:lpstr>
      <vt:lpstr>RO | FIT20</vt:lpstr>
      <vt:lpstr>RO | FIT20+25руб.</vt:lpstr>
      <vt:lpstr>ЗЭГ Активный | FIT15</vt:lpstr>
      <vt:lpstr>ЗЭГ Активный | FIT20</vt:lpstr>
      <vt:lpstr>ЗЭГ Активный | COMMISSION</vt:lpstr>
      <vt:lpstr>Горный детокс |FIT15</vt:lpstr>
      <vt:lpstr>Горный детокс |FIT20</vt:lpstr>
      <vt:lpstr>Горный детокс | COMMISSION</vt:lpstr>
      <vt:lpstr>Весенние Каникулы | FIT15 </vt:lpstr>
      <vt:lpstr>Весенние Каникулы | FIT20</vt:lpstr>
      <vt:lpstr>Весенние Каникулы | commission</vt:lpstr>
      <vt:lpstr>ЗЭГ | FIT20+25руб.</vt:lpstr>
      <vt:lpstr>Осенние Каникулы | FIT15</vt:lpstr>
      <vt:lpstr>Осенние Каникулы | FIT20</vt:lpstr>
      <vt:lpstr>Осенние Каникулы | COMMISSION</vt:lpstr>
      <vt:lpstr>RO | COMMISSION</vt:lpstr>
      <vt:lpstr>Отдыхай и катай|FIT18 2023</vt:lpstr>
      <vt:lpstr>Осенние каникулы | COMMISSION </vt:lpstr>
      <vt:lpstr>РБ ВВ 10(2023) |FIT15</vt:lpstr>
      <vt:lpstr>РБ ВВ 10(2023) |FIT18</vt:lpstr>
      <vt:lpstr>РБ ВВ 10(2023) |COMMISSION </vt:lpstr>
      <vt:lpstr>РБ ВВ 15(2023) |FIT15</vt:lpstr>
      <vt:lpstr>РБ ВВ 15(2023) |FIT18</vt:lpstr>
      <vt:lpstr>РБ ВВ 15(2023) |COMMISSION</vt:lpstr>
      <vt:lpstr>RO 2023 | FIT15 </vt:lpstr>
      <vt:lpstr>RO 2023 | FIT18</vt:lpstr>
      <vt:lpstr>RO 2023 | COMMISSION</vt:lpstr>
      <vt:lpstr>ЯВК 2023 | COMMISSION</vt:lpstr>
      <vt:lpstr>ЯВК 2023 | FIT15</vt:lpstr>
      <vt:lpstr>ЯВК 2023 | FIT18</vt:lpstr>
      <vt:lpstr>ЗЭГ | FIT15</vt:lpstr>
      <vt:lpstr>ЗЭГ | FIT18</vt:lpstr>
      <vt:lpstr>ЗЭГ | COMMISSION</vt:lpstr>
      <vt:lpstr>нетто 18+25руб.</vt:lpstr>
      <vt:lpstr>нетто 20 2025</vt:lpstr>
      <vt:lpstr>4=3 |FIT15 </vt:lpstr>
      <vt:lpstr>4=3 | FIT18 </vt:lpstr>
      <vt:lpstr>4=3 |COMMISSION</vt:lpstr>
      <vt:lpstr>4=3 | FIT18+25руб.</vt:lpstr>
      <vt:lpstr>4=3 | FIT20</vt:lpstr>
      <vt:lpstr>РБ ВВ 10(2025) |FIT15</vt:lpstr>
      <vt:lpstr>РБ ВВ 10(2025) |FIT18</vt:lpstr>
      <vt:lpstr>РБ ВВ 10(2025) |FIT18+25руб</vt:lpstr>
      <vt:lpstr>РБ ВВ 10(2025) |FIT20</vt:lpstr>
      <vt:lpstr>Каникулы в горах |FIT15</vt:lpstr>
      <vt:lpstr>Каникулы в горах |FIT18</vt:lpstr>
      <vt:lpstr>Каникулы в горах |COMMISSION</vt:lpstr>
      <vt:lpstr>Каникулы в горах |FIT18+25руб.</vt:lpstr>
      <vt:lpstr>Каникулы в горах |FIT20+35руб.</vt:lpstr>
      <vt:lpstr>Отдыхай и катай|FIT15</vt:lpstr>
      <vt:lpstr>Отдыхай и катай|FIT18</vt:lpstr>
      <vt:lpstr>Отдыхай и катай|FIT18+25</vt:lpstr>
      <vt:lpstr>Отдыхай и катай|FIT20</vt:lpstr>
      <vt:lpstr>Отдыхай и катай|COMMISSION</vt:lpstr>
      <vt:lpstr>RO 2024 | FIT15 </vt:lpstr>
      <vt:lpstr>RO 2024 | FIT18</vt:lpstr>
      <vt:lpstr>RO 2024 | FIT18+25руб.</vt:lpstr>
      <vt:lpstr>RO 2024 | FIT20+35руб.</vt:lpstr>
      <vt:lpstr>RO 2024 | COMMISSION</vt:lpstr>
      <vt:lpstr>РБ ВВ 15(2024) |FIT15</vt:lpstr>
      <vt:lpstr>РБ ВВ 15(2024) |FIT18</vt:lpstr>
      <vt:lpstr>РБ ВВ 15(2024) |FIT18+25руб.</vt:lpstr>
      <vt:lpstr>РБ ВВ 15(2024) |FIT20+25руб.</vt:lpstr>
      <vt:lpstr>РБ ВВ 15(2024) |COMMISSION</vt:lpstr>
      <vt:lpstr>Наполни свое лето | FIT15</vt:lpstr>
      <vt:lpstr>Наполни свое лето | FIT18</vt:lpstr>
      <vt:lpstr>Наполни свое лето | FIT18+25руб</vt:lpstr>
      <vt:lpstr>Наполни свое лето | FIT20</vt:lpstr>
      <vt:lpstr>Наполни свое лето | СOMMISSION</vt:lpstr>
      <vt:lpstr>Наполни свое лето |FIT18</vt:lpstr>
      <vt:lpstr>Наполни свое лето |COMMISSION</vt:lpstr>
      <vt:lpstr>Наполни свое лето |FIT18+25руб</vt:lpstr>
      <vt:lpstr>Наполни свое лето |FIT20+35руб</vt:lpstr>
      <vt:lpstr>Наполни лето | FIT18</vt:lpstr>
      <vt:lpstr>Наполни лето | COMMISSION</vt:lpstr>
      <vt:lpstr>Отдыхай и катай</vt:lpstr>
      <vt:lpstr>Яркие каникулы</vt:lpstr>
      <vt:lpstr>Горный детокс (весна)</vt:lpstr>
    </vt:vector>
  </TitlesOfParts>
  <Company>Samo-Soft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Rudnev</dc:creator>
  <cp:lastModifiedBy>vmikhalkina</cp:lastModifiedBy>
  <cp:lastPrinted>2018-02-19T09:45:16Z</cp:lastPrinted>
  <dcterms:created xsi:type="dcterms:W3CDTF">2001-10-03T09:33:40Z</dcterms:created>
  <dcterms:modified xsi:type="dcterms:W3CDTF">2025-06-17T12:10:39Z</dcterms:modified>
</cp:coreProperties>
</file>